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https://fonade-my.sharepoint.com/personal/dherran_enterritorio_gov_co/Documents/PLANES 2023/"/>
    </mc:Choice>
  </mc:AlternateContent>
  <xr:revisionPtr revIDLastSave="2937" documentId="8_{248BB1AE-FBF1-4C3E-93C6-D61EC791278D}" xr6:coauthVersionLast="47" xr6:coauthVersionMax="47" xr10:uidLastSave="{DD692FCF-A35E-493A-9A61-E76F9CD2FC19}"/>
  <bookViews>
    <workbookView xWindow="-120" yWindow="-120" windowWidth="20730" windowHeight="11160" xr2:uid="{00000000-000D-0000-FFFF-FFFF00000000}"/>
  </bookViews>
  <sheets>
    <sheet name="Energía" sheetId="8" r:id="rId1"/>
    <sheet name="Agua" sheetId="9" r:id="rId2"/>
    <sheet name="Residuos" sheetId="10" r:id="rId3"/>
    <sheet name="Consumo y Practicas Sostenibles" sheetId="6" r:id="rId4"/>
    <sheet name="Plan Gestión Ambiental 2023" sheetId="12" r:id="rId5"/>
  </sheets>
  <definedNames>
    <definedName name="_xlnm._FilterDatabase" localSheetId="4" hidden="1">'Plan Gestión Ambiental 2023'!$A$8:$I$72</definedName>
    <definedName name="_xlnm.Print_Area" localSheetId="4">'Plan Gestión Ambiental 2023'!$A$1:$I$71</definedName>
  </definedNames>
  <calcPr calcId="191029"/>
</workbook>
</file>

<file path=xl/calcChain.xml><?xml version="1.0" encoding="utf-8"?>
<calcChain xmlns="http://schemas.openxmlformats.org/spreadsheetml/2006/main">
  <c r="D48" i="6" l="1"/>
  <c r="E48" i="6" s="1"/>
  <c r="S48" i="6"/>
  <c r="D46" i="6"/>
  <c r="E46" i="6" s="1"/>
  <c r="S46" i="6"/>
  <c r="D25" i="9"/>
  <c r="S25" i="9"/>
  <c r="E25" i="9"/>
  <c r="S29" i="10"/>
  <c r="D29" i="10"/>
  <c r="E29" i="10" s="1"/>
  <c r="S27" i="10"/>
  <c r="D27" i="10"/>
  <c r="E27" i="10" s="1"/>
  <c r="S25" i="10" l="1"/>
  <c r="D25" i="10"/>
  <c r="E25" i="10" s="1"/>
  <c r="Q65" i="6"/>
  <c r="S23" i="9" l="1"/>
  <c r="D23" i="9"/>
  <c r="E23" i="9" s="1"/>
  <c r="S21" i="8"/>
  <c r="D21" i="8"/>
  <c r="E21" i="8" s="1"/>
  <c r="S19" i="8" l="1"/>
  <c r="D19" i="8"/>
  <c r="E19" i="8" s="1"/>
  <c r="E64" i="6" l="1"/>
  <c r="I72" i="12"/>
  <c r="D50" i="6" l="1"/>
  <c r="E50" i="6" s="1"/>
  <c r="D44" i="6"/>
  <c r="E44" i="6" s="1"/>
  <c r="D42" i="6"/>
  <c r="E42" i="6" s="1"/>
  <c r="D40" i="6"/>
  <c r="E40" i="6" s="1"/>
  <c r="D38" i="6"/>
  <c r="E38" i="6" s="1"/>
  <c r="D36" i="6"/>
  <c r="E36" i="6" s="1"/>
  <c r="D34" i="6"/>
  <c r="E34" i="6" s="1"/>
  <c r="D32" i="6"/>
  <c r="E32" i="6" s="1"/>
  <c r="D30" i="6"/>
  <c r="E30" i="6" s="1"/>
  <c r="D28" i="6"/>
  <c r="E28" i="6" s="1"/>
  <c r="D26" i="6"/>
  <c r="E26" i="6" s="1"/>
  <c r="D24" i="6"/>
  <c r="E24" i="6" s="1"/>
  <c r="D22" i="6"/>
  <c r="E22" i="6" s="1"/>
  <c r="D20" i="6"/>
  <c r="E20" i="6" s="1"/>
  <c r="D18" i="6"/>
  <c r="E18" i="6" s="1"/>
  <c r="D16" i="6"/>
  <c r="E16" i="6" s="1"/>
  <c r="S44" i="6"/>
  <c r="S42" i="6"/>
  <c r="S40" i="6"/>
  <c r="S38" i="6"/>
  <c r="S34" i="6"/>
  <c r="S32" i="6"/>
  <c r="S30" i="6"/>
  <c r="S28" i="6"/>
  <c r="S26" i="6"/>
  <c r="S24" i="6"/>
  <c r="S22" i="6"/>
  <c r="S20" i="6"/>
  <c r="D43" i="10"/>
  <c r="E43" i="10" s="1"/>
  <c r="D41" i="10"/>
  <c r="E41" i="10" s="1"/>
  <c r="D39" i="10"/>
  <c r="E39" i="10" s="1"/>
  <c r="D37" i="10"/>
  <c r="E37" i="10" s="1"/>
  <c r="D35" i="10"/>
  <c r="E35" i="10" s="1"/>
  <c r="D33" i="10"/>
  <c r="D31" i="10"/>
  <c r="D23" i="10"/>
  <c r="D21" i="10"/>
  <c r="D19" i="10"/>
  <c r="D17" i="10"/>
  <c r="S43" i="10"/>
  <c r="S41" i="10"/>
  <c r="S39" i="10"/>
  <c r="S37" i="10"/>
  <c r="S35" i="10"/>
  <c r="D21" i="9"/>
  <c r="D27" i="9"/>
  <c r="D29" i="9"/>
  <c r="D19" i="9"/>
  <c r="D17" i="9"/>
  <c r="D25" i="8"/>
  <c r="E25" i="8" s="1"/>
  <c r="D27" i="8"/>
  <c r="D23" i="8"/>
  <c r="E23" i="8" s="1"/>
  <c r="G72" i="12"/>
  <c r="E36" i="8"/>
  <c r="E53" i="10" l="1"/>
  <c r="E57" i="10"/>
  <c r="E58" i="10" l="1"/>
  <c r="S33" i="10"/>
  <c r="E33" i="10"/>
  <c r="S23" i="8"/>
  <c r="Q58" i="10" l="1"/>
  <c r="W10" i="10" s="1"/>
  <c r="P57" i="10"/>
  <c r="O57" i="10"/>
  <c r="N57" i="10"/>
  <c r="M57" i="10"/>
  <c r="L57" i="10"/>
  <c r="K57" i="10"/>
  <c r="J57" i="10"/>
  <c r="I57" i="10"/>
  <c r="H57" i="10"/>
  <c r="G57" i="10"/>
  <c r="F57" i="10"/>
  <c r="Q56" i="10"/>
  <c r="Q55" i="10"/>
  <c r="Q54" i="10"/>
  <c r="P53" i="10"/>
  <c r="N53" i="10"/>
  <c r="M53" i="10"/>
  <c r="L53" i="10"/>
  <c r="K53" i="10"/>
  <c r="J53" i="10"/>
  <c r="I53" i="10"/>
  <c r="H53" i="10"/>
  <c r="G53" i="10"/>
  <c r="F53" i="10"/>
  <c r="Q52" i="10"/>
  <c r="Q51" i="10"/>
  <c r="Q50" i="10"/>
  <c r="S31" i="10"/>
  <c r="E31" i="10"/>
  <c r="S23" i="10"/>
  <c r="E23" i="10"/>
  <c r="S21" i="10"/>
  <c r="E21" i="10"/>
  <c r="S19" i="10"/>
  <c r="E19" i="10"/>
  <c r="S17" i="10"/>
  <c r="E17" i="10"/>
  <c r="Q47" i="9"/>
  <c r="W10" i="9" s="1"/>
  <c r="P46" i="9"/>
  <c r="O46" i="9"/>
  <c r="N46" i="9"/>
  <c r="M46" i="9"/>
  <c r="L46" i="9"/>
  <c r="K46" i="9"/>
  <c r="J46" i="9"/>
  <c r="I46" i="9"/>
  <c r="H46" i="9"/>
  <c r="G46" i="9"/>
  <c r="F46" i="9"/>
  <c r="E46" i="9"/>
  <c r="Q45" i="9"/>
  <c r="Q44" i="9"/>
  <c r="Q43" i="9"/>
  <c r="P42" i="9"/>
  <c r="O42" i="9"/>
  <c r="N42" i="9"/>
  <c r="M42" i="9"/>
  <c r="L42" i="9"/>
  <c r="K42" i="9"/>
  <c r="J42" i="9"/>
  <c r="I42" i="9"/>
  <c r="H42" i="9"/>
  <c r="G42" i="9"/>
  <c r="F42" i="9"/>
  <c r="E42" i="9"/>
  <c r="Q41" i="9"/>
  <c r="Q40" i="9"/>
  <c r="Q39" i="9"/>
  <c r="S21" i="9"/>
  <c r="E21" i="9"/>
  <c r="S29" i="9"/>
  <c r="E29" i="9"/>
  <c r="S27" i="9"/>
  <c r="E27" i="9"/>
  <c r="S19" i="9"/>
  <c r="E19" i="9"/>
  <c r="S17" i="9"/>
  <c r="E17" i="9"/>
  <c r="P40" i="8"/>
  <c r="O40" i="8"/>
  <c r="N40" i="8"/>
  <c r="M40" i="8"/>
  <c r="L40" i="8"/>
  <c r="K40" i="8"/>
  <c r="J40" i="8"/>
  <c r="I40" i="8"/>
  <c r="H40" i="8"/>
  <c r="G40" i="8"/>
  <c r="F40" i="8"/>
  <c r="E40" i="8"/>
  <c r="Q39" i="8"/>
  <c r="Q38" i="8"/>
  <c r="Q37" i="8"/>
  <c r="P36" i="8"/>
  <c r="O36" i="8"/>
  <c r="O41" i="8" s="1"/>
  <c r="N36" i="8"/>
  <c r="M36" i="8"/>
  <c r="L36" i="8"/>
  <c r="K36" i="8"/>
  <c r="J36" i="8"/>
  <c r="I36" i="8"/>
  <c r="H36" i="8"/>
  <c r="G36" i="8"/>
  <c r="F36" i="8"/>
  <c r="Q35" i="8"/>
  <c r="Q34" i="8"/>
  <c r="Q33" i="8"/>
  <c r="S27" i="8"/>
  <c r="E27" i="8"/>
  <c r="S25" i="8"/>
  <c r="S17" i="8"/>
  <c r="D17" i="8"/>
  <c r="E17" i="8" s="1"/>
  <c r="P64" i="6"/>
  <c r="O64" i="6"/>
  <c r="N64" i="6"/>
  <c r="M64" i="6"/>
  <c r="L64" i="6"/>
  <c r="K64" i="6"/>
  <c r="J64" i="6"/>
  <c r="I64" i="6"/>
  <c r="H64" i="6"/>
  <c r="G64" i="6"/>
  <c r="F64" i="6"/>
  <c r="Q63" i="6"/>
  <c r="Q62" i="6"/>
  <c r="Q61" i="6"/>
  <c r="P60" i="6"/>
  <c r="O60" i="6"/>
  <c r="N60" i="6"/>
  <c r="M60" i="6"/>
  <c r="L60" i="6"/>
  <c r="K60" i="6"/>
  <c r="J60" i="6"/>
  <c r="I60" i="6"/>
  <c r="H60" i="6"/>
  <c r="G60" i="6"/>
  <c r="F60" i="6"/>
  <c r="E60" i="6"/>
  <c r="Q59" i="6"/>
  <c r="Q58" i="6"/>
  <c r="Q57" i="6"/>
  <c r="S50" i="6"/>
  <c r="S36" i="6"/>
  <c r="S18" i="6"/>
  <c r="S16" i="6"/>
  <c r="F65" i="6" l="1"/>
  <c r="M47" i="9"/>
  <c r="I47" i="9"/>
  <c r="K41" i="8"/>
  <c r="G41" i="8"/>
  <c r="M41" i="8"/>
  <c r="I41" i="8"/>
  <c r="J41" i="8"/>
  <c r="N41" i="8"/>
  <c r="F41" i="8"/>
  <c r="H65" i="6"/>
  <c r="L65" i="6"/>
  <c r="P65" i="6"/>
  <c r="Q64" i="6"/>
  <c r="N65" i="6"/>
  <c r="O65" i="6"/>
  <c r="O47" i="9"/>
  <c r="G47" i="9"/>
  <c r="K47" i="9"/>
  <c r="H47" i="9"/>
  <c r="L47" i="9"/>
  <c r="P47" i="9"/>
  <c r="Q46" i="9"/>
  <c r="E47" i="9"/>
  <c r="Q42" i="9"/>
  <c r="F47" i="9"/>
  <c r="J47" i="9"/>
  <c r="P41" i="8"/>
  <c r="H41" i="8"/>
  <c r="L41" i="8"/>
  <c r="Q40" i="8"/>
  <c r="E41" i="8"/>
  <c r="N47" i="9"/>
  <c r="M65" i="6"/>
  <c r="K65" i="6"/>
  <c r="J65" i="6"/>
  <c r="I65" i="6"/>
  <c r="G65" i="6"/>
  <c r="Q60" i="6"/>
  <c r="E65" i="6"/>
  <c r="F58" i="10"/>
  <c r="J58" i="10"/>
  <c r="N58" i="10"/>
  <c r="K58" i="10"/>
  <c r="P58" i="10"/>
  <c r="Q57" i="10"/>
  <c r="H58" i="10"/>
  <c r="L58" i="10"/>
  <c r="I58" i="10"/>
  <c r="M58" i="10"/>
  <c r="O53" i="10"/>
  <c r="O58" i="10" s="1"/>
  <c r="Q36" i="8"/>
  <c r="G58" i="10"/>
  <c r="Q41" i="8" l="1"/>
  <c r="W10" i="8" s="1"/>
  <c r="Q5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tc={863C0966-E394-45E2-8982-1FA26643D14F}</author>
    <author>tc={5042FE5B-5B0C-46CC-AF0A-5964B4E66AA8}</author>
  </authors>
  <commentList>
    <comment ref="A7" authorId="0" shapeId="0" xr:uid="{106D1984-BEE3-4D43-8009-819C3E3D318C}">
      <text>
        <r>
          <rPr>
            <sz val="16"/>
            <color theme="1"/>
            <rFont val="Arial"/>
            <family val="2"/>
          </rPr>
          <t>Comprende la delimitación del programa, es decir el/los procesos que involucra el desarrollo del programa. 
EJM: 
Abarca todos los procesos que conforman la empresa en el (los) predio(s) ubicado(s) o tiene como alcance el área de producción ubicado en la dirección (predio).</t>
        </r>
      </text>
    </comment>
    <comment ref="A9" authorId="0" shapeId="0" xr:uid="{D92ED13F-06CE-46AE-9B65-773E01ED06FF}">
      <text>
        <r>
          <rPr>
            <sz val="18"/>
            <color theme="1"/>
            <rFont val="Arial"/>
            <family val="2"/>
          </rPr>
          <t xml:space="preserve">Es el resultado que se logrará al final de la implementación del programa ambiental a realizar.
NOTA:
Según la ISO 14001:2015 "La organización debe establecer objetivos ambientales para las funciones y niveles pertinentes, teniendo en cuenta los aspectos ambientales significativos de la organización y sus requisitos legales y otros requisitos asociados, y considerando sus riesgos y oportunidades.
Los objetivos ambientales deben:
a) ser coherentes con la política ambiental;
b) ser medibles (si es factible);
c) ser objeto de seguimiento;
d) comunicarse;
e) actualizarse, según corresponda.
La organización debe conservar información documentada sobre los objetivos ambientales.
Recuerde que para construir los objetivos deben considerarse las siguientes interrogantes: Quién, qué, cómo, cuándo y dónde. Así mismo, deben iniciar por un verbo indefinido. 
</t>
        </r>
      </text>
    </comment>
    <comment ref="A10" authorId="0" shapeId="0" xr:uid="{86D31097-FFF3-4ECD-8245-B9DBFF74A5E0}">
      <text>
        <r>
          <rPr>
            <sz val="16"/>
            <color theme="1"/>
            <rFont val="Arial"/>
            <family val="2"/>
          </rPr>
          <t>Son aquellos que el planificador se propone cumplir en el transcurso de su tarea diaria y que le permitirán alcanzar el objetivo general. Deben facilitar la comprensión de las metas ambientales a las que se arribará, deben focalizar las tareas a desarrollar en una serie de proposiciones que se desagregarán por medio de actividades específicadas.
Así mismo, deben estar escritos con verbos que indiquen una acción concreta y no vaga, deberán indicar a qué resultados se quiere llegar, no dar los resultados, sino plantearlos en forma genérica. Se recomienda plantear tres objetivos. 
Por ejemplo: "Este es un ejemplo recreativo, por lo cual esperamos sirva de guía màs no de replica que sesgue la imaginación e intención de quien(es) elabora(n) el/los programas":
* Disminuir el consumo en un 3% mediante estrategias para el uso eficiente del .. ..
* Evaluar mediante el desarrollo de indicadores ambientales y su respectivo análisis, la eficacia de las acciones planteadas....
* Diseñar e implementar un plan de comunicaciones que permita sensibilizar al personal respecto a la implementación de las estrategias diseñadas para ..... (este objetivo se desarrollará con actividades puntuales acerca de capacitaciones, sus temas, los medios de realizarlas "presenciales, celulas...", piezas publicitarias, estrategias de comunicación, guías, cartillas.. mecánismos que generen).
Es importante, tener encuenta que cada objetivo específico se revisará respecto a las actividades que se establezcan para su desarrollo, por ende debe evidenciarse articulación y coherencia entre los mismos.</t>
        </r>
      </text>
    </comment>
    <comment ref="C10" authorId="0" shapeId="0" xr:uid="{FF935548-6AE9-483C-A3D1-41E5509EFAF3}">
      <text>
        <r>
          <rPr>
            <sz val="16"/>
            <color theme="1"/>
            <rFont val="Arial"/>
            <family val="2"/>
          </rPr>
          <t>Indicador dirigido a la DISMINUCIÓN o EL SOSTENIMIENTO DE LOS CONSUMOS.  
Para determinar el porcentaje, dirijase a la columna R30, la información le soportará la tomo de la desición respecto al %
Ejemplo:
Disminución en el xxx% en el consumo de l agua
NOTA. El sostenimiento se lográ una vez se encuentran varios periodos con similar consumo a pesar del incremento de sus unidad de producción</t>
        </r>
      </text>
    </comment>
    <comment ref="C11" authorId="0" shapeId="0" xr:uid="{3E20CF34-A093-48C1-97F1-ABF2D05D5F52}">
      <text>
        <r>
          <rPr>
            <sz val="14"/>
            <color theme="1"/>
            <rFont val="Arial"/>
            <family val="2"/>
          </rPr>
          <t>Indicador dirigido a la DISMINUCIÓN o EL SOSTENIMIENTO DE LOS CONSUMOS.  
ESTE INDICADOR SE INCLUYE SIEMPRE Y CUANDO LA EMPRESA TENGA IMPORTANTES CONSUMOS EN ENERGIA TERMICA
Para determinar el porcentaje, dirijase a la columna R30, la información le soportará la tomo de la desición respecto al %
Ejemplo:
Disminución en el xxx% en el consumo del gas natural
NOTA. El sostenimiento se lográ una vez se encuentran varios periodos con similar consumo a pesar del incremento de sus unidad de producción</t>
        </r>
      </text>
    </comment>
    <comment ref="A12" authorId="0" shapeId="0" xr:uid="{A7BBDDE5-498D-4734-9B0F-C98BDB4B6A7D}">
      <text>
        <r>
          <rPr>
            <sz val="18"/>
            <color theme="1"/>
            <rFont val="Arial"/>
            <family val="2"/>
          </rPr>
          <t>De acuerdo al resultado presentado por la Matriz de Aspectos e Impactos Ambientales determine el aspecto a trabajar.
Recuerde que un aspecto ambiental es el elemento de las actividades, producto o servicios de la organización que pueden generar un impacto en el medio ambiente, es decir la causa que genera un impacto ambiental.</t>
        </r>
      </text>
    </comment>
    <comment ref="B15" authorId="0" shapeId="0" xr:uid="{E532AD22-14CF-45AD-B6BF-17E757896129}">
      <text>
        <r>
          <rPr>
            <sz val="16"/>
            <color theme="1"/>
            <rFont val="Arial"/>
            <family val="2"/>
          </rPr>
          <t>De acuerdo a los objetivos específicos propuestos, describa las actividades que se realizarán para el logro de los mismos enmarcadas en cada una de las etapas requeridas para la ejecución del programa bajo el ciclo PHVA.
Adicione las filas que necesite.
De acuerdo al ciclo PHVA. se inicia con todas las actividades del PLANEAR. Continua con el HACER mediante la implementación de formatos de seguimiento, etc. VERIFICAR con el cumplimiento y soportes presentados en la columna U, V y SECCION seguimiento a consumos 19. ACTUAR. Con el análisis quenerado en la SECCION Análisis del comportamiento
NOTA. si su empresa genera VERTIMIENTO INDUSTRIALES O NO DOMESTICOS, En el programa para el uso eficiente para el consumo del agua debe incluir actividades que se encaminen a asegurar el cumplimiento</t>
        </r>
      </text>
    </comment>
    <comment ref="C15" authorId="0" shapeId="0" xr:uid="{96F86A43-FC07-41B0-B045-EE66ED7683D8}">
      <text>
        <r>
          <rPr>
            <sz val="16"/>
            <color theme="1"/>
            <rFont val="Arial"/>
            <family val="2"/>
          </rPr>
          <t>Mencione el cargo y la dependencia que actuará como responsable para el cumplimiento de la actividad.</t>
        </r>
      </text>
    </comment>
    <comment ref="D15" authorId="0" shapeId="0" xr:uid="{659639DB-E09B-410C-8FC3-2E76476D181A}">
      <text>
        <r>
          <rPr>
            <sz val="16"/>
            <color theme="1"/>
            <rFont val="Arial"/>
            <family val="2"/>
          </rPr>
          <t>Liste los recursos (físicos y humanos) que por cada actividad y que requiere para su desarrollo y cumplimiento.
NOTA: aunque la empresa ya cuente con dichos recursos es necesario que los identifique y en la columna subsiguiente los cuantifique.</t>
        </r>
        <r>
          <rPr>
            <sz val="11"/>
            <color theme="1"/>
            <rFont val="Arial"/>
            <family val="2"/>
          </rPr>
          <t xml:space="preserve">
</t>
        </r>
      </text>
    </comment>
    <comment ref="E15" authorId="0" shapeId="0" xr:uid="{6F3C767A-FAA4-430D-A05B-22D98CA7E6F3}">
      <text>
        <r>
          <rPr>
            <sz val="16"/>
            <color theme="1"/>
            <rFont val="Arial"/>
            <family val="2"/>
          </rPr>
          <t>Incluya la cantidad en pesos ($) que se requiere para la realización de cada actividad.
En esta celda se deberán incluir tanto los recursos en pesos con los que cuenta la empresa como los que requieren conseguir (SI FUERA EL CASO). Recordemos que para la Estrategia ACERCAR iniciamos con buenas prácticas. Es desición de la empresa inversiones que determine.</t>
        </r>
      </text>
    </comment>
    <comment ref="G15" authorId="0" shapeId="0" xr:uid="{4D43839B-2C78-4E3D-9AE1-A53E5AA79D66}">
      <text>
        <r>
          <rPr>
            <sz val="11"/>
            <color theme="1"/>
            <rFont val="Arial"/>
            <family val="2"/>
          </rPr>
          <t>Determine la fecha de inicio y finalización de la actividad y rellene el (los) mese(s) necesarios para la misma.</t>
        </r>
      </text>
    </comment>
    <comment ref="S15" authorId="0" shapeId="0" xr:uid="{C1DF63EA-8946-46E5-81B8-832011F2CA00}">
      <text>
        <r>
          <rPr>
            <sz val="20"/>
            <color theme="1"/>
            <rFont val="Arial"/>
            <family val="2"/>
          </rPr>
          <t>Referencia al % de avance en el cumplimiento de lo programado Vs ejecutado</t>
        </r>
      </text>
    </comment>
    <comment ref="T15" authorId="0" shapeId="0" xr:uid="{C05D1F1B-99F6-470B-95EE-DEC6BC299C4A}">
      <text>
        <r>
          <rPr>
            <sz val="18"/>
            <color theme="1"/>
            <rFont val="Arial"/>
            <family val="2"/>
          </rPr>
          <t>Debe vincular las evidencias o soportes de cumplimiento con el fin de que sea verificable y trazable la ejecuciòn de la actividad.</t>
        </r>
      </text>
    </comment>
    <comment ref="V15" authorId="0" shapeId="0" xr:uid="{D77AEE97-D3C5-45F4-A589-D4ACB2EFAF9A}">
      <text>
        <r>
          <rPr>
            <sz val="18"/>
            <color theme="1"/>
            <rFont val="Arial"/>
            <family val="2"/>
          </rPr>
          <t>Describa todas las observaciones con respecto ya sea al cumplimiento o no de la actividad, los inconvenientes o avances, etc.
NOTA: Se sugiere revisar mìnimo mensualmente el nivel de cumplimiento de las actividades propuestas.</t>
        </r>
      </text>
    </comment>
    <comment ref="F16" authorId="0" shapeId="0" xr:uid="{36B13F08-9B2B-423D-BD05-4E66E2229F5B}">
      <text>
        <r>
          <rPr>
            <sz val="18"/>
            <color theme="1"/>
            <rFont val="Arial"/>
            <family val="2"/>
          </rPr>
          <t>Se debe hacer uso de “P” Programado
“E” Ejecutado</t>
        </r>
      </text>
    </comment>
    <comment ref="I25" authorId="1" shapeId="0" xr:uid="{863C0966-E394-45E2-8982-1FA26643D14F}">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5 de marzo Día de la eficiencia energética</t>
        </r>
      </text>
    </comment>
    <comment ref="I27" authorId="2" shapeId="0" xr:uid="{5042FE5B-5B0C-46CC-AF0A-5964B4E66AA8}">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5 de marzo Día de la eficiencia energética
Respuesta:
    Apagar y desconectar siempre el monitor del computador y los equipos eléctricos en horas en que no
hay actividad laboral.</t>
        </r>
      </text>
    </comment>
    <comment ref="C31" authorId="0" shapeId="0" xr:uid="{79AB652E-2F88-4C31-A995-55E3BFBC6FEC}">
      <text>
        <r>
          <rPr>
            <sz val="11"/>
            <color theme="1"/>
            <rFont val="Arial"/>
            <family val="2"/>
          </rPr>
          <t>Para CONSUMO:
EJM
consumo de agua
m3
consumo de energìa
KWh
Consumo de combustible gasolina
Galòn
Para PROCESO ASOCIADO:
EJM 
Producciòn, atenciòn cliente, visitas, etc
Para COSTO:
La unidad siempre es $ ò COP</t>
        </r>
      </text>
    </comment>
    <comment ref="D31" authorId="0" shapeId="0" xr:uid="{1A4AB7A1-346B-47A1-A2FE-DB7EF24AFD12}">
      <text>
        <r>
          <rPr>
            <sz val="11"/>
            <color theme="1"/>
            <rFont val="Arial"/>
            <family val="2"/>
          </rPr>
          <t xml:space="preserve">Se refiere a:
De dònde sacamos la informaciòn de los consumos?
Para CONSUMO:
EJM:
Facturas de servicios.
Compra de comnbustible.
Compra de agua por carrotanque. 
Para PROCESO ASOCIADO:
EJM:
Planillas de producciòn
Para COSTO:
Facturas de servicios.
Compra de comnbustible.
Compra de agua por carrotanque. </t>
        </r>
      </text>
    </comment>
    <comment ref="A33" authorId="0" shapeId="0" xr:uid="{C47D4BFF-D67E-4940-9AED-9A4B748A3124}">
      <text>
        <r>
          <rPr>
            <sz val="18"/>
            <color theme="1"/>
            <rFont val="Arial"/>
            <family val="2"/>
          </rPr>
          <t>Ingrese el año relacionado  con los reportes de consumos suministrados</t>
        </r>
      </text>
    </comment>
    <comment ref="B33" authorId="0" shapeId="0" xr:uid="{2565E282-EA02-4157-BD55-03479D8F79C0}">
      <text>
        <r>
          <rPr>
            <sz val="18"/>
            <color theme="1"/>
            <rFont val="Arial"/>
            <family val="2"/>
          </rPr>
          <t>Consumo o Generaciòn
Depende del Programa.</t>
        </r>
      </text>
    </comment>
    <comment ref="B34" authorId="0" shapeId="0" xr:uid="{F90C6030-E98D-4CA5-BF4D-A784C2006D4A}">
      <text>
        <r>
          <rPr>
            <sz val="18"/>
            <color theme="1"/>
            <rFont val="Arial"/>
            <family val="2"/>
          </rPr>
          <t>Debe definir la UNIDAD DE PRODUCCIÓN de acuerdo a la actividad que desarrolla en el predio y que se relacione con el Aspecto Ambiental de este Programa.</t>
        </r>
      </text>
    </comment>
    <comment ref="B35" authorId="0" shapeId="0" xr:uid="{EC172CF3-FE16-48E9-8076-36A1DF3925C3}">
      <text>
        <r>
          <rPr>
            <sz val="16"/>
            <color theme="1"/>
            <rFont val="Arial"/>
            <family val="2"/>
          </rPr>
          <t>Tenga en cuenta que el costo por consumo de agua se debe extraer de la factura. Si es Factura EAAB debe tener en cuenta el valor UNITARIO por Acueducto y alcantarillado
(NO ES EL VALOR TOTAL DE LA FACTURA)</t>
        </r>
      </text>
    </comment>
    <comment ref="B36" authorId="0" shapeId="0" xr:uid="{6D6F760E-2E9D-4D7F-A99B-8F0CA1A71F32}">
      <text>
        <r>
          <rPr>
            <sz val="18"/>
            <color theme="1"/>
            <rFont val="Arial"/>
            <family val="2"/>
          </rPr>
          <t>Indica  la  relación de consumo de un recurso frente a la  unidad de producción propuesta por la empresa</t>
        </r>
      </text>
    </comment>
    <comment ref="A37" authorId="0" shapeId="0" xr:uid="{A10E783A-6608-4BCB-B3CF-4AAF543CE92F}">
      <text>
        <r>
          <rPr>
            <sz val="14"/>
            <color theme="1"/>
            <rFont val="Arial"/>
            <family val="2"/>
          </rPr>
          <t>Para este caso Estrategia CICLO1-2020.
Ingrese los reportes de consumos y cantidades de producciòn o servucciòn (sea el caso particular de cada empresa) el año 2020.</t>
        </r>
      </text>
    </comment>
    <comment ref="B37" authorId="0" shapeId="0" xr:uid="{1A93396C-EA58-44F8-9131-8622BCC1E8A0}">
      <text>
        <r>
          <rPr>
            <sz val="11"/>
            <color theme="1"/>
            <rFont val="Arial"/>
            <family val="2"/>
          </rPr>
          <t>Consumo o Generaciòn
Depende del Programa.</t>
        </r>
      </text>
    </comment>
    <comment ref="B38" authorId="0" shapeId="0" xr:uid="{5832B42C-3920-4E63-A85E-CD67DD5ECF80}">
      <text>
        <r>
          <rPr>
            <sz val="16"/>
            <color theme="1"/>
            <rFont val="Arial"/>
            <family val="2"/>
          </rPr>
          <t>Debe definir la UNIDAD DE PRODUCCIÓN de acuerdo a la actividad que desarrolla en el predio y que se relacione con el Aspecto Ambiental de este Programa.</t>
        </r>
      </text>
    </comment>
    <comment ref="B39" authorId="0" shapeId="0" xr:uid="{26302F97-E605-45F8-99D8-92E2A8C497AA}">
      <text>
        <r>
          <rPr>
            <sz val="11"/>
            <color theme="1"/>
            <rFont val="Arial"/>
            <family val="2"/>
          </rPr>
          <t>Tenga en cuenta que el costo por consumo de agua se debe extraer de la factura. Si es Factura EAAB debe tener en cuenta el valor UNITARIO por Acueducto y alcantarillado
(NO ES EL VALOR TOTAL DE LA FACTURA)</t>
        </r>
      </text>
    </comment>
    <comment ref="B40" authorId="0" shapeId="0" xr:uid="{BC4379C6-3DBB-4E1B-9B52-0CC2B64AC418}">
      <text>
        <r>
          <rPr>
            <sz val="11"/>
            <color theme="1"/>
            <rFont val="Arial"/>
            <family val="2"/>
          </rPr>
          <t>Indica  la  relación de consumo de un recurso frente a la  unidad de producción propuesta por la empresa</t>
        </r>
      </text>
    </comment>
    <comment ref="D45" authorId="0" shapeId="0" xr:uid="{33A288A6-2C05-4ACF-9309-30AAA99DE363}">
      <text>
        <r>
          <rPr>
            <sz val="11"/>
            <color theme="1"/>
            <rFont val="Arial"/>
            <family val="2"/>
          </rPr>
          <t>Marisol PC:
En el análisis, describir el comportamiento del indicador para el periodo objeto utilizando la omparación de un año con respecto al otro por ejemplo 2019 vs 2020, así mismo el mejoramiento de cada periodo evidenciado em fila E41. 
Si se evidenciaron desviaciones, determinar, las accciones correctivas o preventivas, la fecha máxima y el responsable de implementarla</t>
        </r>
      </text>
    </comment>
    <comment ref="D48" authorId="0" shapeId="0" xr:uid="{4B94EBBA-86CA-4489-8982-826E8729E337}">
      <text>
        <r>
          <rPr>
            <sz val="11"/>
            <color theme="1"/>
            <rFont val="Arial"/>
            <family val="2"/>
          </rPr>
          <t>Marisol PC:
Usualmente se diligencia al realizar el análisis del siguiente periodo. En ella se enuncia SI se realizó la actividad propuesta, si NO, porque y que acción de mejora se realiza.</t>
        </r>
      </text>
    </comment>
    <comment ref="D49" authorId="0" shapeId="0" xr:uid="{08CCB182-7B80-49D2-BF89-105EC650EFF3}">
      <text>
        <r>
          <rPr>
            <sz val="11"/>
            <color theme="1"/>
            <rFont val="Arial"/>
            <family val="2"/>
          </rPr>
          <t>Marisol PC:
En el análisis, describir el comportamiento del indicador para el periodo objeto utilizando la omparación de un año con respecto al otro por ejemplo 2019 vs 2020, así mismo el mejoramiento de cada periodo evidenciado em fila E41. 
Si se evidenciaron desviaciones, determinar, las accciones correctivas o preventivas, la fecha máxima y el responsable de implementarla</t>
        </r>
      </text>
    </comment>
    <comment ref="D52" authorId="0" shapeId="0" xr:uid="{2018BB8A-BD8C-494B-B7E9-A9D3B0DB2683}">
      <text>
        <r>
          <rPr>
            <sz val="11"/>
            <color theme="1"/>
            <rFont val="Arial"/>
            <family val="2"/>
          </rPr>
          <t>Marisol PC:
Usualmente se diligencia al realizar el análisis del siguiente periodo. En ella se enuncia SI se realizó la actividad propuesta, si NO, porque y que acción de mejora se realiza.</t>
        </r>
      </text>
    </comment>
    <comment ref="D53" authorId="0" shapeId="0" xr:uid="{FA36D7D5-D52E-46FA-8316-644195F3FCD3}">
      <text>
        <r>
          <rPr>
            <sz val="11"/>
            <color theme="1"/>
            <rFont val="Arial"/>
            <family val="2"/>
          </rPr>
          <t>Marisol PC:
En el análisis, describir el comportamiento del indicador para el periodo objeto utilizando la omparación de un año con respecto al otro por ejemplo 2019 vs 2020, así mismo el mejoramiento de cada periodo evidenciado em fila E41. 
Si se evidenciaron desviaciones, determinar, las accciones correctivas o preventivas, la fecha máxima y el responsable de implementarla</t>
        </r>
      </text>
    </comment>
    <comment ref="D56" authorId="0" shapeId="0" xr:uid="{608F632F-049D-4E00-B082-92628D98B146}">
      <text>
        <r>
          <rPr>
            <sz val="11"/>
            <color theme="1"/>
            <rFont val="Arial"/>
            <family val="2"/>
          </rPr>
          <t>Marisol PC:
Usualmente se diligencia al realizar el análisis del siguiente periodo. En ella se enuncia SI se realizó la actividad propuesta, si NO, porque y que acción de mejora se realiza.</t>
        </r>
      </text>
    </comment>
    <comment ref="D57" authorId="0" shapeId="0" xr:uid="{394A96CA-3626-45DA-9933-B315F606FF78}">
      <text>
        <r>
          <rPr>
            <sz val="11"/>
            <color theme="1"/>
            <rFont val="Arial"/>
            <family val="2"/>
          </rPr>
          <t>Marisol PC:
En el análisis, describir el comportamiento del indicador para el periodo objeto utilizando la omparación de un año con respecto al otro por ejemplo 2019 vs 2020, así mismo el mejoramiento de cada periodo evidenciado em fila E41. 
Si se evidenciaron desviaciones, determinar, las accciones correctivas o preventivas, la fecha máxima y el responsable de implementarla</t>
        </r>
      </text>
    </comment>
    <comment ref="D60" authorId="0" shapeId="0" xr:uid="{BDC9F74D-DDD2-4EF2-A7F2-A5BD7116E97D}">
      <text>
        <r>
          <rPr>
            <sz val="11"/>
            <color theme="1"/>
            <rFont val="Arial"/>
            <family val="2"/>
          </rPr>
          <t>Marisol PC:
Usualmente se diligencia al realizar el análisis del siguiente periodo. En ella se enuncia SI se realizó la actividad propuesta, si NO, porque y que acción de mejora se realiza.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tc={E9BD0A03-2812-4DBD-B190-B5881BD8E20B}</author>
    <author>Carolina Lopez Hernandez</author>
  </authors>
  <commentList>
    <comment ref="A7" authorId="0" shapeId="0" xr:uid="{571D59B3-BA4F-4AEE-B483-861A58ABD952}">
      <text>
        <r>
          <rPr>
            <sz val="16"/>
            <color theme="1"/>
            <rFont val="Arial"/>
            <family val="2"/>
          </rPr>
          <t>Comprende la delimitación del programa, es decir el/los procesos que involucra el desarrollo del programa. 
EJM: 
Abarca todos los procesos que conforman la empresa en el (los) predio(s) ubicado(s) o tiene como alcance el área de producción ubicado en la dirección (predio).</t>
        </r>
      </text>
    </comment>
    <comment ref="A9" authorId="0" shapeId="0" xr:uid="{E922AE17-E8DC-4BC6-951D-F9A40A13E2B0}">
      <text>
        <r>
          <rPr>
            <sz val="18"/>
            <color theme="1"/>
            <rFont val="Arial"/>
            <family val="2"/>
          </rPr>
          <t xml:space="preserve">Es el resultado que se logrará al final de la implementación del programa ambiental a realizar.
NOTA:
Según la ISO 14001:2015 "La organización debe establecer objetivos ambientales para las funciones y niveles pertinentes, teniendo en cuenta los aspectos ambientales significativos de la organización y sus requisitos legales y otros requisitos asociados, y considerando sus riesgos y oportunidades.
Los objetivos ambientales deben:
a) ser coherentes con la política ambiental;
b) ser medibles (si es factible);
c) ser objeto de seguimiento;
d) comunicarse;
e) actualizarse, según corresponda.
La organización debe conservar información documentada sobre los objetivos ambientales.
Recuerde que para construir los objetivos deben considerarse las siguientes interrogantes: Quién, qué, cómo, cuándo y dónde. Así mismo, deben iniciar por un verbo indefinido. 
</t>
        </r>
      </text>
    </comment>
    <comment ref="A10" authorId="0" shapeId="0" xr:uid="{8F1DA8D3-06DB-4956-93F1-0BE6F84D4465}">
      <text>
        <r>
          <rPr>
            <sz val="16"/>
            <color theme="1"/>
            <rFont val="Arial"/>
            <family val="2"/>
          </rPr>
          <t>Son aquellos que el planificador se propone cumplir en el transcurso de su tarea diaria y que le permitirán alcanzar el objetivo general. Deben facilitar la comprensión de las metas ambientales a las que se arribará, deben focalizar las tareas a desarrollar en una serie de proposiciones que se desagregarán por medio de actividades específicadas.
Así mismo, deben estar escritos con verbos que indiquen una acción concreta y no vaga, deberán indicar a qué resultados se quiere llegar, no dar los resultados, sino plantearlos en forma genérica. Se recomienda plantear tres objetivos. 
Por ejemplo: "Este es un ejemplo recreativo, por lo cual esperamos sirva de guía màs no de replica que sesgue la imaginación e intención de quien(es) elabora(n) el/los programas":
* Disminuir el consumo en un 3% mediante estrategias para el uso eficiente del .. ..
* Evaluar mediante el desarrollo de indicadores ambientales y su respectivo análisis, la eficacia de las acciones planteadas....
* Diseñar e implementar un plan de comunicaciones que permita sensibilizar al personal respecto a la implementación de las estrategias diseñadas para ..... (este objetivo se desarrollará con actividades puntuales acerca de capacitaciones, sus temas, los medios de realizarlas "presenciales, celulas...", piezas publicitarias, estrategias de comunicación, guías, cartillas.. mecánismos que generen).
Es importante, tener encuenta que cada objetivo específico se revisará respecto a las actividades que se establezcan para su desarrollo, por ende debe evidenciarse articulación y coherencia entre los mismos.</t>
        </r>
      </text>
    </comment>
    <comment ref="C10" authorId="0" shapeId="0" xr:uid="{49D9C211-D94D-4022-A56B-0FBA514875EF}">
      <text>
        <r>
          <rPr>
            <sz val="16"/>
            <color theme="1"/>
            <rFont val="Arial"/>
            <family val="2"/>
          </rPr>
          <t>Indicador dirigido a la DISMINUCIÓN o EL SOSTENIMIENTO DE LOS CONSUMOS.  
Para determinar el porcentaje, dirijase a la columna R30, la información le soportará la tomo de la desición respecto al %
Ejemplo:
Disminución en el xxx% en el consumo de l agua
NOTA. El sostenimiento se lográ una vez se encuentran varios periodos con similar consumo a pesar del incremento de sus unidad de producción</t>
        </r>
      </text>
    </comment>
    <comment ref="C11" authorId="0" shapeId="0" xr:uid="{B4B8A789-4FFC-437B-ADDD-DF4904AEF21E}">
      <text>
        <r>
          <rPr>
            <sz val="16"/>
            <color theme="1"/>
            <rFont val="Arial"/>
            <family val="2"/>
          </rPr>
          <t>Indicador dirigido a la DISMINUCIÓN o EL SOSTENIMIENTO DE LOS CONSUMOS.  
Para determinar el porcentaje, dirijase a la columna R30, la información le soportará la tomo de la desición respecto al %
Ejemplo:
Disminución en el xxx% en el consumo de l agua
NOTA. El sostenimiento se lográ una vez se encuentran varios periodos con similar consumo a pesar del incremento de sus unidad de producción</t>
        </r>
      </text>
    </comment>
    <comment ref="A12" authorId="0" shapeId="0" xr:uid="{7D4A4EBA-1167-4C33-89AF-7981F26DC376}">
      <text>
        <r>
          <rPr>
            <sz val="18"/>
            <color theme="1"/>
            <rFont val="Arial"/>
            <family val="2"/>
          </rPr>
          <t>De acuerdo al resultado presentado por la Matriz de Aspectos e Impactos Ambientales determine el aspecto a trabajar.
Recuerde que un aspecto ambiental es el elemento de las actividades, producto o servicios de la organización que pueden generar un impacto en el medio ambiente, es decir la causa que genera un impacto ambiental.</t>
        </r>
      </text>
    </comment>
    <comment ref="B15" authorId="0" shapeId="0" xr:uid="{D93394A4-DD3A-4982-860B-1074F2F49ECE}">
      <text>
        <r>
          <rPr>
            <sz val="16"/>
            <color theme="1"/>
            <rFont val="Arial"/>
            <family val="2"/>
          </rPr>
          <t>De acuerdo a los objetivos específicos propuestos, describa las actividades que se realizarán para el logro de los mismos enmarcadas en cada una de las etapas requeridas para la ejecución del programa bajo el ciclo PHVA.
Adicione las filas que necesite.
De acuerdo al ciclo PHVA. se inicia con todas las actividades del PLANEAR. Continua con el HACER mediante la implementación de formatos de seguimiento, etc. VERIFICAR con el cumplimiento y soportes presentados en la columna U, V y SECCION seguimiento a consumos 19. ACTUAR. Con el análisis quenerado en la SECCION Análisis del comportamiento
NOTA. si su empresa genera VERTIMIENTO INDUSTRIALES O NO DOMESTICOS, En el programa para el uso eficiente para el consumo del agua debe incluir actividades que se encaminen a asegurar el cumplimiento</t>
        </r>
      </text>
    </comment>
    <comment ref="C15" authorId="0" shapeId="0" xr:uid="{C77F4B1E-84E9-45C0-80EC-F1FF487ABABB}">
      <text>
        <r>
          <rPr>
            <sz val="16"/>
            <color theme="1"/>
            <rFont val="Arial"/>
            <family val="2"/>
          </rPr>
          <t>Mencione el cargo y la dependencia que actuará como responsable para el cumplimiento de la actividad.</t>
        </r>
      </text>
    </comment>
    <comment ref="D15" authorId="0" shapeId="0" xr:uid="{C51C6D46-88E9-4FF7-BEEA-E7800DA7A7FF}">
      <text>
        <r>
          <rPr>
            <sz val="16"/>
            <color theme="1"/>
            <rFont val="Arial"/>
            <family val="2"/>
          </rPr>
          <t>Liste los recursos (físicos y humanos) que por cada actividad y que requiere para su desarrollo y cumplimiento.
NOTA: aunque la empresa ya cuente con dichos recursos es necesario que los identifique y en la columna subsiguiente los cuantifique.</t>
        </r>
        <r>
          <rPr>
            <sz val="11"/>
            <color theme="1"/>
            <rFont val="Arial"/>
            <family val="2"/>
          </rPr>
          <t xml:space="preserve">
</t>
        </r>
      </text>
    </comment>
    <comment ref="E15" authorId="0" shapeId="0" xr:uid="{75183BE6-982C-434C-9C0B-63DA6B244762}">
      <text>
        <r>
          <rPr>
            <sz val="16"/>
            <color theme="1"/>
            <rFont val="Arial"/>
            <family val="2"/>
          </rPr>
          <t>Incluya la cantidad en pesos ($) que se requiere para la realización de cada actividad.
En esta celda se deberán incluir tanto los recursos en pesos con los que cuenta la empresa como los que requieren conseguir (SI FUERA EL CASO). Recordemos que para la Estrategia ACERCAR iniciamos con buenas prácticas. Es desición de la empresa inversiones que determine.</t>
        </r>
      </text>
    </comment>
    <comment ref="G15" authorId="0" shapeId="0" xr:uid="{390CC713-7BF4-4CA7-A9C7-C81D776C1E06}">
      <text>
        <r>
          <rPr>
            <sz val="11"/>
            <color theme="1"/>
            <rFont val="Arial"/>
            <family val="2"/>
          </rPr>
          <t>Determine la fecha de inicio y finalización de la actividad y rellene el (los) mese(s) necesarios para la misma.</t>
        </r>
      </text>
    </comment>
    <comment ref="S15" authorId="0" shapeId="0" xr:uid="{B5E1653C-35E3-438C-953C-F29EC6C7F552}">
      <text>
        <r>
          <rPr>
            <sz val="20"/>
            <color theme="1"/>
            <rFont val="Arial"/>
            <family val="2"/>
          </rPr>
          <t>Referencia al % de avance en el cumplimiento de lo programado Vs ejecutado</t>
        </r>
      </text>
    </comment>
    <comment ref="T15" authorId="0" shapeId="0" xr:uid="{94DC42EF-6BD3-40D1-9AAB-FBC27F82A77A}">
      <text>
        <r>
          <rPr>
            <sz val="18"/>
            <color theme="1"/>
            <rFont val="Arial"/>
            <family val="2"/>
          </rPr>
          <t>Debe vincular las evidencias o soportes de cumplimiento con el fin de que sea verificable y trazable la ejecuciòn de la actividad.</t>
        </r>
      </text>
    </comment>
    <comment ref="V15" authorId="0" shapeId="0" xr:uid="{37F765EA-B870-498A-880A-EEE3F1635DD8}">
      <text>
        <r>
          <rPr>
            <sz val="18"/>
            <color theme="1"/>
            <rFont val="Arial"/>
            <family val="2"/>
          </rPr>
          <t>Describa todas las observaciones con respecto ya sea al cumplimiento o no de la actividad, los inconvenientes o avances, etc.
NOTA: Se sugiere revisar mìnimo mensualmente el nivel de cumplimiento de las actividades propuestas.</t>
        </r>
      </text>
    </comment>
    <comment ref="F16" authorId="0" shapeId="0" xr:uid="{A53DF294-C2FD-43A3-ABB4-63A645D66C00}">
      <text>
        <r>
          <rPr>
            <sz val="18"/>
            <color theme="1"/>
            <rFont val="Arial"/>
            <family val="2"/>
          </rPr>
          <t>Se debe hacer uso de “P” Programado
“E” Ejecutado</t>
        </r>
      </text>
    </comment>
    <comment ref="I27" authorId="1" shapeId="0" xr:uid="{E9BD0A03-2812-4DBD-B190-B5881BD8E20B}">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22 de marzo Día Mundial del Agua</t>
        </r>
      </text>
    </comment>
    <comment ref="C37" authorId="0" shapeId="0" xr:uid="{D20FB18B-8E7E-4488-9BFB-9CBFA59834AD}">
      <text>
        <r>
          <rPr>
            <sz val="11"/>
            <color theme="1"/>
            <rFont val="Arial"/>
            <family val="2"/>
          </rPr>
          <t>Para CONSUMO:
EJM
consumo de agua
m3
consumo de energìa
KWh
Consumo de combustible gasolina
Galòn
Para PROCESO ASOCIADO:
EJM 
Producciòn, atenciòn cliente, visitas, etc
Para COSTO:
La unidad siempre es $ ò COP</t>
        </r>
      </text>
    </comment>
    <comment ref="D37" authorId="0" shapeId="0" xr:uid="{2E9DE2D2-0933-4778-AA21-8E0E6CAEF0EE}">
      <text>
        <r>
          <rPr>
            <sz val="11"/>
            <color theme="1"/>
            <rFont val="Arial"/>
            <family val="2"/>
          </rPr>
          <t xml:space="preserve">Se refiere a:
De dònde sacamos la informaciòn de los consumos?
Para CONSUMO:
EJM:
Facturas de servicios.
Compra de comnbustible.
Compra de agua por carrotanque. 
Para PROCESO ASOCIADO:
EJM:
Planillas de producciòn
Para COSTO:
Facturas de servicios.
Compra de comnbustible.
Compra de agua por carrotanque. </t>
        </r>
      </text>
    </comment>
    <comment ref="A39" authorId="0" shapeId="0" xr:uid="{38F13D3D-39B5-45F6-B1B3-56D99CE88420}">
      <text>
        <r>
          <rPr>
            <sz val="18"/>
            <color theme="1"/>
            <rFont val="Arial"/>
            <family val="2"/>
          </rPr>
          <t>Ingrese el año relacionado  con los reportes de consumos suministrados</t>
        </r>
      </text>
    </comment>
    <comment ref="B39" authorId="0" shapeId="0" xr:uid="{D0CB8446-CF2C-4174-A96E-E34588CD178F}">
      <text>
        <r>
          <rPr>
            <sz val="18"/>
            <color theme="1"/>
            <rFont val="Arial"/>
            <family val="2"/>
          </rPr>
          <t>Consumo o Generaciòn
Depende del Programa.</t>
        </r>
      </text>
    </comment>
    <comment ref="M39" authorId="2" shapeId="0" xr:uid="{68AF77CF-75E2-43D1-91DA-094134A82A7E}">
      <text>
        <r>
          <rPr>
            <sz val="16"/>
            <color indexed="81"/>
            <rFont val="Tahoma"/>
            <family val="2"/>
          </rPr>
          <t>Los recibos llegan los siguientes 10 días del siguiente mes, es decir en OCT</t>
        </r>
      </text>
    </comment>
    <comment ref="B40" authorId="0" shapeId="0" xr:uid="{746478A4-D5B3-4490-8193-DD675E088B3E}">
      <text>
        <r>
          <rPr>
            <sz val="18"/>
            <color theme="1"/>
            <rFont val="Arial"/>
            <family val="2"/>
          </rPr>
          <t>Debe definir la UNIDAD DE PRODUCCIÓN de acuerdo a la actividad que desarrolla en el predio y que se relacione con el Aspecto Ambiental de este Programa.</t>
        </r>
      </text>
    </comment>
    <comment ref="B41" authorId="0" shapeId="0" xr:uid="{F6AA6ADC-4541-45F9-9B59-226E4C37672D}">
      <text>
        <r>
          <rPr>
            <sz val="16"/>
            <color theme="1"/>
            <rFont val="Arial"/>
            <family val="2"/>
          </rPr>
          <t>Tenga en cuenta que el costo por consumo de agua se debe extraer de la factura. Si es Factura EAAB debe tener en cuenta el valor UNITARIO por Acueducto y alcantarillado
(NO ES EL VALOR TOTAL DE LA FACTURA)</t>
        </r>
      </text>
    </comment>
    <comment ref="B42" authorId="0" shapeId="0" xr:uid="{346653AD-9D3C-4A9E-8297-3B72ADD88FE1}">
      <text>
        <r>
          <rPr>
            <sz val="18"/>
            <color theme="1"/>
            <rFont val="Arial"/>
            <family val="2"/>
          </rPr>
          <t>Indica  la  relación de consumo de un recurso frente a la  unidad de producción propuesta por la empresa</t>
        </r>
      </text>
    </comment>
    <comment ref="A43" authorId="0" shapeId="0" xr:uid="{E7244B90-2630-4C61-B1D5-636CE3A40285}">
      <text>
        <r>
          <rPr>
            <sz val="14"/>
            <color theme="1"/>
            <rFont val="Arial"/>
            <family val="2"/>
          </rPr>
          <t>Para este caso Estrategia CICLO1-2020.
Ingrese los reportes de consumos y cantidades de producciòn o servucciòn (sea el caso particular de cada empresa) el año 2020.</t>
        </r>
      </text>
    </comment>
    <comment ref="B43" authorId="0" shapeId="0" xr:uid="{028CE153-E917-424C-A302-D1CFF0C6BD63}">
      <text>
        <r>
          <rPr>
            <sz val="11"/>
            <color theme="1"/>
            <rFont val="Arial"/>
            <family val="2"/>
          </rPr>
          <t>Consumo o Generaciòn
Depende del Programa.</t>
        </r>
      </text>
    </comment>
    <comment ref="M43" authorId="2" shapeId="0" xr:uid="{2B8600A6-0F96-4EF8-AA53-9A7091045DE0}">
      <text>
        <r>
          <rPr>
            <sz val="16"/>
            <color indexed="81"/>
            <rFont val="Tahoma"/>
            <family val="2"/>
          </rPr>
          <t>Los recibos llegan los siguientes 10 días del siguiente mes, es decir en OCT</t>
        </r>
      </text>
    </comment>
    <comment ref="B44" authorId="0" shapeId="0" xr:uid="{7B49F5FC-7230-4E9B-87EF-3438CFE99ED1}">
      <text>
        <r>
          <rPr>
            <sz val="16"/>
            <color theme="1"/>
            <rFont val="Arial"/>
            <family val="2"/>
          </rPr>
          <t>Debe definir la UNIDAD DE PRODUCCIÓN de acuerdo a la actividad que desarrolla en el predio y que se relacione con el Aspecto Ambiental de este Programa.</t>
        </r>
      </text>
    </comment>
    <comment ref="B45" authorId="0" shapeId="0" xr:uid="{F94C6D95-1CF9-4F2C-8E77-B8CAC3F9D82C}">
      <text>
        <r>
          <rPr>
            <sz val="11"/>
            <color theme="1"/>
            <rFont val="Arial"/>
            <family val="2"/>
          </rPr>
          <t>Tenga en cuenta que el costo por consumo de agua se debe extraer de la factura. Si es Factura EAAB debe tener en cuenta el valor UNITARIO por Acueducto y alcantarillado
(NO ES EL VALOR TOTAL DE LA FACTURA)</t>
        </r>
      </text>
    </comment>
    <comment ref="B46" authorId="0" shapeId="0" xr:uid="{55C401D6-DA91-4FB1-9EF4-4B7346F33D1B}">
      <text>
        <r>
          <rPr>
            <sz val="11"/>
            <color theme="1"/>
            <rFont val="Arial"/>
            <family val="2"/>
          </rPr>
          <t>Indica  la  relación de consumo de un recurso frente a la  unidad de producción propuesta por la empresa</t>
        </r>
      </text>
    </comment>
    <comment ref="D51" authorId="0" shapeId="0" xr:uid="{F7CDF812-0DA7-4745-86A9-1B9E3915CF0D}">
      <text>
        <r>
          <rPr>
            <sz val="11"/>
            <color theme="1"/>
            <rFont val="Arial"/>
            <family val="2"/>
          </rPr>
          <t>Marisol PC:
En el análisis, describir el comportamiento del indicador para el periodo objeto utilizando la omparación de un año con respecto al otro por ejemplo 2019 vs 2020, así mismo el mejoramiento de cada periodo evidenciado em fila E41. 
Si se evidenciaron desviaciones, determinar, las accciones correctivas o preventivas, la fecha máxima y el responsable de implementarla</t>
        </r>
      </text>
    </comment>
    <comment ref="D54" authorId="0" shapeId="0" xr:uid="{F82E1040-2433-491B-B121-7BF5BAE19DEC}">
      <text>
        <r>
          <rPr>
            <sz val="11"/>
            <color theme="1"/>
            <rFont val="Arial"/>
            <family val="2"/>
          </rPr>
          <t>Marisol PC:
Usualmente se diligencia al realizar el análisis del siguiente periodo. En ella se enuncia SI se realizó la actividad propuesta, si NO, porque y que acción de mejora se realiza.</t>
        </r>
      </text>
    </comment>
    <comment ref="D55" authorId="0" shapeId="0" xr:uid="{2677F764-43C5-4B2E-A75A-C1C0EE0302D7}">
      <text>
        <r>
          <rPr>
            <sz val="11"/>
            <color theme="1"/>
            <rFont val="Arial"/>
            <family val="2"/>
          </rPr>
          <t>Marisol PC:
En el análisis, describir el comportamiento del indicador para el periodo objeto utilizando la omparación de un año con respecto al otro por ejemplo 2019 vs 2020, así mismo el mejoramiento de cada periodo evidenciado em fila E41. 
Si se evidenciaron desviaciones, determinar, las accciones correctivas o preventivas, la fecha máxima y el responsable de implementarla</t>
        </r>
      </text>
    </comment>
    <comment ref="D58" authorId="0" shapeId="0" xr:uid="{AA4C5A79-07AE-4191-AF6F-19C0F96F9EB4}">
      <text>
        <r>
          <rPr>
            <sz val="11"/>
            <color theme="1"/>
            <rFont val="Arial"/>
            <family val="2"/>
          </rPr>
          <t>Marisol PC:
Usualmente se diligencia al realizar el análisis del siguiente periodo. En ella se enuncia SI se realizó la actividad propuesta, si NO, porque y que acción de mejora se realiza.</t>
        </r>
      </text>
    </comment>
    <comment ref="D59" authorId="0" shapeId="0" xr:uid="{22D0F1A1-C1ED-4791-B9A0-437A61399546}">
      <text>
        <r>
          <rPr>
            <sz val="11"/>
            <color theme="1"/>
            <rFont val="Arial"/>
            <family val="2"/>
          </rPr>
          <t>Marisol PC:
En el análisis, describir el comportamiento del indicador para el periodo objeto utilizando la omparación de un año con respecto al otro por ejemplo 2019 vs 2020, así mismo el mejoramiento de cada periodo evidenciado em fila E41. 
Si se evidenciaron desviaciones, determinar, las accciones correctivas o preventivas, la fecha máxima y el responsable de implementarla</t>
        </r>
      </text>
    </comment>
    <comment ref="D62" authorId="0" shapeId="0" xr:uid="{16971D16-20FA-4224-B76F-E91A12575780}">
      <text>
        <r>
          <rPr>
            <sz val="11"/>
            <color theme="1"/>
            <rFont val="Arial"/>
            <family val="2"/>
          </rPr>
          <t>Marisol PC:
Usualmente se diligencia al realizar el análisis del siguiente periodo. En ella se enuncia SI se realizó la actividad propuesta, si NO, porque y que acción de mejora se realiza.</t>
        </r>
      </text>
    </comment>
    <comment ref="D63" authorId="0" shapeId="0" xr:uid="{9DED37D2-01A4-410F-8C93-68D3E7624ED9}">
      <text>
        <r>
          <rPr>
            <sz val="11"/>
            <color theme="1"/>
            <rFont val="Arial"/>
            <family val="2"/>
          </rPr>
          <t>Marisol PC:
En el análisis, describir el comportamiento del indicador para el periodo objeto utilizando la omparación de un año con respecto al otro por ejemplo 2019 vs 2020, así mismo el mejoramiento de cada periodo evidenciado em fila E41. 
Si se evidenciaron desviaciones, determinar, las accciones correctivas o preventivas, la fecha máxima y el responsable de implementarla</t>
        </r>
      </text>
    </comment>
    <comment ref="D66" authorId="0" shapeId="0" xr:uid="{D2E0BAF6-9134-4781-AD12-597C12CA07FA}">
      <text>
        <r>
          <rPr>
            <sz val="11"/>
            <color theme="1"/>
            <rFont val="Arial"/>
            <family val="2"/>
          </rPr>
          <t>Marisol PC:
Usualmente se diligencia al realizar el análisis del siguiente periodo. En ella se enuncia SI se realizó la actividad propuesta, si NO, porque y que acción de mejora se realiza.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Carolina Lopez Hernandez</author>
  </authors>
  <commentList>
    <comment ref="A7" authorId="0" shapeId="0" xr:uid="{F88FEE7E-C45E-4C3D-8CA2-DEABC1FF87F7}">
      <text>
        <r>
          <rPr>
            <sz val="16"/>
            <color theme="1"/>
            <rFont val="Arial"/>
            <family val="2"/>
          </rPr>
          <t>Comprende la delimitación del programa, es decir el/los procesos que involucra el desarrollo del programa. 
EJM: 
Abarca todos los procesos que conforman la empresa en el (los) predio(s) ubicado(s) o tiene como alcance el área de producción ubicado en la dirección (predio).</t>
        </r>
      </text>
    </comment>
    <comment ref="A9" authorId="0" shapeId="0" xr:uid="{ED0A7886-816A-410E-9C7F-3B497DBA04BC}">
      <text>
        <r>
          <rPr>
            <sz val="18"/>
            <color theme="1"/>
            <rFont val="Arial"/>
            <family val="2"/>
          </rPr>
          <t xml:space="preserve">Es el resultado que se logrará al final de la implementación del programa ambiental a realizar.
NOTA:
Según la ISO 14001:2015 "La organización debe establecer objetivos ambientales para las funciones y niveles pertinentes, teniendo en cuenta los aspectos ambientales significativos de la organización y sus requisitos legales y otros requisitos asociados, y considerando sus riesgos y oportunidades.
Los objetivos ambientales deben:
a) ser coherentes con la política ambiental;
b) ser medibles (si es factible);
c) ser objeto de seguimiento;
d) comunicarse;
e) actualizarse, según corresponda.
La organización debe conservar información documentada sobre los objetivos ambientales.
Recuerde que para construir los objetivos deben considerarse las siguientes interrogantes: Quién, qué, cómo, cuándo y dónde. Así mismo, deben iniciar por un verbo indefinido. 
</t>
        </r>
      </text>
    </comment>
    <comment ref="A10" authorId="0" shapeId="0" xr:uid="{AF9976D7-3159-4AE9-AE65-AB3CDECBC77D}">
      <text>
        <r>
          <rPr>
            <sz val="16"/>
            <color theme="1"/>
            <rFont val="Arial"/>
            <family val="2"/>
          </rPr>
          <t>Son aquellos que el planificador se propone cumplir en el transcurso de su tarea diaria y que le permitirán alcanzar el objetivo general. Deben facilitar la comprensión de las metas ambientales a las que se arribará, deben focalizar las tareas a desarrollar en una serie de proposiciones que se desagregarán por medio de actividades específicadas.
Así mismo, deben estar escritos con verbos que indiquen una acción concreta y no vaga, deberán indicar a qué resultados se quiere llegar, no dar los resultados, sino plantearlos en forma genérica. Se recomienda plantear tres objetivos. 
Por ejemplo: "Este es un ejemplo recreativo, por lo cual esperamos sirva de guía màs no de replica que sesgue la imaginación e intención de quien(es) elabora(n) el/los programas":
* Disminuir el consumo en un 3% mediante estrategias para el uso eficiente del .. ..
* Evaluar mediante el desarrollo de indicadores ambientales y su respectivo análisis, la eficacia de las acciones planteadas....
* Diseñar e implementar un plan de comunicaciones que permita sensibilizar al personal respecto a la implementación de las estrategias diseñadas para ..... (este objetivo se desarrollará con actividades puntuales acerca de capacitaciones, sus temas, los medios de realizarlas "presenciales, celulas...", piezas publicitarias, estrategias de comunicación, guías, cartillas.. mecánismos que generen).
Es importante, tener encuenta que cada objetivo específico se revisará respecto a las actividades que se establezcan para su desarrollo, por ende debe evidenciarse articulación y coherencia entre los mismos.</t>
        </r>
      </text>
    </comment>
    <comment ref="C10" authorId="0" shapeId="0" xr:uid="{6DA714E0-5256-47BC-BA13-F398A269CAE1}">
      <text>
        <r>
          <rPr>
            <sz val="16"/>
            <color theme="1"/>
            <rFont val="Arial"/>
            <family val="2"/>
          </rPr>
          <t>Indicador dirigido a la DISMINUCIÓN o EL SOSTENIMIENTO DE LOS CONSUMOS.  
Para determinar el porcentaje, dirijase a la columna R30, la información le soportará la tomo de la desición respecto al %
Ejemplo:
Disminución en el xxx% en el consumo de l agua
NOTA. El sostenimiento se lográ una vez se encuentran varios periodos con similar consumo a pesar del incremento de sus unidad de producción</t>
        </r>
      </text>
    </comment>
    <comment ref="C11" authorId="0" shapeId="0" xr:uid="{39D701B3-9AF1-455A-8693-0260485331DC}">
      <text>
        <r>
          <rPr>
            <sz val="16"/>
            <color theme="1"/>
            <rFont val="Arial"/>
            <family val="2"/>
          </rPr>
          <t>Indicador dirigido a la DISMINUCIÓN o EL SOSTENIMIENTO DE LOS CONSUMOS.  
Para determinar el porcentaje, dirijase a la columna R30, la información le soportará la tomo de la desición respecto al %
Ejemplo:
Disminución en el xxx% en el consumo de l agua
NOTA. El sostenimiento se lográ una vez se encuentran varios periodos con similar consumo a pesar del incremento de sus unidad de producción</t>
        </r>
      </text>
    </comment>
    <comment ref="A12" authorId="0" shapeId="0" xr:uid="{DFB641E4-1E18-4DBB-97DE-313EFA41EA08}">
      <text>
        <r>
          <rPr>
            <sz val="18"/>
            <color theme="1"/>
            <rFont val="Arial"/>
            <family val="2"/>
          </rPr>
          <t>De acuerdo al resultado presentado por la Matriz de Aspectos e Impactos Ambientales determine el aspecto a trabajar.
Recuerde que un aspecto ambiental es el elemento de las actividades, producto o servicios de la organización que pueden generar un impacto en el medio ambiente, es decir la causa que genera un impacto ambiental.</t>
        </r>
      </text>
    </comment>
    <comment ref="B15" authorId="0" shapeId="0" xr:uid="{DEB72011-3FED-4137-97F0-3AFD886925A1}">
      <text>
        <r>
          <rPr>
            <sz val="16"/>
            <color theme="1"/>
            <rFont val="Arial"/>
            <family val="2"/>
          </rPr>
          <t>De acuerdo a los objetivos específicos propuestos, describa las actividades que se realizarán para el logro de los mismos enmarcadas en cada una de las etapas requeridas para la ejecución del programa bajo el ciclo PHVA.
Adicione las filas que necesite.
De acuerdo al ciclo PHVA. se inicia con todas las actividades del PLANEAR. Continua con el HACER mediante la implementación de formatos de seguimiento, etc. VERIFICAR con el cumplimiento y soportes presentados en la columna U, V y SECCION seguimiento a consumos 19. ACTUAR. Con el análisis quenerado en la SECCION Análisis del comportamiento
NOTA. si su empresa genera VERTIMIENTO INDUSTRIALES O NO DOMESTICOS, En el programa para el uso eficiente para el consumo del agua debe incluir actividades que se encaminen a asegurar el cumplimiento</t>
        </r>
      </text>
    </comment>
    <comment ref="C15" authorId="0" shapeId="0" xr:uid="{8E0DA59A-A434-4E9E-82D3-C02278D7EF3A}">
      <text>
        <r>
          <rPr>
            <sz val="16"/>
            <color theme="1"/>
            <rFont val="Arial"/>
            <family val="2"/>
          </rPr>
          <t>Mencione el cargo y la dependencia que actuará como responsable para el cumplimiento de la actividad.</t>
        </r>
      </text>
    </comment>
    <comment ref="D15" authorId="0" shapeId="0" xr:uid="{A81FD995-AC42-40CA-8326-5973EBACAF91}">
      <text>
        <r>
          <rPr>
            <sz val="16"/>
            <color theme="1"/>
            <rFont val="Arial"/>
            <family val="2"/>
          </rPr>
          <t>Liste los recursos (físicos y humanos) que por cada actividad y que requiere para su desarrollo y cumplimiento.
NOTA: aunque la empresa ya cuente con dichos recursos es necesario que los identifique y en la columna subsiguiente los cuantifique.</t>
        </r>
        <r>
          <rPr>
            <sz val="11"/>
            <color theme="1"/>
            <rFont val="Arial"/>
            <family val="2"/>
          </rPr>
          <t xml:space="preserve">
</t>
        </r>
      </text>
    </comment>
    <comment ref="E15" authorId="0" shapeId="0" xr:uid="{929F76F8-557B-4631-AEFB-BF730BB125F0}">
      <text>
        <r>
          <rPr>
            <sz val="16"/>
            <color theme="1"/>
            <rFont val="Arial"/>
            <family val="2"/>
          </rPr>
          <t>Incluya la cantidad en pesos ($) que se requiere para la realización de cada actividad.
En esta celda se deberán incluir tanto los recursos en pesos con los que cuenta la empresa como los que requieren conseguir (SI FUERA EL CASO). Recordemos que para la Estrategia ACERCAR iniciamos con buenas prácticas. Es desición de la empresa inversiones que determine.</t>
        </r>
      </text>
    </comment>
    <comment ref="G15" authorId="0" shapeId="0" xr:uid="{0BAD0825-953E-4E17-B800-84A7B92D4A4C}">
      <text>
        <r>
          <rPr>
            <sz val="11"/>
            <color theme="1"/>
            <rFont val="Arial"/>
            <family val="2"/>
          </rPr>
          <t>Determine la fecha de inicio y finalización de la actividad y rellene el (los) mese(s) necesarios para la misma.</t>
        </r>
      </text>
    </comment>
    <comment ref="S15" authorId="0" shapeId="0" xr:uid="{C0F0A790-3D3B-444D-A65E-500861565773}">
      <text>
        <r>
          <rPr>
            <sz val="20"/>
            <color theme="1"/>
            <rFont val="Arial"/>
            <family val="2"/>
          </rPr>
          <t>Referencia al % de avance en el cumplimiento de lo programado Vs ejecutado</t>
        </r>
      </text>
    </comment>
    <comment ref="T15" authorId="0" shapeId="0" xr:uid="{D4A53347-BF5D-4C82-B513-C6CE68A05FC8}">
      <text>
        <r>
          <rPr>
            <sz val="18"/>
            <color theme="1"/>
            <rFont val="Arial"/>
            <family val="2"/>
          </rPr>
          <t>Debe vincular las evidencias o soportes de cumplimiento con el fin de que sea verificable y trazable la ejecuciòn de la actividad.</t>
        </r>
      </text>
    </comment>
    <comment ref="V15" authorId="0" shapeId="0" xr:uid="{B9EA2EDD-AD37-46BB-9FEB-5F4632AB0CBF}">
      <text>
        <r>
          <rPr>
            <sz val="18"/>
            <color theme="1"/>
            <rFont val="Arial"/>
            <family val="2"/>
          </rPr>
          <t>Describa todas las observaciones con respecto ya sea al cumplimiento o no de la actividad, los inconvenientes o avances, etc.
NOTA: Se sugiere revisar mìnimo mensualmente el nivel de cumplimiento de las actividades propuestas.</t>
        </r>
      </text>
    </comment>
    <comment ref="F16" authorId="0" shapeId="0" xr:uid="{BBB4B753-44F0-44BB-8908-34EF4E8B581E}">
      <text>
        <r>
          <rPr>
            <sz val="18"/>
            <color theme="1"/>
            <rFont val="Arial"/>
            <family val="2"/>
          </rPr>
          <t>Se debe hacer uso de “P” Programado
“E” Ejecutado</t>
        </r>
      </text>
    </comment>
    <comment ref="C48" authorId="0" shapeId="0" xr:uid="{37C6959D-EEEE-4D9A-B82C-5583CDE2F378}">
      <text>
        <r>
          <rPr>
            <sz val="11"/>
            <color theme="1"/>
            <rFont val="Arial"/>
            <family val="2"/>
          </rPr>
          <t>Para CONSUMO:
EJM
consumo de agua
m3
consumo de energìa
KWh
Consumo de combustible gasolina
Galòn
Para PROCESO ASOCIADO:
EJM 
Producciòn, atenciòn cliente, visitas, etc
Para COSTO:
La unidad siempre es $ ò COP</t>
        </r>
      </text>
    </comment>
    <comment ref="D48" authorId="0" shapeId="0" xr:uid="{4C2E5608-63E1-42F1-B79C-F9B01689D040}">
      <text>
        <r>
          <rPr>
            <sz val="11"/>
            <color theme="1"/>
            <rFont val="Arial"/>
            <family val="2"/>
          </rPr>
          <t xml:space="preserve">Se refiere a:
De dònde sacamos la informaciòn de los consumos?
Para CONSUMO:
EJM:
Facturas de servicios.
Compra de comnbustible.
Compra de agua por carrotanque. 
Para PROCESO ASOCIADO:
EJM:
Planillas de producciòn
Para COSTO:
Facturas de servicios.
Compra de comnbustible.
Compra de agua por carrotanque. </t>
        </r>
      </text>
    </comment>
    <comment ref="A50" authorId="0" shapeId="0" xr:uid="{181E35EE-7277-4E02-B429-1BFB44F58CFC}">
      <text>
        <r>
          <rPr>
            <sz val="18"/>
            <color theme="1"/>
            <rFont val="Arial"/>
            <family val="2"/>
          </rPr>
          <t>Ingrese el año relacionado  con los reportes de consumos suministrados</t>
        </r>
      </text>
    </comment>
    <comment ref="B50" authorId="0" shapeId="0" xr:uid="{DBBD7E33-98EC-4266-8A44-39494CEA27DD}">
      <text>
        <r>
          <rPr>
            <sz val="11"/>
            <color theme="1"/>
            <rFont val="Arial"/>
            <family val="2"/>
          </rPr>
          <t>Consumo o Generaciòn
Depende del Programa.</t>
        </r>
      </text>
    </comment>
    <comment ref="G50" authorId="1" shapeId="0" xr:uid="{0D6EBE89-AA95-4CEF-8546-5D018B51C317}">
      <text>
        <r>
          <rPr>
            <b/>
            <sz val="9"/>
            <color indexed="81"/>
            <rFont val="Tahoma"/>
            <family val="2"/>
          </rPr>
          <t>3 aprovechables
2 peligrosos</t>
        </r>
      </text>
    </comment>
    <comment ref="B51" authorId="0" shapeId="0" xr:uid="{A2C6D5F5-4836-42E7-924B-B98ED44242E1}">
      <text>
        <r>
          <rPr>
            <sz val="11"/>
            <color theme="1"/>
            <rFont val="Arial"/>
            <family val="2"/>
          </rPr>
          <t>Debe definir la UNIDAD DE PRODUCCIÓN de acuerdo a la actividad que desarrolla en el predio y que se relacione con el Aspecto Ambiental de este Programa.</t>
        </r>
      </text>
    </comment>
    <comment ref="G51" authorId="1" shapeId="0" xr:uid="{2ECC0AE9-9A7D-4C05-8AC2-82889ABC6905}">
      <text>
        <r>
          <rPr>
            <b/>
            <sz val="9"/>
            <color indexed="81"/>
            <rFont val="Tahoma"/>
            <family val="2"/>
          </rPr>
          <t>3 aprovechables
2 peligrosos</t>
        </r>
      </text>
    </comment>
    <comment ref="B52" authorId="0" shapeId="0" xr:uid="{3007156B-E84F-47AA-A2F0-62EE4F3225E2}">
      <text>
        <r>
          <rPr>
            <sz val="11"/>
            <color theme="1"/>
            <rFont val="Arial"/>
            <family val="2"/>
          </rPr>
          <t>Tenga en cuenta que el costo por consumo de agua se debe extraer de la factura. Si es Factura EAAB debe tener en cuenta el valor UNITARIO por Acueducto y alcantarillado
(NO ES EL VALOR TOTAL DE LA FACTURA)</t>
        </r>
      </text>
    </comment>
    <comment ref="B53" authorId="0" shapeId="0" xr:uid="{830D7DDF-9F7B-4C66-A022-10F2BDE4C8EC}">
      <text>
        <r>
          <rPr>
            <sz val="18"/>
            <color theme="1"/>
            <rFont val="Arial"/>
            <family val="2"/>
          </rPr>
          <t>Indica  la  relación de consumo de un recurso frente a la  unidad de producción propuesta por la empresa</t>
        </r>
      </text>
    </comment>
    <comment ref="A54" authorId="0" shapeId="0" xr:uid="{7A9F0123-70D2-411A-965B-BF39CFBBE5D2}">
      <text>
        <r>
          <rPr>
            <sz val="14"/>
            <color theme="1"/>
            <rFont val="Arial"/>
            <family val="2"/>
          </rPr>
          <t>Para este caso Estrategia CICLO1-2020.
Ingrese los reportes de consumos y cantidades de producciòn o servucciòn (sea el caso particular de cada empresa) el año 2020.</t>
        </r>
      </text>
    </comment>
    <comment ref="B54" authorId="0" shapeId="0" xr:uid="{B56971F5-6D4D-4DFE-B523-704209F55B4A}">
      <text>
        <r>
          <rPr>
            <sz val="11"/>
            <color theme="1"/>
            <rFont val="Arial"/>
            <family val="2"/>
          </rPr>
          <t>Consumo o Generaciòn
Depende del Programa.</t>
        </r>
      </text>
    </comment>
    <comment ref="G54" authorId="1" shapeId="0" xr:uid="{CC42999C-EC68-4225-A5D6-84B6AEFE1D3D}">
      <text>
        <r>
          <rPr>
            <b/>
            <sz val="9"/>
            <color indexed="81"/>
            <rFont val="Tahoma"/>
            <family val="2"/>
          </rPr>
          <t>3 aprovechables
2 peligrosos</t>
        </r>
      </text>
    </comment>
    <comment ref="B55" authorId="0" shapeId="0" xr:uid="{35A09AF5-457F-4957-AF8E-EB027D6DE021}">
      <text>
        <r>
          <rPr>
            <sz val="16"/>
            <color theme="1"/>
            <rFont val="Arial"/>
            <family val="2"/>
          </rPr>
          <t>Debe definir la UNIDAD DE PRODUCCIÓN de acuerdo a la actividad que desarrolla en el predio y que se relacione con el Aspecto Ambiental de este Programa.</t>
        </r>
      </text>
    </comment>
    <comment ref="G55" authorId="1" shapeId="0" xr:uid="{61713630-BF43-4F3B-BBF2-D668E518E3FC}">
      <text>
        <r>
          <rPr>
            <b/>
            <sz val="9"/>
            <color indexed="81"/>
            <rFont val="Tahoma"/>
            <family val="2"/>
          </rPr>
          <t>3 aprovechables
2 peligrosos</t>
        </r>
      </text>
    </comment>
    <comment ref="B56" authorId="0" shapeId="0" xr:uid="{6C44D7FB-0D54-4FFA-9893-0E2F1C408125}">
      <text>
        <r>
          <rPr>
            <sz val="11"/>
            <color theme="1"/>
            <rFont val="Arial"/>
            <family val="2"/>
          </rPr>
          <t>Tenga en cuenta que el costo por consumo de agua se debe extraer de la factura. Si es Factura EAAB debe tener en cuenta el valor UNITARIO por Acueducto y alcantarillado
(NO ES EL VALOR TOTAL DE LA FACTURA)</t>
        </r>
      </text>
    </comment>
    <comment ref="B57" authorId="0" shapeId="0" xr:uid="{04487B3B-B448-4CDE-B688-10F8487FBA59}">
      <text>
        <r>
          <rPr>
            <sz val="16"/>
            <color theme="1"/>
            <rFont val="Arial"/>
            <family val="2"/>
          </rPr>
          <t>Indica  la  relación de consumo de un recurso frente a la  unidad de producción propuesta por la empresa</t>
        </r>
      </text>
    </comment>
    <comment ref="D62" authorId="0" shapeId="0" xr:uid="{E751072E-1BCA-49D3-B50E-D388F334770C}">
      <text>
        <r>
          <rPr>
            <sz val="11"/>
            <color theme="1"/>
            <rFont val="Arial"/>
            <family val="2"/>
          </rPr>
          <t>Marisol PC:
En el análisis, describir el comportamiento del indicador para el periodo objeto utilizando la omparación de un año con respecto al otro por ejemplo 2019 vs 2020, así mismo el mejoramiento de cada periodo evidenciado em fila E41. 
Si se evidenciaron desviaciones, determinar, las accciones correctivas o preventivas, la fecha máxima y el responsable de implementarla</t>
        </r>
      </text>
    </comment>
    <comment ref="D65" authorId="0" shapeId="0" xr:uid="{90A2A993-F951-4C34-A63E-327464088915}">
      <text>
        <r>
          <rPr>
            <sz val="11"/>
            <color theme="1"/>
            <rFont val="Arial"/>
            <family val="2"/>
          </rPr>
          <t>Marisol PC:
Usualmente se diligencia al realizar el análisis del siguiente periodo. En ella se enuncia SI se realizó la actividad propuesta, si NO, porque y que acción de mejora se realiza.</t>
        </r>
      </text>
    </comment>
    <comment ref="D66" authorId="0" shapeId="0" xr:uid="{EA61F1AA-A519-4C85-8B2F-B01D9D2A8EE1}">
      <text>
        <r>
          <rPr>
            <sz val="11"/>
            <color theme="1"/>
            <rFont val="Arial"/>
            <family val="2"/>
          </rPr>
          <t>Marisol PC:
En el análisis, describir el comportamiento del indicador para el periodo objeto utilizando la omparación de un año con respecto al otro por ejemplo 2019 vs 2020, así mismo el mejoramiento de cada periodo evidenciado em fila E41. 
Si se evidenciaron desviaciones, determinar, las accciones correctivas o preventivas, la fecha máxima y el responsable de implementarla</t>
        </r>
      </text>
    </comment>
    <comment ref="D69" authorId="0" shapeId="0" xr:uid="{5478EB0D-1944-41B3-9624-114BF0727DD8}">
      <text>
        <r>
          <rPr>
            <sz val="11"/>
            <color theme="1"/>
            <rFont val="Arial"/>
            <family val="2"/>
          </rPr>
          <t>Marisol PC:
Usualmente se diligencia al realizar el análisis del siguiente periodo. En ella se enuncia SI se realizó la actividad propuesta, si NO, porque y que acción de mejora se realiza.</t>
        </r>
      </text>
    </comment>
    <comment ref="D70" authorId="0" shapeId="0" xr:uid="{436CD5BA-B2AD-41B4-B67A-5134529F73C1}">
      <text>
        <r>
          <rPr>
            <sz val="11"/>
            <color theme="1"/>
            <rFont val="Arial"/>
            <family val="2"/>
          </rPr>
          <t>Marisol PC:
En el análisis, describir el comportamiento del indicador para el periodo objeto utilizando la omparación de un año con respecto al otro por ejemplo 2019 vs 2020, así mismo el mejoramiento de cada periodo evidenciado em fila E41. 
Si se evidenciaron desviaciones, determinar, las accciones correctivas o preventivas, la fecha máxima y el responsable de implementarla</t>
        </r>
      </text>
    </comment>
    <comment ref="D73" authorId="0" shapeId="0" xr:uid="{86EADE85-CF3D-4285-B55A-40B2E37A47B4}">
      <text>
        <r>
          <rPr>
            <sz val="11"/>
            <color theme="1"/>
            <rFont val="Arial"/>
            <family val="2"/>
          </rPr>
          <t>Marisol PC:
Usualmente se diligencia al realizar el análisis del siguiente periodo. En ella se enuncia SI se realizó la actividad propuesta, si NO, porque y que acción de mejora se realiza.</t>
        </r>
      </text>
    </comment>
    <comment ref="D74" authorId="0" shapeId="0" xr:uid="{F3EE09B3-69A2-422C-B082-A31F01CFA201}">
      <text>
        <r>
          <rPr>
            <sz val="11"/>
            <color theme="1"/>
            <rFont val="Arial"/>
            <family val="2"/>
          </rPr>
          <t>Marisol PC:
En el análisis, describir el comportamiento del indicador para el periodo objeto utilizando la omparación de un año con respecto al otro por ejemplo 2019 vs 2020, así mismo el mejoramiento de cada periodo evidenciado em fila E41. 
Si se evidenciaron desviaciones, determinar, las accciones correctivas o preventivas, la fecha máxima y el responsable de implementarla</t>
        </r>
      </text>
    </comment>
    <comment ref="D77" authorId="0" shapeId="0" xr:uid="{F969A8EE-06F3-466D-8609-CCFB38469DD3}">
      <text>
        <r>
          <rPr>
            <sz val="11"/>
            <color theme="1"/>
            <rFont val="Arial"/>
            <family val="2"/>
          </rPr>
          <t>Marisol PC:
Usualmente se diligencia al realizar el análisis del siguiente periodo. En ella se enuncia SI se realizó la actividad propuesta, si NO, porque y que acción de mejora se realiza.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tc={C7C27E99-4F00-4084-AA7C-C14119F24D1E}</author>
    <author>tc={E8D3859C-DDAD-40E8-BBB9-3491F46C9461}</author>
    <author>tc={A3E86758-B5F1-4369-8187-19A0EE2F8E88}</author>
    <author>tc={F4A2394C-AC9A-4B31-B7D2-F72315F92C33}</author>
    <author>tc={10F419B3-5D66-4D77-B19B-EF8B02B587C2}</author>
    <author>tc={F1669622-3E8D-4C97-ADC4-C9D84516B417}</author>
    <author>tc={B66CF4D4-40CF-403C-9A9F-55581DCF8C4F}</author>
    <author>tc={ABCE9332-0287-4A1F-A2FD-BCDFED5C4B94}</author>
  </authors>
  <commentList>
    <comment ref="A7" authorId="0" shapeId="0" xr:uid="{A5699BE7-6099-4BAA-B33E-36DB5B25A7DD}">
      <text>
        <r>
          <rPr>
            <sz val="16"/>
            <color theme="1"/>
            <rFont val="Arial"/>
            <family val="2"/>
          </rPr>
          <t>Comprende la delimitación del programa, es decir el/los procesos que involucra el desarrollo del programa. 
EJM: 
Abarca todos los procesos que conforman la empresa en el (los) predio(s) ubicado(s) o tiene como alcance el área de producción ubicado en la dirección (predio).</t>
        </r>
      </text>
    </comment>
    <comment ref="A9" authorId="0" shapeId="0" xr:uid="{08BD5C1E-CB5B-48AF-B315-E47846B0E2F0}">
      <text>
        <r>
          <rPr>
            <sz val="18"/>
            <color theme="1"/>
            <rFont val="Arial"/>
            <family val="2"/>
          </rPr>
          <t xml:space="preserve">Es el resultado que se logrará al final de la implementación del programa ambiental a realizar.
NOTA:
Según la ISO 14001:2015 "La organización debe establecer objetivos ambientales para las funciones y niveles pertinentes, teniendo en cuenta los aspectos ambientales significativos de la organización y sus requisitos legales y otros requisitos asociados, y considerando sus riesgos y oportunidades.
Los objetivos ambientales deben:
a) ser coherentes con la política ambiental;
b) ser medibles (si es factible);
c) ser objeto de seguimiento;
d) comunicarse;
e) actualizarse, según corresponda.
La organización debe conservar información documentada sobre los objetivos ambientales.
Recuerde que para construir los objetivos deben considerarse las siguientes interrogantes: Quién, qué, cómo, cuándo y dónde. Así mismo, deben iniciar por un verbo indefinido. 
</t>
        </r>
      </text>
    </comment>
    <comment ref="A10" authorId="0" shapeId="0" xr:uid="{8FCADC56-76E3-429E-9E6B-F91A4A508DDE}">
      <text>
        <r>
          <rPr>
            <sz val="16"/>
            <color theme="1"/>
            <rFont val="Arial"/>
            <family val="2"/>
          </rPr>
          <t>Son aquellos que el planificador se propone cumplir en el transcurso de su tarea diaria y que le permitirán alcanzar el objetivo general. Deben facilitar la comprensión de las metas ambientales a las que se arribará, deben focalizar las tareas a desarrollar en una serie de proposiciones que se desagregarán por medio de actividades específicadas.
Así mismo, deben estar escritos con verbos que indiquen una acción concreta y no vaga, deberán indicar a qué resultados se quiere llegar, no dar los resultados, sino plantearlos en forma genérica. Se recomienda plantear tres objetivos. 
Por ejemplo: "Este es un ejemplo recreativo, por lo cual esperamos sirva de guía màs no de replica que sesgue la imaginación e intención de quien(es) elabora(n) el/los programas":
* Disminuir el consumo en un 3% mediante estrategias para el uso eficiente del .. ..
* Evaluar mediante el desarrollo de indicadores ambientales y su respectivo análisis, la eficacia de las acciones planteadas....
* Diseñar e implementar un plan de comunicaciones que permita sensibilizar al personal respecto a la implementación de las estrategias diseñadas para ..... (este objetivo se desarrollará con actividades puntuales acerca de capacitaciones, sus temas, los medios de realizarlas "presenciales, celulas...", piezas publicitarias, estrategias de comunicación, guías, cartillas.. mecánismos que generen).
Es importante, tener encuenta que cada objetivo específico se revisará respecto a las actividades que se establezcan para su desarrollo, por ende debe evidenciarse articulación y coherencia entre los mismos.</t>
        </r>
      </text>
    </comment>
    <comment ref="C10" authorId="0" shapeId="0" xr:uid="{E85EC0A6-AF70-4080-BB02-81666B3FD1D8}">
      <text>
        <r>
          <rPr>
            <sz val="16"/>
            <color theme="1"/>
            <rFont val="Arial"/>
            <family val="2"/>
          </rPr>
          <t>Indicador dirigido a la DISMINUCIÓN o EL SOSTENIMIENTO DE LOS CONSUMOS.  
Para determinar el porcentaje, dirijase a la columna R30, la información le soportará la tomo de la desición respecto al %
Ejemplo:
Disminución en el xxx% en el consumo de l agua
NOTA. El sostenimiento se lográ una vez se encuentran varios periodos con similar consumo a pesar del incremento de sus unidad de producción</t>
        </r>
      </text>
    </comment>
    <comment ref="A11" authorId="0" shapeId="0" xr:uid="{BF45407F-9556-4CDE-91C8-E224B73F87BC}">
      <text>
        <r>
          <rPr>
            <sz val="18"/>
            <color theme="1"/>
            <rFont val="Arial"/>
            <family val="2"/>
          </rPr>
          <t>De acuerdo al resultado presentado por la Matriz de Aspectos e Impactos Ambientales determine el aspecto a trabajar.
Recuerde que un aspecto ambiental es el elemento de las actividades, producto o servicios de la organización que pueden generar un impacto en el medio ambiente, es decir la causa que genera un impacto ambiental.</t>
        </r>
      </text>
    </comment>
    <comment ref="B14" authorId="0" shapeId="0" xr:uid="{96E2F1FC-1F99-4261-A807-10CB3402A3FE}">
      <text>
        <r>
          <rPr>
            <sz val="16"/>
            <color theme="1"/>
            <rFont val="Arial"/>
            <family val="2"/>
          </rPr>
          <t>De acuerdo a los objetivos específicos propuestos, describa las actividades que se realizarán para el logro de los mismos enmarcadas en cada una de las etapas requeridas para la ejecución del programa bajo el ciclo PHVA.
Adicione las filas que necesite.
De acuerdo al ciclo PHVA. se inicia con todas las actividades del PLANEAR. Continua con el HACER mediante la implementación de formatos de seguimiento, etc. VERIFICAR con el cumplimiento y soportes presentados en la columna U, V y SECCION seguimiento a consumos 19. ACTUAR. Con el análisis quenerado en la SECCION Análisis del comportamiento
NOTA. si su empresa genera VERTIMIENTO INDUSTRIALES O NO DOMESTICOS, En el programa para el uso eficiente para el consumo del agua debe incluir actividades que se encaminen a asegurar el cumplimiento</t>
        </r>
      </text>
    </comment>
    <comment ref="C14" authorId="0" shapeId="0" xr:uid="{E8BA80A6-2077-4B9E-A56E-353787735172}">
      <text>
        <r>
          <rPr>
            <sz val="16"/>
            <color theme="1"/>
            <rFont val="Arial"/>
            <family val="2"/>
          </rPr>
          <t>Mencione el cargo y la dependencia que actuará como responsable para el cumplimiento de la actividad.</t>
        </r>
      </text>
    </comment>
    <comment ref="D14" authorId="0" shapeId="0" xr:uid="{B21D9290-B831-4EB7-8D7C-66E22F7049E9}">
      <text>
        <r>
          <rPr>
            <sz val="16"/>
            <color theme="1"/>
            <rFont val="Arial"/>
            <family val="2"/>
          </rPr>
          <t>Liste los recursos (físicos y humanos) que por cada actividad y que requiere para su desarrollo y cumplimiento.
NOTA: aunque la empresa ya cuente con dichos recursos es necesario que los identifique y en la columna subsiguiente los cuantifique.</t>
        </r>
        <r>
          <rPr>
            <sz val="11"/>
            <color theme="1"/>
            <rFont val="Arial"/>
            <family val="2"/>
          </rPr>
          <t xml:space="preserve">
</t>
        </r>
      </text>
    </comment>
    <comment ref="E14" authorId="0" shapeId="0" xr:uid="{6D9D514B-7764-4503-998A-DEB1D736D364}">
      <text>
        <r>
          <rPr>
            <sz val="16"/>
            <color theme="1"/>
            <rFont val="Arial"/>
            <family val="2"/>
          </rPr>
          <t>Incluya la cantidad en pesos ($) que se requiere para la realización de cada actividad.
En esta celda se deberán incluir tanto los recursos en pesos con los que cuenta la empresa como los que requieren conseguir (SI FUERA EL CASO). Recordemos que para la Estrategia ACERCAR iniciamos con buenas prácticas. Es desición de la empresa inversiones que determine.</t>
        </r>
      </text>
    </comment>
    <comment ref="G14" authorId="0" shapeId="0" xr:uid="{FB4A08F3-A7E2-4BCE-8657-F8EA06019C55}">
      <text>
        <r>
          <rPr>
            <sz val="11"/>
            <color theme="1"/>
            <rFont val="Arial"/>
            <family val="2"/>
          </rPr>
          <t>Determine la fecha de inicio y finalización de la actividad y rellene el (los) mese(s) necesarios para la misma.</t>
        </r>
      </text>
    </comment>
    <comment ref="S14" authorId="0" shapeId="0" xr:uid="{C78BE37A-4E83-4E0C-9F26-356F6523C1AB}">
      <text>
        <r>
          <rPr>
            <sz val="20"/>
            <color theme="1"/>
            <rFont val="Arial"/>
            <family val="2"/>
          </rPr>
          <t>Referencia al % de avance en el cumplimiento de lo programado Vs ejecutado</t>
        </r>
      </text>
    </comment>
    <comment ref="T14" authorId="0" shapeId="0" xr:uid="{0BC197B1-816A-4F6C-8E39-E2701A315305}">
      <text>
        <r>
          <rPr>
            <sz val="18"/>
            <color theme="1"/>
            <rFont val="Arial"/>
            <family val="2"/>
          </rPr>
          <t>Debe vincular las evidencias o soportes de cumplimiento con el fin de que sea verificable y trazable la ejecuciòn de la actividad.</t>
        </r>
      </text>
    </comment>
    <comment ref="V14" authorId="0" shapeId="0" xr:uid="{0F70D039-14F9-41C4-B26E-FA5CE496ADB1}">
      <text>
        <r>
          <rPr>
            <sz val="18"/>
            <color theme="1"/>
            <rFont val="Arial"/>
            <family val="2"/>
          </rPr>
          <t>Describa todas las observaciones con respecto ya sea al cumplimiento o no de la actividad, los inconvenientes o avances, etc.
NOTA: Se sugiere revisar mìnimo mensualmente el nivel de cumplimiento de las actividades propuestas.</t>
        </r>
      </text>
    </comment>
    <comment ref="F15" authorId="0" shapeId="0" xr:uid="{A62D95F8-9AAC-4167-AE38-223C19ABFEDE}">
      <text>
        <r>
          <rPr>
            <sz val="18"/>
            <color theme="1"/>
            <rFont val="Arial"/>
            <family val="2"/>
          </rPr>
          <t>Se debe hacer uso de “P” Programado
“E” Ejecutado</t>
        </r>
      </text>
    </comment>
    <comment ref="I18" authorId="1" shapeId="0" xr:uid="{C7C27E99-4F00-4084-AA7C-C14119F24D1E}">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Transporte Directivo 
- Apagar el motor del vehículo en paradas prolongadas.
- Proporcionar un manejo adecuado al aceite usado de cada uno de los vehículos y estar al
tanto de la disposición final que se realiza a estos residuos por parte de los centros de servicio
automotor.
- Mantener al día la revisión técnico-mecánica y de gases del vehículo.
- Realizar el lavado del vehículo en lugares que cumplan con las regulaciones ambientales
aplicables.</t>
        </r>
      </text>
    </comment>
    <comment ref="R24" authorId="2" shapeId="0" xr:uid="{E8D3859C-DDAD-40E8-BBB9-3491F46C9461}">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Con corte 15/12/2023</t>
        </r>
      </text>
    </comment>
    <comment ref="R26" authorId="3" shapeId="0" xr:uid="{A3E86758-B5F1-4369-8187-19A0EE2F8E88}">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Con corte 15/12/2023</t>
        </r>
      </text>
    </comment>
    <comment ref="J30" authorId="4" shapeId="0" xr:uid="{F4A2394C-AC9A-4B31-B7D2-F72315F92C33}">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29/04/2023 Día Nacional del Árbol</t>
        </r>
      </text>
    </comment>
    <comment ref="H40" authorId="5" shapeId="0" xr:uid="{10F419B3-5D66-4D77-B19B-EF8B02B587C2}">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Dia sin carro 2/02/2023</t>
        </r>
      </text>
    </comment>
    <comment ref="L40" authorId="6" shapeId="0" xr:uid="{F1669622-3E8D-4C97-ADC4-C9D84516B417}">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03/06/2023 Día Mundial de la Bicicleta</t>
        </r>
      </text>
    </comment>
    <comment ref="O42" authorId="7" shapeId="0" xr:uid="{B66CF4D4-40CF-403C-9A9F-55581DCF8C4F}">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Riesgo público y seguridad vial
Talento Humano</t>
        </r>
      </text>
    </comment>
    <comment ref="L44" authorId="8" shapeId="0" xr:uid="{ABCE9332-0287-4A1F-A2FD-BCDFED5C4B94}">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05/06/2023 Día Mundial del Medio Ambiente</t>
        </r>
      </text>
    </comment>
    <comment ref="C55" authorId="0" shapeId="0" xr:uid="{28B5DA24-D863-4876-BB57-0387952A2E66}">
      <text>
        <r>
          <rPr>
            <sz val="11"/>
            <color theme="1"/>
            <rFont val="Arial"/>
            <family val="2"/>
          </rPr>
          <t>Para CONSUMO:
EJM
consumo de agua
m3
consumo de energìa
KWh
Consumo de combustible gasolina
Galòn
Para PROCESO ASOCIADO:
EJM 
Producciòn, atenciòn cliente, visitas, etc
Para COSTO:
La unidad siempre es $ ò COP</t>
        </r>
      </text>
    </comment>
    <comment ref="D55" authorId="0" shapeId="0" xr:uid="{89C64981-D3F4-4F9E-A08E-599E463A06B9}">
      <text>
        <r>
          <rPr>
            <sz val="11"/>
            <color theme="1"/>
            <rFont val="Arial"/>
            <family val="2"/>
          </rPr>
          <t xml:space="preserve">Se refiere a:
De dònde sacamos la informaciòn de los consumos?
Para CONSUMO:
EJM:
Facturas de servicios.
Compra de comnbustible.
Compra de agua por carrotanque. 
Para PROCESO ASOCIADO:
EJM:
Planillas de producciòn
Para COSTO:
Facturas de servicios.
Compra de comnbustible.
Compra de agua por carrotanque. </t>
        </r>
      </text>
    </comment>
    <comment ref="A57" authorId="0" shapeId="0" xr:uid="{A5D6F285-5A1C-42CA-BD6A-8DA4EE90AF54}">
      <text>
        <r>
          <rPr>
            <sz val="18"/>
            <color theme="1"/>
            <rFont val="Arial"/>
            <family val="2"/>
          </rPr>
          <t>Ingrese el año relacionado  con los reportes de consumos suministrados</t>
        </r>
      </text>
    </comment>
    <comment ref="B57" authorId="0" shapeId="0" xr:uid="{2DFDB893-7FB7-46EB-BDF7-74305CA5E2A5}">
      <text>
        <r>
          <rPr>
            <sz val="11"/>
            <color theme="1"/>
            <rFont val="Arial"/>
            <family val="2"/>
          </rPr>
          <t>Consumo o Generaciòn
Depende del Programa.</t>
        </r>
      </text>
    </comment>
    <comment ref="B58" authorId="0" shapeId="0" xr:uid="{58F6D948-DCF0-45D1-809C-392A80997BD5}">
      <text>
        <r>
          <rPr>
            <sz val="11"/>
            <color theme="1"/>
            <rFont val="Arial"/>
            <family val="2"/>
          </rPr>
          <t>Debe definir la UNIDAD DE PRODUCCIÓN de acuerdo a la actividad que desarrolla en el predio y que se relacione con el Aspecto Ambiental de este Programa.</t>
        </r>
      </text>
    </comment>
    <comment ref="B59" authorId="0" shapeId="0" xr:uid="{CFD84E13-174C-4687-8651-4E1D067DF29B}">
      <text>
        <r>
          <rPr>
            <sz val="11"/>
            <color theme="1"/>
            <rFont val="Arial"/>
            <family val="2"/>
          </rPr>
          <t>Tenga en cuenta que el costo por consumo de agua se debe extraer de la factura. Si es Factura EAAB debe tener en cuenta el valor UNITARIO por Acueducto y alcantarillado
(NO ES EL VALOR TOTAL DE LA FACTURA)</t>
        </r>
      </text>
    </comment>
    <comment ref="B60" authorId="0" shapeId="0" xr:uid="{3736D6C9-52C0-483C-B9E1-72A8DE93B2AF}">
      <text>
        <r>
          <rPr>
            <sz val="18"/>
            <color theme="1"/>
            <rFont val="Arial"/>
            <family val="2"/>
          </rPr>
          <t>Indica  la  relación de consumo de un recurso frente a la  unidad de producción propuesta por la empresa</t>
        </r>
      </text>
    </comment>
    <comment ref="A61" authorId="0" shapeId="0" xr:uid="{4F8B404D-0779-4C1D-8179-9628E4DBB64F}">
      <text>
        <r>
          <rPr>
            <sz val="14"/>
            <color theme="1"/>
            <rFont val="Arial"/>
            <family val="2"/>
          </rPr>
          <t>Para este caso Estrategia CICLO1-2020.
Ingrese los reportes de consumos y cantidades de producciòn o servucciòn (sea el caso particular de cada empresa) el año 2020.</t>
        </r>
      </text>
    </comment>
    <comment ref="B61" authorId="0" shapeId="0" xr:uid="{703EED86-391A-47F2-A98D-2EE902F2753A}">
      <text>
        <r>
          <rPr>
            <sz val="11"/>
            <color theme="1"/>
            <rFont val="Arial"/>
            <family val="2"/>
          </rPr>
          <t>Consumo o Generaciòn
Depende del Programa.</t>
        </r>
      </text>
    </comment>
    <comment ref="B62" authorId="0" shapeId="0" xr:uid="{CD3D3DF8-1154-4B0C-B71C-7D5F5A1CF998}">
      <text>
        <r>
          <rPr>
            <sz val="16"/>
            <color theme="1"/>
            <rFont val="Arial"/>
            <family val="2"/>
          </rPr>
          <t>Debe definir la UNIDAD DE PRODUCCIÓN de acuerdo a la actividad que desarrolla en el predio y que se relacione con el Aspecto Ambiental de este Programa.</t>
        </r>
      </text>
    </comment>
    <comment ref="B63" authorId="0" shapeId="0" xr:uid="{D3260B18-6C07-4B1A-86F1-57E50C036A79}">
      <text>
        <r>
          <rPr>
            <sz val="11"/>
            <color theme="1"/>
            <rFont val="Arial"/>
            <family val="2"/>
          </rPr>
          <t>Tenga en cuenta que el costo por consumo de agua se debe extraer de la factura. Si es Factura EAAB debe tener en cuenta el valor UNITARIO por Acueducto y alcantarillado
(NO ES EL VALOR TOTAL DE LA FACTURA)</t>
        </r>
      </text>
    </comment>
    <comment ref="B64" authorId="0" shapeId="0" xr:uid="{33A742A5-832D-4A63-AA51-68DF663ECCD8}">
      <text>
        <r>
          <rPr>
            <sz val="11"/>
            <color theme="1"/>
            <rFont val="Arial"/>
            <family val="2"/>
          </rPr>
          <t>Indica  la  relación de consumo de un recurso frente a la  unidad de producción propuesta por la empresa</t>
        </r>
      </text>
    </comment>
    <comment ref="D69" authorId="0" shapeId="0" xr:uid="{A84D36F2-93DA-4BB4-8842-438038EE614B}">
      <text>
        <r>
          <rPr>
            <sz val="11"/>
            <color theme="1"/>
            <rFont val="Arial"/>
            <family val="2"/>
          </rPr>
          <t>Marisol PC:
En el análisis, describir el comportamiento del indicador para el periodo objeto utilizando la omparación de un año con respecto al otro por ejemplo 2019 vs 2020, así mismo el mejoramiento de cada periodo evidenciado em fila E41. 
Si se evidenciaron desviaciones, determinar, las accciones correctivas o preventivas, la fecha máxima y el responsable de implementarla</t>
        </r>
      </text>
    </comment>
    <comment ref="D72" authorId="0" shapeId="0" xr:uid="{846C1E22-F233-4B8E-A1E3-2638BC44C628}">
      <text>
        <r>
          <rPr>
            <sz val="11"/>
            <color theme="1"/>
            <rFont val="Arial"/>
            <family val="2"/>
          </rPr>
          <t>Marisol PC:
Usualmente se diligencia al realizar el análisis del siguiente periodo. En ella se enuncia SI se realizó la actividad propuesta, si NO, porque y que acción de mejora se realiza.</t>
        </r>
      </text>
    </comment>
    <comment ref="D73" authorId="0" shapeId="0" xr:uid="{0A136168-3B2F-40EC-B5E7-E915EB7C8314}">
      <text>
        <r>
          <rPr>
            <sz val="11"/>
            <color theme="1"/>
            <rFont val="Arial"/>
            <family val="2"/>
          </rPr>
          <t>Marisol PC:
En el análisis, describir el comportamiento del indicador para el periodo objeto utilizando la omparación de un año con respecto al otro por ejemplo 2019 vs 2020, así mismo el mejoramiento de cada periodo evidenciado em fila E41. 
Si se evidenciaron desviaciones, determinar, las accciones correctivas o preventivas, la fecha máxima y el responsable de implementarla</t>
        </r>
      </text>
    </comment>
    <comment ref="D76" authorId="0" shapeId="0" xr:uid="{3A400E46-3213-4667-8E56-3201B185B9F6}">
      <text>
        <r>
          <rPr>
            <sz val="11"/>
            <color theme="1"/>
            <rFont val="Arial"/>
            <family val="2"/>
          </rPr>
          <t>Marisol PC:
Usualmente se diligencia al realizar el análisis del siguiente periodo. En ella se enuncia SI se realizó la actividad propuesta, si NO, porque y que acción de mejora se realiza.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tc={D84CF70D-9F77-4CED-AEEC-82F8A854F2FE}</author>
    <author>tc={289C3451-D9CE-4907-AFEB-ADE8F4FBC2BA}</author>
  </authors>
  <commentList>
    <comment ref="E49" authorId="0" shapeId="0" xr:uid="{D84CF70D-9F77-4CED-AEEC-82F8A854F2FE}">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Transporte Directivo 
- Apagar el motor del vehículo en paradas prolongadas.
- Proporcionar un manejo adecuado al aceite usado de cada uno de los vehículos y estar al
tanto de la disposición final que se realiza a estos residuos por parte de los centros de servicio
automotor.
- Mantener al día la revisión técnico-mecánica y de gases del vehículo.
- Realizar el lavado del vehículo en lugares que cumplan con las regulaciones ambientales
aplicables.</t>
        </r>
      </text>
    </comment>
    <comment ref="E57" authorId="1" shapeId="0" xr:uid="{289C3451-D9CE-4907-AFEB-ADE8F4FBC2BA}">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29/04/2023 Día Nacional del Árbol</t>
        </r>
      </text>
    </comment>
  </commentList>
</comments>
</file>

<file path=xl/sharedStrings.xml><?xml version="1.0" encoding="utf-8"?>
<sst xmlns="http://schemas.openxmlformats.org/spreadsheetml/2006/main" count="938" uniqueCount="275">
  <si>
    <t>SECRETARIA DISTRITAL DE AMBIENTE
FORMATO ELABORADO POR LA ESTRATEGIA ACERCAR DEL PROGRAMA DE GESTIÓN AMBIENTAL EMPRESARIAL</t>
  </si>
  <si>
    <t>CÓDIGO:</t>
  </si>
  <si>
    <t>VERSIÓN:</t>
  </si>
  <si>
    <t>VIGENCIA:</t>
  </si>
  <si>
    <t>ALCANCE:</t>
  </si>
  <si>
    <t>OBJETIVO GENERAL:</t>
  </si>
  <si>
    <t>OBJETIVOS ESPECIFICOS:</t>
  </si>
  <si>
    <t>INDICADOR</t>
  </si>
  <si>
    <t>METODOLOGÍA DE CÁLCULO</t>
  </si>
  <si>
    <t>PORCENTAJE DE MEJORAMIENTO</t>
  </si>
  <si>
    <t>MEJORA</t>
  </si>
  <si>
    <t>ASPECTO AMBIENTAL ASOCIADO</t>
  </si>
  <si>
    <t>IMPACTOS AMBIENTALES</t>
  </si>
  <si>
    <t>CRONOGRAMA</t>
  </si>
  <si>
    <t>N°</t>
  </si>
  <si>
    <t>ACTIVIDAD</t>
  </si>
  <si>
    <t>RECURSOS</t>
  </si>
  <si>
    <t>INVERSIÓN</t>
  </si>
  <si>
    <t>PROGRAMACIÓN</t>
  </si>
  <si>
    <t>EVIDENCIA DE EJECUCIÓN / CUMPLIMIENTO</t>
  </si>
  <si>
    <t>OBSERVACIONES</t>
  </si>
  <si>
    <t>P / E</t>
  </si>
  <si>
    <t>ENE</t>
  </si>
  <si>
    <t>FEBR</t>
  </si>
  <si>
    <t>MAR</t>
  </si>
  <si>
    <t>ABR</t>
  </si>
  <si>
    <t>MAY</t>
  </si>
  <si>
    <t>JUN</t>
  </si>
  <si>
    <t>JUL</t>
  </si>
  <si>
    <t>AGO</t>
  </si>
  <si>
    <t>SEP</t>
  </si>
  <si>
    <t>OCT</t>
  </si>
  <si>
    <t>NOV</t>
  </si>
  <si>
    <t>DIC</t>
  </si>
  <si>
    <t>$</t>
  </si>
  <si>
    <t>P</t>
  </si>
  <si>
    <t>E</t>
  </si>
  <si>
    <t xml:space="preserve">SEGUIMIENTO A CONSUMOS </t>
  </si>
  <si>
    <t>AÑO</t>
  </si>
  <si>
    <t>ITEM</t>
  </si>
  <si>
    <t>UNIDAD DE REFERENCIA</t>
  </si>
  <si>
    <t>ORIGEN DE DATOS</t>
  </si>
  <si>
    <t>REPORTE DE CONSUMOS</t>
  </si>
  <si>
    <t>TOTAL AÑO</t>
  </si>
  <si>
    <t>GRÀFICA
COMPARACIÒN DE CONSUMO</t>
  </si>
  <si>
    <t>PROCESO ASOCIADO</t>
  </si>
  <si>
    <t>RELACIÓN / INDICE DE CONSUMO</t>
  </si>
  <si>
    <t>ANALISIS DEL COMPORTAMIENTO</t>
  </si>
  <si>
    <t>Mensual</t>
  </si>
  <si>
    <t>Bimensual</t>
  </si>
  <si>
    <t>Trimestral</t>
  </si>
  <si>
    <t xml:space="preserve">MES(ES) </t>
  </si>
  <si>
    <t>FECHA DEL ANÁLISIS:</t>
  </si>
  <si>
    <t>CARGO</t>
  </si>
  <si>
    <t xml:space="preserve">Se implementó la acción: </t>
  </si>
  <si>
    <t>RESPONSABLE
(Area / Cargo)</t>
  </si>
  <si>
    <t>CUMPLIMIENTO</t>
  </si>
  <si>
    <t>Factura</t>
  </si>
  <si>
    <t>E l    a n á l i s i s    e   r e a l i z a   d e   m a n e r a:</t>
  </si>
  <si>
    <t>ANALISIS</t>
  </si>
  <si>
    <t>NOMBRE DE QUIEN REALIZÓ EL ANALISIS</t>
  </si>
  <si>
    <t>NOMBRE DEL PROGRAMA:</t>
  </si>
  <si>
    <t>Semestral</t>
  </si>
  <si>
    <t>PROGRAMA DE GESTIÓN AMBIENTAL</t>
  </si>
  <si>
    <t>Consumo de Energía eléctrica</t>
  </si>
  <si>
    <t>Agotamiento de los recursos</t>
  </si>
  <si>
    <t>Realizar seguimiento al consumo de energía en la Entidad.</t>
  </si>
  <si>
    <t>CONSUMO RECURSO ENERGÍA ELÉCTRICA</t>
  </si>
  <si>
    <t>COSTO UNITARIO Kw/h</t>
  </si>
  <si>
    <t>COSTO UNITARIO Kw-h</t>
  </si>
  <si>
    <t>Personas</t>
  </si>
  <si>
    <t>Kw-h</t>
  </si>
  <si>
    <t>Listado de personal</t>
  </si>
  <si>
    <t>Consumo de agua.</t>
  </si>
  <si>
    <t>M3</t>
  </si>
  <si>
    <t>FACTURA EAAB</t>
  </si>
  <si>
    <t>COSTO UNITARIO M3</t>
  </si>
  <si>
    <t>CONSUMO RECURSO AGUA</t>
  </si>
  <si>
    <r>
      <t>COSTO UNITARIO M</t>
    </r>
    <r>
      <rPr>
        <sz val="10"/>
        <color theme="1"/>
        <rFont val="Arial"/>
        <family val="2"/>
      </rPr>
      <t>3</t>
    </r>
  </si>
  <si>
    <t>Realizar mantenimiento y limpieza a griferias de agua potable y red sanitaria.</t>
  </si>
  <si>
    <t>Inicia con la inspecciones periodicas de las redes eléctricas en la Entidad y termina con la realización de jornadas de sensibilización en materia de buenas practicas ambientales.</t>
  </si>
  <si>
    <t>Actividades realizadas / Actividades planificadas * 100</t>
  </si>
  <si>
    <t>Cumplimiento de actividades planeadas</t>
  </si>
  <si>
    <t>Inicia con la gestión para garantizar la calidad de agua del edificio y termina con la divulgación de dos piezas comunicativas al año en donde se promueva la reducción el uso eficiente del agua.</t>
  </si>
  <si>
    <t>Consumo de agua por unidad de producción</t>
  </si>
  <si>
    <r>
      <t>Consumo de agua M</t>
    </r>
    <r>
      <rPr>
        <sz val="16"/>
        <color theme="1"/>
        <rFont val="Arial"/>
        <family val="2"/>
      </rPr>
      <t>3</t>
    </r>
    <r>
      <rPr>
        <sz val="20"/>
        <color theme="1"/>
        <rFont val="Arial"/>
        <family val="2"/>
      </rPr>
      <t xml:space="preserve"> periodo / Unidad de producción</t>
    </r>
  </si>
  <si>
    <t>Consumo de energía eléctrica Kw periodo / Unidad de producción</t>
  </si>
  <si>
    <t>Contaminación de suelos.</t>
  </si>
  <si>
    <t>COSTO UNITARIO kg</t>
  </si>
  <si>
    <t>FACTURA</t>
  </si>
  <si>
    <t>X</t>
  </si>
  <si>
    <t>E l    a n á l i s i s    se   r e a l i z a   d e   m a n e r a:</t>
  </si>
  <si>
    <t>Enero - Marzo</t>
  </si>
  <si>
    <t>F-AD-20</t>
  </si>
  <si>
    <t>Desarrollar ciclo de sensibilización  a los colaboradores de la entidad en manejo integral de los residuos en pro de trabajar en el cambio de hábitos y responsabilidad ambiental.</t>
  </si>
  <si>
    <t>Generación de RESPEL por unidad de producción</t>
  </si>
  <si>
    <t>Abril - Junio</t>
  </si>
  <si>
    <t>USO EFICIENTE DEL AGUA</t>
  </si>
  <si>
    <t>USO EFICIENTE DE LA ENERGÍA</t>
  </si>
  <si>
    <t>Consumo de energía por unidad de producción.</t>
  </si>
  <si>
    <t>Julio - Septiembre</t>
  </si>
  <si>
    <t>Octubre - Diciembre</t>
  </si>
  <si>
    <t>Optimizar la utilización de los recursos mediante el desarrollo de sensibilizaciones en pro de trabajar en el cambio de hábitos y responsabilidad ambiental con el fin de evitar la afectación del medio ambiente.</t>
  </si>
  <si>
    <t>Consumo de materiales - combustibles / Consumo de papel</t>
  </si>
  <si>
    <t>Generación de emisiones / Agotamiento de los recursos</t>
  </si>
  <si>
    <t xml:space="preserve">PLAN DE ACCIÓN ANUAL DE GESTIÓN AMBIENTAL </t>
  </si>
  <si>
    <t>GESTIÓN ADMINISTRATIVA</t>
  </si>
  <si>
    <t>PROGRAMA</t>
  </si>
  <si>
    <t>ACTIVIDADES</t>
  </si>
  <si>
    <t>RESPONSABLE</t>
  </si>
  <si>
    <t xml:space="preserve"> RESPONSABLE GRUPOS DE APOYO</t>
  </si>
  <si>
    <t xml:space="preserve">TIEMPO DE EJECUCIÓN </t>
  </si>
  <si>
    <t>% de la Actividad</t>
  </si>
  <si>
    <t xml:space="preserve">PRODUCTO </t>
  </si>
  <si>
    <t>Avance %</t>
  </si>
  <si>
    <t>Fecha Inicio</t>
  </si>
  <si>
    <t>Fecha Final</t>
  </si>
  <si>
    <t>Grupo de Servicios Administrativos</t>
  </si>
  <si>
    <t>Informe soporte inspección redes eléctricas.</t>
  </si>
  <si>
    <t>Respuesta, certificado o documento con el concepto de calidad de agua por parte del acueducto.</t>
  </si>
  <si>
    <t xml:space="preserve">Memorando de Solicitud de control abastecimiento de agua (calidad del agua y componentes) a la empresa prestadora del servicio de agua y alcantarillado. </t>
  </si>
  <si>
    <t>Grupo de Talento Humano</t>
  </si>
  <si>
    <t>Registro de actividad desarrollada  semana del Medio Ambiente.</t>
  </si>
  <si>
    <t>Generación de Residuos</t>
  </si>
  <si>
    <t>Generación de residuos aprovechables por unidad de producción</t>
  </si>
  <si>
    <t>Generación de residuos aprovechables en el periodo / Unidad de producción</t>
  </si>
  <si>
    <t>GENERACION DE RESIDUOS APROVECHABLES / PELIGROSO</t>
  </si>
  <si>
    <t>Inicia con el proceso de concientización de los colaboradores de la Entidad y termina con la aplicación hábitos Vs responsabilidad ambiental.</t>
  </si>
  <si>
    <t>Consumo del Papel</t>
  </si>
  <si>
    <t>Resmas</t>
  </si>
  <si>
    <t>Costos</t>
  </si>
  <si>
    <t>Proceso asociado</t>
  </si>
  <si>
    <t>Consumo de papel</t>
  </si>
  <si>
    <t>Promedio</t>
  </si>
  <si>
    <t>Programa Uso eficiente de la energía</t>
  </si>
  <si>
    <t>Registro de realización. (Invitación, listados de asistencia).</t>
  </si>
  <si>
    <t>Realizar una (1) divulgación de pieza de comunicación al año en donde se promueva el consumo de energía y eficiencia energética</t>
  </si>
  <si>
    <t>Registro de la realización. (correo o medio de divulgación).</t>
  </si>
  <si>
    <t>Programa Uso eficiente del agua</t>
  </si>
  <si>
    <t>Gestionar solicitudes de control de abastecimiento de agua para que la empresa prestadora suministre información sobre la calidad del agua y sus componentes con la cual se abastece a la Entidad y el ACH.</t>
  </si>
  <si>
    <t>Realizar una (1) sensibilización al año en donde se promueva la reducción el uso eficiente del agua.</t>
  </si>
  <si>
    <t>Realizar una (1) divulgación de pieza de comunicación al año en donde se promueva la reducción el uso eficiente del agua.</t>
  </si>
  <si>
    <t>Informe de ejecución del mantenimiento realizado.</t>
  </si>
  <si>
    <t>Registro de realización. (Listados de asistencia).</t>
  </si>
  <si>
    <t>Registro de diligenciamiento del formato:
* F-AD-06 Control entrega de residuos.
* Certificados de aprovechamiento y/o disposición final.</t>
  </si>
  <si>
    <t>Soporte de acuerdo de corresponsabilidad vigente.</t>
  </si>
  <si>
    <t>Soporte registro IDEAM</t>
  </si>
  <si>
    <t>Registro de diligenciamiento del formato:
* FAD17 Bitacora de Almacenamiento Temporal de Residuos Peligrosos</t>
  </si>
  <si>
    <t>Registro de realización. (Presentación, listados de asistencia).</t>
  </si>
  <si>
    <t>Registro de diligenciamiento del formato:
* FAD17 Bitacora de Almacenamiento Temporal de Residuos Peligrosos.
* Certificados de entrega y/o de aprovechamiento y/o disposición final.</t>
  </si>
  <si>
    <t>ANEXO 1. CALCULO MEDIA MOVIL</t>
  </si>
  <si>
    <t>Programa Consumo y prácticas sostenibles</t>
  </si>
  <si>
    <t>Realizar dos (2) divulgaciones de pieza de comunicación al año a los provedores en donde se promueva conciencia sobre la importancia en el cuidado del medio ambiente.</t>
  </si>
  <si>
    <t>Registro de la realización. (correo de divulgación).</t>
  </si>
  <si>
    <t xml:space="preserve">Grupo Desarrollo Organizacional </t>
  </si>
  <si>
    <t xml:space="preserve">Líder y Gestor de todos los procesos </t>
  </si>
  <si>
    <t>Autoevaluación de procesos.</t>
  </si>
  <si>
    <t>Plan de priorización de documentos.</t>
  </si>
  <si>
    <t>Reporte de avance del Plan de priorización de documentos.</t>
  </si>
  <si>
    <t>Presentación al CIGD</t>
  </si>
  <si>
    <t>Registro de la realización listados de asistencia.</t>
  </si>
  <si>
    <t>Registro fotográfico de las actividades realizadas ne la jornada.</t>
  </si>
  <si>
    <t xml:space="preserve">Todaslas depedencias </t>
  </si>
  <si>
    <t xml:space="preserve">Grupo de Servicios Administrativos
</t>
  </si>
  <si>
    <t>F-TH-24 Lista de chequeo de seguimiento y evaluación de contratistas de seguridad vial</t>
  </si>
  <si>
    <t>Certificaciones de disposición final</t>
  </si>
  <si>
    <t>Registro de asistencia</t>
  </si>
  <si>
    <t>Grupo de Talento Humano
Grupo de Servicios Administrativos</t>
  </si>
  <si>
    <t>Promover la celebración de la navidad utilizando material reciclable.</t>
  </si>
  <si>
    <t>Realizar una (1) sensibilización al año en donde se promueva el consumo de energía y eficiencia energética</t>
  </si>
  <si>
    <t>Gestionar actividades que propendan al uso eficiente de la energía eléctrica por parte de todos los colaboradores de la Entidad.</t>
  </si>
  <si>
    <t>Desarrollar ciclo de sensibilización y divulgación de piezas de comunicación a los colaboradores de la entidad sobre el uso eficiente de la energía en pro de trabajar en el cambio de hábitos y responsabilidad ambiental.</t>
  </si>
  <si>
    <t>Gestionar actividades tendientes a lograr el uso eficiente del agua por parte de todos los colaboradores de la Entidad.</t>
  </si>
  <si>
    <t>Desarrollar ciclo de sensibilización y divulgación de piezas de comunicación a los colaboradores de la entidad en el uso eficiente del agua en pro de trabajar en el cambio de hábitos y responsabilidad ambiental.</t>
  </si>
  <si>
    <t>Entregas realizadas</t>
  </si>
  <si>
    <t>Formatos de control</t>
  </si>
  <si>
    <t>Acta de disposición final</t>
  </si>
  <si>
    <r>
      <rPr>
        <b/>
        <sz val="18"/>
        <color theme="1"/>
        <rFont val="Arial"/>
        <family val="2"/>
      </rPr>
      <t>RESIDUOS SOLIDOS</t>
    </r>
    <r>
      <rPr>
        <sz val="18"/>
        <color theme="1"/>
        <rFont val="Arial"/>
        <family val="2"/>
      </rPr>
      <t xml:space="preserve">
Realizar  a los colaboradores de la Entidad  dos (2) sensibilizaciones en sitio, sobre la Gestión integral de los residuos sólidos.</t>
    </r>
  </si>
  <si>
    <r>
      <rPr>
        <b/>
        <sz val="18"/>
        <color theme="1"/>
        <rFont val="Arial"/>
        <family val="2"/>
      </rPr>
      <t>RESIDUOS SOLIDOS</t>
    </r>
    <r>
      <rPr>
        <sz val="18"/>
        <color theme="1"/>
        <rFont val="Arial"/>
        <family val="2"/>
      </rPr>
      <t xml:space="preserve">
Realizar dos (2) divulgación de pieza de comunicación y/o newsletter al año en donde se promueva el manejo integral de los residuos.</t>
    </r>
  </si>
  <si>
    <r>
      <rPr>
        <b/>
        <sz val="18"/>
        <color theme="1"/>
        <rFont val="Arial"/>
        <family val="2"/>
      </rPr>
      <t>RESIDUOS SOLIDOS</t>
    </r>
    <r>
      <rPr>
        <sz val="18"/>
        <color theme="1"/>
        <rFont val="Arial"/>
        <family val="2"/>
      </rPr>
      <t xml:space="preserve">
Realizar  la entrega a demanda de residuos:
* Aprovechables. </t>
    </r>
  </si>
  <si>
    <r>
      <rPr>
        <b/>
        <sz val="18"/>
        <color theme="1"/>
        <rFont val="Arial"/>
        <family val="2"/>
      </rPr>
      <t>RESIDUOS SOLIDOS</t>
    </r>
    <r>
      <rPr>
        <sz val="18"/>
        <color theme="1"/>
        <rFont val="Arial"/>
        <family val="2"/>
      </rPr>
      <t xml:space="preserve">
Gestionar prorroga del acuerdo de corresponsabilidad para la disposición, aprovechamiento y/o disposición final de los residuos aprovechables.</t>
    </r>
  </si>
  <si>
    <r>
      <rPr>
        <b/>
        <sz val="18"/>
        <color theme="1"/>
        <rFont val="Arial"/>
        <family val="2"/>
      </rPr>
      <t>RESIDUOS PELIGROSOS</t>
    </r>
    <r>
      <rPr>
        <sz val="18"/>
        <color theme="1"/>
        <rFont val="Arial"/>
        <family val="2"/>
      </rPr>
      <t xml:space="preserve">
Realizar el registro en el aplicativo web del IDEAM como pequeño, mediano o gran generador de residuos peligrosos de acuerdo al resultado del cálculo media movil vigencia 2021.</t>
    </r>
  </si>
  <si>
    <r>
      <rPr>
        <b/>
        <sz val="18"/>
        <color theme="1"/>
        <rFont val="Arial"/>
        <family val="2"/>
      </rPr>
      <t>RESIDUOS PELIGROSOS</t>
    </r>
    <r>
      <rPr>
        <sz val="18"/>
        <color theme="1"/>
        <rFont val="Arial"/>
        <family val="2"/>
      </rPr>
      <t xml:space="preserve">
Realizar  a nivel de toda la Entidad una (1) sensibilización en la Gestión de residuos peligrosos (programas posconsumo).</t>
    </r>
  </si>
  <si>
    <r>
      <rPr>
        <b/>
        <sz val="18"/>
        <color theme="1"/>
        <rFont val="Arial"/>
        <family val="2"/>
      </rPr>
      <t>RESIDUOS PELIGROSOS</t>
    </r>
    <r>
      <rPr>
        <sz val="18"/>
        <color theme="1"/>
        <rFont val="Arial"/>
        <family val="2"/>
      </rPr>
      <t xml:space="preserve">
Realizar dos (2) divulgación de pieza de comunicación y/o newsletter al año en donde se promueva el manejo integral de los residuos peligrosos.</t>
    </r>
  </si>
  <si>
    <r>
      <rPr>
        <b/>
        <sz val="18"/>
        <color theme="1"/>
        <rFont val="Arial"/>
        <family val="2"/>
      </rPr>
      <t>RESIDUOS PELIGROSOS
PREVENCIÓN Y MINIMIZACIÓN EN LA GENERACIÓN DE</t>
    </r>
    <r>
      <rPr>
        <sz val="18"/>
        <color theme="1"/>
        <rFont val="Arial"/>
        <family val="2"/>
      </rPr>
      <t xml:space="preserve"> RESIDUOS PELIGROSOS
Realizar la identificación, clasificación y cuantificación de los residuos preligroso generados e ingresados al punto de almacenamiento temporal.</t>
    </r>
  </si>
  <si>
    <r>
      <rPr>
        <b/>
        <sz val="18"/>
        <color theme="1"/>
        <rFont val="Arial"/>
        <family val="2"/>
      </rPr>
      <t xml:space="preserve">RESIDUOS PELIGROSOS
MANEJO INTERNO AMBIENTALNENTE SEGURO
</t>
    </r>
    <r>
      <rPr>
        <sz val="18"/>
        <color theme="1"/>
        <rFont val="Arial"/>
        <family val="2"/>
      </rPr>
      <t>Realizar  al personal de servicios generales 3 capacitaciones con respecto al manejo seguro y responsable de los RESPEL generados al interior de Entidad.</t>
    </r>
  </si>
  <si>
    <r>
      <rPr>
        <b/>
        <sz val="18"/>
        <color theme="1"/>
        <rFont val="Arial"/>
        <family val="2"/>
      </rPr>
      <t xml:space="preserve">RESIDUOS PELIGROSOS
MANEJO EXTERNO AMBIENTALMENTE SEGURO
</t>
    </r>
    <r>
      <rPr>
        <sz val="18"/>
        <color theme="1"/>
        <rFont val="Arial"/>
        <family val="2"/>
      </rPr>
      <t>Realizar  la entrega a demanda de residuos:
* Peligrosos. 
Teniendo encuenta el cumpliendo la normatividad ambiental vigente.</t>
    </r>
  </si>
  <si>
    <r>
      <rPr>
        <b/>
        <sz val="18"/>
        <color theme="1"/>
        <rFont val="Arial"/>
        <family val="2"/>
      </rPr>
      <t xml:space="preserve">RESIDUOS PELIGROSOS
EJECUCIÓN SEGUIMIENTO Y EVALUACIÓN DEL PLAN
</t>
    </r>
    <r>
      <rPr>
        <sz val="18"/>
        <color theme="1"/>
        <rFont val="Arial"/>
        <family val="2"/>
      </rPr>
      <t>Realizar el registro semestral de cálculo de media móvil con la información suministrada en el bitacora del punto de almacenamiento temporal.</t>
    </r>
  </si>
  <si>
    <t>Número de entregas realizadas / Total de certificados de disposición final y/o aprovechamiento de los residuos</t>
  </si>
  <si>
    <t>GESTIÓN INTEGRAL DE LOS RESIDUOS</t>
  </si>
  <si>
    <t>Inicia con el proceso de concientización de los colaboradores de la Entidad y termina la entrega y con el registro del calculo de la media movil.</t>
  </si>
  <si>
    <t>Grupo de trabajo</t>
  </si>
  <si>
    <t>Gestionar actividades que garanticen el manejo adecuado de los residuos, con el fin de minimizar los riesgos sobre la salud humana y el ambiente, evitando el impacto el negativo que generen contaminación del suelo y la atmósfera.</t>
  </si>
  <si>
    <r>
      <rPr>
        <b/>
        <sz val="18"/>
        <color theme="1"/>
        <rFont val="Arial"/>
        <family val="2"/>
      </rPr>
      <t xml:space="preserve">CERO PAPEL
PROCESOS Y PROCEDIMIENTOS
</t>
    </r>
    <r>
      <rPr>
        <sz val="18"/>
        <color theme="1"/>
        <rFont val="Arial"/>
        <family val="2"/>
      </rPr>
      <t>Atender las solicitudes de cambios de documentos del SIG que realicen los procesos, conforme a  lo programado en el plan de priorización (componente cero papel).</t>
    </r>
  </si>
  <si>
    <r>
      <rPr>
        <b/>
        <sz val="18"/>
        <color theme="1"/>
        <rFont val="Arial"/>
        <family val="2"/>
      </rPr>
      <t xml:space="preserve">CERO PAPEL
PROCESOS Y PROCEDIMIENTOS
</t>
    </r>
    <r>
      <rPr>
        <sz val="18"/>
        <color theme="1"/>
        <rFont val="Arial"/>
        <family val="2"/>
      </rPr>
      <t>Realizar seguimiento a la solicitudes de modificación o eliminación de documentos programados en el plan de priorización (componente cero papel).</t>
    </r>
  </si>
  <si>
    <r>
      <rPr>
        <b/>
        <sz val="18"/>
        <color theme="1"/>
        <rFont val="Arial"/>
        <family val="2"/>
      </rPr>
      <t>CONTROL DE EMISIONES</t>
    </r>
    <r>
      <rPr>
        <sz val="18"/>
        <color theme="1"/>
        <rFont val="Arial"/>
        <family val="2"/>
      </rPr>
      <t xml:space="preserve">
Realizar seguimiento al cumplimiento en el componente seguridad vial al transporte directivo tercerizado.</t>
    </r>
  </si>
  <si>
    <r>
      <rPr>
        <b/>
        <sz val="18"/>
        <color theme="1"/>
        <rFont val="Arial"/>
        <family val="2"/>
      </rPr>
      <t>CONTROL DE EMISIONES</t>
    </r>
    <r>
      <rPr>
        <sz val="18"/>
        <color theme="1"/>
        <rFont val="Arial"/>
        <family val="2"/>
      </rPr>
      <t xml:space="preserve">
Solicitar anualmente la certificación de disposición final de:
Baterías, llantas, aceites y lubricantes, filtros de aceite vehicular, revisión técnico-mecánica y de gases. Del vehículo de la entidad y transporte directivo tercerizado.</t>
    </r>
  </si>
  <si>
    <r>
      <rPr>
        <b/>
        <sz val="18"/>
        <color theme="1"/>
        <rFont val="Arial"/>
        <family val="2"/>
      </rPr>
      <t>CONTROL DE EMISIONES</t>
    </r>
    <r>
      <rPr>
        <sz val="18"/>
        <color theme="1"/>
        <rFont val="Arial"/>
        <family val="2"/>
      </rPr>
      <t xml:space="preserve">
Realizar dos (2) divulgación de pieza de comunicación y/o newsletter para promover el uso de la bicicleta y otros medios de transporte.</t>
    </r>
  </si>
  <si>
    <t>Consumo y Práctica Sostenible</t>
  </si>
  <si>
    <t>Implementar el consumo y prácticas o acciones ambientales de ecoeficiencia al interior de la Entidad.</t>
  </si>
  <si>
    <t>Enero - Junio</t>
  </si>
  <si>
    <t>Julio - Diciembre</t>
  </si>
  <si>
    <r>
      <rPr>
        <b/>
        <sz val="14"/>
        <color theme="1"/>
        <rFont val="Arial"/>
        <family val="2"/>
      </rPr>
      <t xml:space="preserve">30/04/2022: </t>
    </r>
    <r>
      <rPr>
        <sz val="14"/>
        <color theme="1"/>
        <rFont val="Arial"/>
        <family val="2"/>
      </rPr>
      <t>Se socializa por correo electrónico a todos los colaboradores de la entidad pieza de comunicación "Juntos contribuimos a la eficiencia energética".</t>
    </r>
  </si>
  <si>
    <t>Inspeccionar periódicamente los aparatos eléctricos de la para evitar desviaciones de energía.</t>
  </si>
  <si>
    <t>Promover el día Mundial del medio ambiente.</t>
  </si>
  <si>
    <t>Seguimiento  del consumo de energía I y II semestre</t>
  </si>
  <si>
    <t>Entregas programadas</t>
  </si>
  <si>
    <t>Registro fotográfico de actividad realizada</t>
  </si>
  <si>
    <t>(kw-h/unidad P/S. 2022- kw-h/unidad P/S. 2022) / (kw-h/unidad P/S. 2022)</t>
  </si>
  <si>
    <t>Verificar o actualizar el inventario de fuentes de consumo de energía en las diferentes sedes de la Entidad</t>
  </si>
  <si>
    <t>LINEA BASE 2022</t>
  </si>
  <si>
    <t>PORCENTAJE DE MEJORAMIENTO 2022 Vs. 2023</t>
  </si>
  <si>
    <t>Octubre - Dic</t>
  </si>
  <si>
    <t>Gestionar la respuesta de la empresa prestadora del servicio de agua y alcantarillado radicada en la vigencia 2022.</t>
  </si>
  <si>
    <t>((mᶟ/unidad Prod. 2022 - mᶟ/unidad Prod. 2022) / (mᶟ/unidad Prod. 2022))*100</t>
  </si>
  <si>
    <t>Inventario de fuentes de consumo de energía</t>
  </si>
  <si>
    <t>Realizar diagnóstico respecto a la existencia de equipos y elementos que
consumen energía en la Entidad, así como, el estado en que se encuentran.</t>
  </si>
  <si>
    <t>Resultado diagnóstico de equipos y elementos que
consumen energía en la Entidad y estado en que se encuentran.</t>
  </si>
  <si>
    <t>Realizar seguimiento al consumo de agua en la Entidad.</t>
  </si>
  <si>
    <t>Seguimiento  del consumo de agua I y II semestre</t>
  </si>
  <si>
    <t>(Número de entregas realizadas 2022  / Total de certificados de disposición final y/o aprovechamiento de los residuos) / ( úmero de entregas realizadas 2022  / Total de certificados de disposición final y/o aprovechamiento de los residuos)</t>
  </si>
  <si>
    <t>(Cantidad de resmas suministradas en el periodo anterior-cantidad de resmas suministradas en el periodo actual)/Cantidad de grupos que imprimieron.</t>
  </si>
  <si>
    <t>Registro fotográfico</t>
  </si>
  <si>
    <t>Soporte del registro ante la prestadora del servicio</t>
  </si>
  <si>
    <r>
      <rPr>
        <b/>
        <sz val="18"/>
        <rFont val="Arial"/>
        <family val="2"/>
      </rPr>
      <t>RESIDUOS PELIGROSOS</t>
    </r>
    <r>
      <rPr>
        <sz val="18"/>
        <rFont val="Arial"/>
        <family val="2"/>
      </rPr>
      <t xml:space="preserve">
Realizar visita de inspección al cumplimiento de requisitos legales y tratamiento de los residuos peligrosos entregados, al gestor autorizado por la SDA en el marco del Acuerdo de corresponsabilidad vigente. </t>
    </r>
  </si>
  <si>
    <r>
      <rPr>
        <b/>
        <sz val="18"/>
        <color theme="1"/>
        <rFont val="Arial"/>
        <family val="2"/>
      </rPr>
      <t>RESIDUOS SOLIDOS</t>
    </r>
    <r>
      <rPr>
        <sz val="18"/>
        <color theme="1"/>
        <rFont val="Arial"/>
        <family val="2"/>
      </rPr>
      <t xml:space="preserve">
Realizar visita de inspección al cumplimiento de requisitos legales y tratamiento de los residuos aprovechables entregados, a la organización de recicladores de oficio en el marco del Acuerdo de corresponsabilidad vigente.</t>
    </r>
  </si>
  <si>
    <r>
      <rPr>
        <b/>
        <sz val="18"/>
        <rFont val="Arial"/>
        <family val="2"/>
      </rPr>
      <t>RESIDUOS SOLIDOS Y PELIGROSOS</t>
    </r>
    <r>
      <rPr>
        <sz val="18"/>
        <rFont val="Arial"/>
        <family val="2"/>
      </rPr>
      <t xml:space="preserve">
Inspeccionar periódicamente los puntos ecológicos y punto de acopio temporal.</t>
    </r>
  </si>
  <si>
    <r>
      <rPr>
        <b/>
        <sz val="18"/>
        <color theme="1"/>
        <rFont val="Arial"/>
        <family val="2"/>
      </rPr>
      <t>CONTROL DE EMISIONES</t>
    </r>
    <r>
      <rPr>
        <sz val="18"/>
        <color theme="1"/>
        <rFont val="Arial"/>
        <family val="2"/>
      </rPr>
      <t xml:space="preserve">
Realizar una (1) capacitación en seguridad vial , importancia en el buen uso de las vias públicas</t>
    </r>
  </si>
  <si>
    <r>
      <rPr>
        <b/>
        <sz val="18"/>
        <color theme="1"/>
        <rFont val="Arial"/>
        <family val="2"/>
      </rPr>
      <t xml:space="preserve">CERO PAPEL
PROCESOS Y PROCEDIMIENTOS
</t>
    </r>
    <r>
      <rPr>
        <sz val="18"/>
        <color theme="1"/>
        <rFont val="Arial"/>
        <family val="2"/>
      </rPr>
      <t xml:space="preserve">Realizar la revisión y análisis de los procedimientos que pueden ser optimizados y formatos susceptibles de sistematizar, eliminar o unificar en articulación con el líder y gestor de proceso </t>
    </r>
  </si>
  <si>
    <r>
      <rPr>
        <b/>
        <sz val="18"/>
        <color theme="1"/>
        <rFont val="Arial"/>
        <family val="2"/>
      </rPr>
      <t xml:space="preserve">CERO PAPEL
PROCESOS Y PROCEDIMIENTOS
</t>
    </r>
    <r>
      <rPr>
        <sz val="18"/>
        <color theme="1"/>
        <rFont val="Arial"/>
        <family val="2"/>
      </rPr>
      <t>De acuerdo con el resultado del ejercicio de autoevaluación, incluir en el plan de priorización de documentos 2023 los documentos que hagan parte de la estrategia de cero papel y presentarlo para aprobación ante el Comité Institucional de Gestión y Desempeño</t>
    </r>
  </si>
  <si>
    <t>Correo electrónico con revisión metodológica por parte de Desarrollo Organizacional.</t>
  </si>
  <si>
    <r>
      <rPr>
        <b/>
        <sz val="18"/>
        <color theme="1"/>
        <rFont val="Arial"/>
        <family val="2"/>
      </rPr>
      <t xml:space="preserve">CERO PAPEL
CULTURA ORGANIZACIONAL
</t>
    </r>
    <r>
      <rPr>
        <sz val="18"/>
        <color theme="1"/>
        <rFont val="Arial"/>
        <family val="2"/>
      </rPr>
      <t>Realizar dos (2) seguimientos cuatrimestrales al consumo de papel de la entidad.</t>
    </r>
  </si>
  <si>
    <t>Registro de realización.</t>
  </si>
  <si>
    <r>
      <rPr>
        <b/>
        <sz val="18"/>
        <color theme="1"/>
        <rFont val="Arial"/>
        <family val="2"/>
      </rPr>
      <t xml:space="preserve">CERO PAPEL
CULTURA ORGANIZACIONAL
</t>
    </r>
    <r>
      <rPr>
        <sz val="18"/>
        <color theme="1"/>
        <rFont val="Arial"/>
        <family val="2"/>
      </rPr>
      <t>Promover el día nacional del árbol y la no impresión de papel durante ese día.</t>
    </r>
  </si>
  <si>
    <r>
      <rPr>
        <b/>
        <sz val="18"/>
        <color theme="1"/>
        <rFont val="Arial"/>
        <family val="2"/>
      </rPr>
      <t xml:space="preserve">CERO PAPEL
CULTURA ORGANIZACIONAL
</t>
    </r>
    <r>
      <rPr>
        <sz val="18"/>
        <color theme="1"/>
        <rFont val="Arial"/>
        <family val="2"/>
      </rPr>
      <t>Divulgar por correo electrónico las  dependencias que han aplicado buenas prácticas en el uso y ahorro de papel.</t>
    </r>
  </si>
  <si>
    <t>Realizar una (1) charla en materia de crecimiento verde como buena práctica ambiental.</t>
  </si>
  <si>
    <t>Promover la participación de los colaboradores (ideas, sugerencias, propuestas, etc.) para el
mejoramiento ambiental de la Entidad.</t>
  </si>
  <si>
    <t>Promover en la comunidad la adopción de buenas prácticas ambientales en el manejo adecuado de los residuos sólidos.</t>
  </si>
  <si>
    <t>Registro de actividad desarrollada (Programa RSE)</t>
  </si>
  <si>
    <t>Registro de actividad desarrollada (Programa participación de los colaboradores)</t>
  </si>
  <si>
    <t>Realizar diagnóstico respecto a la existencia de equipos y elementos que consumen energía en la Entidad, así como, el estado en que se encuentran.</t>
  </si>
  <si>
    <t>Reporte de la no generación de agua residual no domestica al sistema de alcantarillado público, y por tal razón no presentó la caracterización de vertimientos requerida por el artículo 2.2.3.3.4.17 del
Decreto 1076 de 2015, ante la empresa prestadora de servicio  (Administración del edificio FONADE)</t>
  </si>
  <si>
    <t>Reporte de la no generación de agua residual no domestica al sistema de alcantarillado público, y por tal razón no presentó la caracterización de vertimientos requerida por el artículo 2.2.3.3.4.17 del Decreto 1076 de 2015, ante la empresa prestadora de servicio  (Administración del edificio FONADE)</t>
  </si>
  <si>
    <t>Programa gestión de los residuos</t>
  </si>
  <si>
    <t>RESIDUOS SOLIDOS
Realizar  a los colaboradores de la Entidad  dos (2) sensibilizaciones en sitio, sobre la Gestión integral de los residuos sólidos.</t>
  </si>
  <si>
    <t>RESIDUOS SOLIDOS
Realizar dos (2) divulgación de pieza de comunicación y/o newsletter al año en donde se promueva el manejo integral de los residuos.</t>
  </si>
  <si>
    <t xml:space="preserve">RESIDUOS SOLIDOS
Realizar  la entrega a demanda de residuos:
* Aprovechables. </t>
  </si>
  <si>
    <t>RESIDUOS SOLIDOS
Gestionar prorroga del acuerdo de corresponsabilidad para la disposición, aprovechamiento y/o disposición final de los residuos aprovechables.</t>
  </si>
  <si>
    <t>RESIDUOS SOLIDOS
Realizar visita de inspección al cumplimiento de requisitos legales y tratamiento de los residuos aprovechables entregados, a la organización de recicladores de oficio en el marco del Acuerdo de corresponsabilidad vigente.</t>
  </si>
  <si>
    <t>RESIDUOS SOLIDOS Y PELIGROSOS
Inspeccionar periódicamente los puntos ecológicos y punto de acopio temporal.</t>
  </si>
  <si>
    <t xml:space="preserve">RESIDUOS PELIGROSOS
Realizar visita de inspección al cumplimiento de requisitos legales y tratamiento de los residuos peligrosos entregados, al gestor autorizado por la SDA en el marco del Acuerdo de corresponsabilidad vigente. </t>
  </si>
  <si>
    <t>RESIDUOS PELIGROSOS
Realizar el registro en el aplicativo web del IDEAM como pequeño, mediano o gran generador de residuos peligrosos de acuerdo al resultado del cálculo media movil vigencia 2021.</t>
  </si>
  <si>
    <t>RESIDUOS PELIGROSOS
Realizar  a nivel de toda la Entidad una (1) sensibilización en la Gestión de residuos peligrosos (programas posconsumo).</t>
  </si>
  <si>
    <t>RESIDUOS PELIGROSOS
Realizar dos (2) divulgación de pieza de comunicación y/o newsletter al año en donde se promueva el manejo integral de los residuos peligrosos.</t>
  </si>
  <si>
    <t>RESIDUOS PELIGROSOS
PREVENCIÓN Y MINIMIZACIÓN EN LA GENERACIÓN DE RESIDUOS PELIGROSOS
Realizar la identificación, clasificación y cuantificación de los residuos preligroso generados e ingresados al punto de almacenamiento temporal.</t>
  </si>
  <si>
    <t>RESIDUOS PELIGROSOS
MANEJO INTERNO AMBIENTALNENTE SEGURO
Realizar  al personal de servicios generales 3 capacitaciones con respecto al manejo seguro y responsable de los RESPEL generados al interior de Entidad.</t>
  </si>
  <si>
    <t xml:space="preserve">RESIDUOS PELIGROSOS
MANEJO EXTERNO AMBIENTALMENTE SEGURO
Realizar  la entrega a demanda de residuos:
* Peligrosos. </t>
  </si>
  <si>
    <t>RESIDUOS PELIGROSOS
EJECUCIÓN SEGUIMIENTO Y EVALUACIÓN DEL PLAN
Realizar el registro semestral de cálculo de media móvil con la información suministrada en el bitacora del punto de almacenamiento temporal.</t>
  </si>
  <si>
    <t xml:space="preserve">CERO PAPEL
PROCESOS Y PROCEDIMIENTOS
Realizar la revisión y análisis de los procedimientos que pueden ser optimizados y formatos susceptibles de sistematizar, eliminar o unificar en articulación con el líder y gestor de proceso </t>
  </si>
  <si>
    <t>CERO PAPEL
PROCESOS Y PROCEDIMIENTOS
De acuerdo con el resultado del ejercicio de autoevaluación, incluir en el plan de priorización de documentos 2023 los documentos que hagan parte de la estrategia de cero papel y presentarlo para aprobación ante el Comité Institucional de Gestión y Desempeño</t>
  </si>
  <si>
    <t>CERO PAPEL
PROCESOS Y PROCEDIMIENTOS
Atender las solicitudes de cambios de documentos del SIG que realicen los procesos, conforme a  lo programado en el plan de priorización (componente cero papel).</t>
  </si>
  <si>
    <t>CERO PAPEL
PROCESOS Y PROCEDIMIENTOS
Realizar seguimiento a la solicitudes de modificación o eliminación de documentos programados en el plan de priorización (componente cero papel).</t>
  </si>
  <si>
    <t>CERO PAPEL
CULTURA ORGANIZACIONAL
Realizar dos (2) seguimientos cuatrimestrales al consumo de papel de la entidad.</t>
  </si>
  <si>
    <t>CERO PAPEL
CULTURA ORGANIZACIONAL
Promover el día nacional del árbol y la no impresión de papel durante ese día.</t>
  </si>
  <si>
    <t>CERO PAPEL
CULTURA ORGANIZACIONAL
Divulgar por correo electrónico las  dependencias que han aplicado buenas prácticas en el uso y ahorro de papel.</t>
  </si>
  <si>
    <r>
      <rPr>
        <b/>
        <sz val="18"/>
        <color theme="1"/>
        <rFont val="Arial"/>
        <family val="2"/>
      </rPr>
      <t xml:space="preserve">CERO PAPEL
CULTURA ORGANIZACIONAL
</t>
    </r>
    <r>
      <rPr>
        <sz val="18"/>
        <color theme="1"/>
        <rFont val="Arial"/>
        <family val="2"/>
      </rPr>
      <t>Realizar y/o participar en jornada de siembra de árboles  a fin de compensar al medio ambiente en el consumo de papel y así mitigar el impacto frente al cambio climático.</t>
    </r>
  </si>
  <si>
    <t>CERO PAPEL
CULTURA ORGANIZACIONAL
Realizar y/o participar en jornada de siembra de árboles  a fin de compensar al medio ambiente en el consumo de papel y así mitigar el impacto frente al cambio climático.</t>
  </si>
  <si>
    <t>CONTROL DE EMISIONES
Realizar seguimiento al cumplimiento en el componente seguridad vial al transporte directivo tercerizado.</t>
  </si>
  <si>
    <t>CONTROL DE EMISIONES
Realizar dos (2) divulgación de pieza de comunicación y/o newsletter para promover el uso de la bicicleta y otros medios de transporte.</t>
  </si>
  <si>
    <t>CONTROL DE EMISIONES
Solicitar anualmente la certificación de disposición final de: Baterías, llantas, aceites y lubricantes, filtros de aceite vehicular, revisión técnico-mecánica y de gases. Del vehículo de la entidad y transporte directivo tercerizado.</t>
  </si>
  <si>
    <t>CONTROL DE EMISIONES
Realizar una (1) capacitación en seguridad vial , importancia en el buen uso de las vias públicas</t>
  </si>
  <si>
    <t>Promover la participación de los colaboradores (ideas, sugerencias, propuestas, etc.) para el mejoramiento ambiental de la Entidad.</t>
  </si>
  <si>
    <t>Disminuir progrevisavemente la generación de residuos peligrosos en 0,5% en comparación con vigencia 2022.</t>
  </si>
  <si>
    <r>
      <t>Fomentar el ahorro y disminución progresiva del consumo de agua para alcanzar un ahorro del 0,3% M</t>
    </r>
    <r>
      <rPr>
        <sz val="14"/>
        <color theme="1"/>
        <rFont val="Arial"/>
        <family val="2"/>
      </rPr>
      <t>3</t>
    </r>
    <r>
      <rPr>
        <sz val="20"/>
        <color theme="1"/>
        <rFont val="Arial"/>
        <family val="2"/>
      </rPr>
      <t xml:space="preserve"> en comparación con el consumo del 2022.</t>
    </r>
  </si>
  <si>
    <t>Fomentar el ahorro y disminución progresiva del consumo de energía eléctrica hasta alcanzar un ahorro del 0,3% KW en comparación con el consumo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</si>
</sst>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_-;\-&quot;$&quot;* #,##0_-;_-&quot;$&quot;* &quot;-&quot;_-;_-@_-"/>
    <numFmt numFmtId="165" formatCode="0.0"/>
    <numFmt numFmtId="166" formatCode="&quot;$&quot;#,##0"/>
  </numFmts>
  <fonts count="42" x14ac:knownFonts="1">
    <font>
      <sz val="11"/>
      <color theme="1"/>
      <name val="Arial"/>
    </font>
    <font>
      <sz val="11"/>
      <color theme="1"/>
      <name val="Calibri"/>
      <family val="2"/>
      <scheme val="minor"/>
    </font>
    <font>
      <sz val="11"/>
      <color theme="1"/>
      <name val="Calibri"/>
      <family val="2"/>
      <scheme val="minor"/>
    </font>
    <font>
      <sz val="11"/>
      <name val="Arial"/>
      <family val="2"/>
    </font>
    <font>
      <b/>
      <sz val="12"/>
      <color rgb="FF9999FF"/>
      <name val="Arial"/>
      <family val="2"/>
    </font>
    <font>
      <b/>
      <sz val="16"/>
      <color theme="1"/>
      <name val="Arial"/>
      <family val="2"/>
    </font>
    <font>
      <b/>
      <sz val="36"/>
      <color theme="1"/>
      <name val="Arial"/>
      <family val="2"/>
    </font>
    <font>
      <sz val="16"/>
      <color theme="1"/>
      <name val="Arial"/>
      <family val="2"/>
    </font>
    <font>
      <sz val="14"/>
      <color theme="1"/>
      <name val="Arial"/>
      <family val="2"/>
    </font>
    <font>
      <b/>
      <sz val="14"/>
      <color theme="1"/>
      <name val="Arial"/>
      <family val="2"/>
    </font>
    <font>
      <sz val="11"/>
      <color theme="1"/>
      <name val="Calibri"/>
      <family val="2"/>
    </font>
    <font>
      <b/>
      <sz val="12"/>
      <color theme="0"/>
      <name val="Arial"/>
      <family val="2"/>
    </font>
    <font>
      <b/>
      <i/>
      <u/>
      <sz val="16"/>
      <color theme="1"/>
      <name val="Arial"/>
      <family val="2"/>
    </font>
    <font>
      <sz val="11"/>
      <color theme="1"/>
      <name val="Arial"/>
      <family val="2"/>
    </font>
    <font>
      <sz val="12"/>
      <color theme="1"/>
      <name val="Arial"/>
      <family val="2"/>
    </font>
    <font>
      <b/>
      <sz val="24"/>
      <color theme="1"/>
      <name val="Arial"/>
      <family val="2"/>
    </font>
    <font>
      <sz val="18"/>
      <color theme="1"/>
      <name val="Arial"/>
      <family val="2"/>
    </font>
    <font>
      <sz val="20"/>
      <color theme="1"/>
      <name val="Arial"/>
      <family val="2"/>
    </font>
    <font>
      <b/>
      <sz val="11"/>
      <name val="Arial"/>
      <family val="2"/>
    </font>
    <font>
      <b/>
      <sz val="16"/>
      <name val="Arial"/>
      <family val="2"/>
    </font>
    <font>
      <sz val="26"/>
      <color theme="1"/>
      <name val="Arial"/>
      <family val="2"/>
    </font>
    <font>
      <b/>
      <sz val="20"/>
      <color theme="1"/>
      <name val="Arial"/>
      <family val="2"/>
    </font>
    <font>
      <sz val="20"/>
      <name val="Arial"/>
      <family val="2"/>
    </font>
    <font>
      <b/>
      <sz val="20"/>
      <color theme="1"/>
      <name val="Calibri"/>
      <family val="2"/>
    </font>
    <font>
      <sz val="10"/>
      <color theme="1"/>
      <name val="Arial"/>
      <family val="2"/>
    </font>
    <font>
      <sz val="18"/>
      <name val="Arial"/>
      <family val="2"/>
    </font>
    <font>
      <sz val="16"/>
      <name val="Arial"/>
      <family val="2"/>
    </font>
    <font>
      <sz val="16"/>
      <color theme="1"/>
      <name val="Calibri"/>
      <family val="2"/>
    </font>
    <font>
      <sz val="14"/>
      <name val="Arial"/>
      <family val="2"/>
    </font>
    <font>
      <b/>
      <sz val="18"/>
      <color theme="1"/>
      <name val="Arial"/>
      <family val="2"/>
    </font>
    <font>
      <sz val="11"/>
      <color theme="1"/>
      <name val="Arial"/>
      <family val="2"/>
    </font>
    <font>
      <sz val="11"/>
      <color theme="1"/>
      <name val="Arial"/>
      <family val="2"/>
    </font>
    <font>
      <sz val="16"/>
      <color indexed="81"/>
      <name val="Tahoma"/>
      <family val="2"/>
    </font>
    <font>
      <b/>
      <sz val="9"/>
      <color indexed="81"/>
      <name val="Tahoma"/>
      <family val="2"/>
    </font>
    <font>
      <sz val="16"/>
      <name val="Calibri"/>
      <family val="2"/>
    </font>
    <font>
      <i/>
      <sz val="18"/>
      <color theme="1"/>
      <name val="Arial"/>
      <family val="2"/>
    </font>
    <font>
      <sz val="18"/>
      <color theme="1"/>
      <name val="Calibri"/>
      <family val="2"/>
    </font>
    <font>
      <b/>
      <sz val="18"/>
      <name val="Arial"/>
      <family val="2"/>
    </font>
    <font>
      <sz val="10"/>
      <color theme="1"/>
      <name val="Calibri"/>
      <family val="2"/>
      <scheme val="minor"/>
    </font>
    <font>
      <b/>
      <sz val="10"/>
      <name val="Calibri"/>
      <family val="2"/>
      <scheme val="minor"/>
    </font>
    <font>
      <sz val="10"/>
      <name val="Calibri"/>
      <family val="2"/>
      <scheme val="minor"/>
    </font>
    <font>
      <b/>
      <sz val="10"/>
      <color theme="1"/>
      <name val="Calibri"/>
      <family val="2"/>
      <scheme val="minor"/>
    </font>
  </fonts>
  <fills count="19">
    <fill>
      <patternFill patternType="none"/>
    </fill>
    <fill>
      <patternFill patternType="gray125"/>
    </fill>
    <fill>
      <patternFill patternType="solid">
        <fgColor theme="0"/>
        <bgColor theme="0"/>
      </patternFill>
    </fill>
    <fill>
      <patternFill patternType="solid">
        <fgColor rgb="FFFF99FF"/>
        <bgColor rgb="FFFF99FF"/>
      </patternFill>
    </fill>
    <fill>
      <patternFill patternType="solid">
        <fgColor rgb="FF66FFFF"/>
        <bgColor rgb="FF66FFFF"/>
      </patternFill>
    </fill>
    <fill>
      <patternFill patternType="solid">
        <fgColor theme="0"/>
        <bgColor indexed="64"/>
      </patternFill>
    </fill>
    <fill>
      <patternFill patternType="solid">
        <fgColor theme="0"/>
        <bgColor rgb="FF9999FF"/>
      </patternFill>
    </fill>
    <fill>
      <patternFill patternType="solid">
        <fgColor theme="2" tint="-0.14999847407452621"/>
        <bgColor rgb="FFCCCCFF"/>
      </patternFill>
    </fill>
    <fill>
      <patternFill patternType="solid">
        <fgColor theme="2" tint="-0.14999847407452621"/>
        <bgColor indexed="64"/>
      </patternFill>
    </fill>
    <fill>
      <patternFill patternType="solid">
        <fgColor theme="2"/>
        <bgColor theme="0"/>
      </patternFill>
    </fill>
    <fill>
      <patternFill patternType="solid">
        <fgColor theme="2"/>
        <bgColor indexed="64"/>
      </patternFill>
    </fill>
    <fill>
      <patternFill patternType="solid">
        <fgColor theme="2" tint="-0.14999847407452621"/>
        <bgColor rgb="FF9999FF"/>
      </patternFill>
    </fill>
    <fill>
      <patternFill patternType="darkGray">
        <fgColor theme="4" tint="0.39994506668294322"/>
        <bgColor rgb="FFFF99FF"/>
      </patternFill>
    </fill>
    <fill>
      <patternFill patternType="darkGray">
        <fgColor theme="9" tint="0.39994506668294322"/>
        <bgColor rgb="FF66FFFF"/>
      </patternFill>
    </fill>
    <fill>
      <patternFill patternType="solid">
        <fgColor theme="2" tint="-0.14999847407452621"/>
        <bgColor theme="0"/>
      </patternFill>
    </fill>
    <fill>
      <patternFill patternType="solid">
        <fgColor theme="2"/>
        <bgColor rgb="FFCCCCFF"/>
      </patternFill>
    </fill>
    <fill>
      <patternFill patternType="solid">
        <fgColor rgb="FF9999FF"/>
        <bgColor rgb="FF9999FF"/>
      </patternFill>
    </fill>
    <fill>
      <patternFill patternType="solid">
        <fgColor theme="0" tint="-0.14999847407452621"/>
        <bgColor indexed="64"/>
      </patternFill>
    </fill>
    <fill>
      <patternFill patternType="solid">
        <fgColor rgb="FFFFFF00"/>
        <bgColor indexed="64"/>
      </patternFill>
    </fill>
  </fills>
  <borders count="165">
    <border>
      <left/>
      <right/>
      <top/>
      <bottom/>
      <diagonal/>
    </border>
    <border>
      <left style="thin">
        <color rgb="FF000000"/>
      </left>
      <right/>
      <top style="medium">
        <color rgb="FF000000"/>
      </top>
      <bottom style="thin">
        <color rgb="FF000000"/>
      </bottom>
      <diagonal/>
    </border>
    <border>
      <left/>
      <right style="medium">
        <color rgb="FF000000"/>
      </right>
      <top/>
      <bottom/>
      <diagonal/>
    </border>
    <border>
      <left/>
      <right style="thin">
        <color rgb="FF000000"/>
      </right>
      <top style="thin">
        <color rgb="FF000000"/>
      </top>
      <bottom style="thin">
        <color rgb="FF000000"/>
      </bottom>
      <diagonal/>
    </border>
    <border>
      <left/>
      <right style="medium">
        <color rgb="FF000000"/>
      </right>
      <top/>
      <bottom style="medium">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diagonal/>
    </border>
    <border>
      <left/>
      <right/>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style="medium">
        <color rgb="FF000000"/>
      </left>
      <right/>
      <top/>
      <bottom style="thin">
        <color rgb="FF000000"/>
      </bottom>
      <diagonal/>
    </border>
    <border>
      <left/>
      <right/>
      <top style="thin">
        <color rgb="FF000000"/>
      </top>
      <bottom style="medium">
        <color rgb="FF000000"/>
      </bottom>
      <diagonal/>
    </border>
    <border>
      <left/>
      <right/>
      <top style="medium">
        <color rgb="FF000000"/>
      </top>
      <bottom/>
      <diagonal/>
    </border>
    <border>
      <left style="medium">
        <color rgb="FF000000"/>
      </left>
      <right/>
      <top/>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bottom style="thin">
        <color rgb="FF000000"/>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rgb="FF000000"/>
      </top>
      <bottom style="medium">
        <color indexed="64"/>
      </bottom>
      <diagonal/>
    </border>
    <border>
      <left style="medium">
        <color indexed="64"/>
      </left>
      <right style="medium">
        <color indexed="64"/>
      </right>
      <top style="medium">
        <color indexed="64"/>
      </top>
      <bottom style="medium">
        <color indexed="64"/>
      </bottom>
      <diagonal/>
    </border>
    <border>
      <left/>
      <right style="thin">
        <color rgb="FF000000"/>
      </right>
      <top style="medium">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diagonal/>
    </border>
    <border>
      <left style="thin">
        <color rgb="FF000000"/>
      </left>
      <right/>
      <top/>
      <bottom style="medium">
        <color rgb="FF000000"/>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left>
      <right style="thin">
        <color theme="1"/>
      </right>
      <top style="thin">
        <color rgb="FF000000"/>
      </top>
      <bottom style="thin">
        <color theme="1"/>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medium">
        <color indexed="64"/>
      </left>
      <right style="medium">
        <color indexed="64"/>
      </right>
      <top style="medium">
        <color indexed="64"/>
      </top>
      <bottom style="thin">
        <color rgb="FF000000"/>
      </bottom>
      <diagonal/>
    </border>
    <border>
      <left style="thin">
        <color rgb="FF000000"/>
      </left>
      <right style="medium">
        <color rgb="FF000000"/>
      </right>
      <top/>
      <bottom style="thin">
        <color rgb="FF00000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rgb="FF000000"/>
      </top>
      <bottom/>
      <diagonal/>
    </border>
    <border>
      <left style="medium">
        <color indexed="64"/>
      </left>
      <right/>
      <top/>
      <bottom style="medium">
        <color rgb="FF000000"/>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rgb="FF000000"/>
      </right>
      <top style="thin">
        <color rgb="FF00000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rgb="FF000000"/>
      </left>
      <right/>
      <top style="medium">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rgb="FF000000"/>
      </left>
      <right style="thin">
        <color rgb="FF000000"/>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rgb="FF000000"/>
      </right>
      <top style="medium">
        <color indexed="64"/>
      </top>
      <bottom style="medium">
        <color indexed="64"/>
      </bottom>
      <diagonal/>
    </border>
    <border>
      <left style="medium">
        <color indexed="64"/>
      </left>
      <right/>
      <top/>
      <bottom/>
      <diagonal/>
    </border>
    <border>
      <left style="medium">
        <color indexed="64"/>
      </left>
      <right/>
      <top style="medium">
        <color rgb="FF000000"/>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style="medium">
        <color rgb="FF000000"/>
      </left>
      <right style="thin">
        <color rgb="FF000000"/>
      </right>
      <top/>
      <bottom/>
      <diagonal/>
    </border>
    <border>
      <left style="thin">
        <color rgb="FF000000"/>
      </left>
      <right style="thin">
        <color rgb="FF000000"/>
      </right>
      <top/>
      <bottom style="medium">
        <color indexed="64"/>
      </bottom>
      <diagonal/>
    </border>
    <border>
      <left style="medium">
        <color indexed="64"/>
      </left>
      <right style="thin">
        <color rgb="FF000000"/>
      </right>
      <top style="medium">
        <color indexed="64"/>
      </top>
      <bottom style="medium">
        <color indexed="64"/>
      </bottom>
      <diagonal/>
    </border>
    <border>
      <left style="medium">
        <color indexed="64"/>
      </left>
      <right style="thin">
        <color rgb="FF000000"/>
      </right>
      <top style="medium">
        <color indexed="64"/>
      </top>
      <bottom/>
      <diagonal/>
    </border>
    <border>
      <left/>
      <right style="thin">
        <color rgb="FF000000"/>
      </right>
      <top style="medium">
        <color indexed="64"/>
      </top>
      <bottom/>
      <diagonal/>
    </border>
    <border>
      <left/>
      <right style="thin">
        <color rgb="FF000000"/>
      </right>
      <top/>
      <bottom/>
      <diagonal/>
    </border>
    <border>
      <left style="thin">
        <color rgb="FF000000"/>
      </left>
      <right style="medium">
        <color indexed="64"/>
      </right>
      <top style="medium">
        <color indexed="64"/>
      </top>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medium">
        <color rgb="FF000000"/>
      </left>
      <right style="medium">
        <color rgb="FF000000"/>
      </right>
      <top style="medium">
        <color indexed="64"/>
      </top>
      <bottom/>
      <diagonal/>
    </border>
    <border>
      <left style="medium">
        <color rgb="FF000000"/>
      </left>
      <right style="thin">
        <color rgb="FF000000"/>
      </right>
      <top style="medium">
        <color indexed="64"/>
      </top>
      <bottom style="thin">
        <color rgb="FF000000"/>
      </bottom>
      <diagonal/>
    </border>
    <border>
      <left style="medium">
        <color rgb="FF000000"/>
      </left>
      <right style="thin">
        <color rgb="FF000000"/>
      </right>
      <top style="medium">
        <color indexed="64"/>
      </top>
      <bottom/>
      <diagonal/>
    </border>
    <border>
      <left/>
      <right style="medium">
        <color rgb="FF000000"/>
      </right>
      <top style="medium">
        <color indexed="64"/>
      </top>
      <bottom/>
      <diagonal/>
    </border>
    <border>
      <left style="medium">
        <color rgb="FF000000"/>
      </left>
      <right style="medium">
        <color rgb="FF000000"/>
      </right>
      <top/>
      <bottom style="medium">
        <color indexed="64"/>
      </bottom>
      <diagonal/>
    </border>
    <border>
      <left style="medium">
        <color rgb="FF000000"/>
      </left>
      <right style="thin">
        <color rgb="FF000000"/>
      </right>
      <top style="thin">
        <color rgb="FF000000"/>
      </top>
      <bottom style="medium">
        <color indexed="64"/>
      </bottom>
      <diagonal/>
    </border>
    <border>
      <left style="medium">
        <color rgb="FF000000"/>
      </left>
      <right style="thin">
        <color rgb="FF000000"/>
      </right>
      <top/>
      <bottom style="medium">
        <color indexed="64"/>
      </bottom>
      <diagonal/>
    </border>
    <border>
      <left style="thin">
        <color rgb="FF000000"/>
      </left>
      <right/>
      <top/>
      <bottom style="medium">
        <color indexed="64"/>
      </bottom>
      <diagonal/>
    </border>
    <border>
      <left/>
      <right style="medium">
        <color rgb="FF000000"/>
      </right>
      <top/>
      <bottom style="medium">
        <color indexed="64"/>
      </bottom>
      <diagonal/>
    </border>
    <border>
      <left style="medium">
        <color indexed="64"/>
      </left>
      <right style="medium">
        <color rgb="FF000000"/>
      </right>
      <top/>
      <bottom style="medium">
        <color rgb="FF000000"/>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8">
    <xf numFmtId="0" fontId="0" fillId="0" borderId="0"/>
    <xf numFmtId="0" fontId="13" fillId="0" borderId="40"/>
    <xf numFmtId="0" fontId="30" fillId="0" borderId="40"/>
    <xf numFmtId="0" fontId="13" fillId="0" borderId="40"/>
    <xf numFmtId="164" fontId="13" fillId="0" borderId="40" applyFont="0" applyFill="0" applyBorder="0" applyAlignment="0" applyProtection="0"/>
    <xf numFmtId="0" fontId="31" fillId="0" borderId="40"/>
    <xf numFmtId="0" fontId="2" fillId="0" borderId="40"/>
    <xf numFmtId="0" fontId="1" fillId="0" borderId="40"/>
  </cellStyleXfs>
  <cellXfs count="664">
    <xf numFmtId="0" fontId="0" fillId="0" borderId="0" xfId="0"/>
    <xf numFmtId="0" fontId="13" fillId="10" borderId="40" xfId="1" applyFill="1"/>
    <xf numFmtId="0" fontId="5" fillId="2" borderId="40" xfId="1" applyFont="1" applyFill="1" applyAlignment="1">
      <alignment horizontal="left" vertical="center"/>
    </xf>
    <xf numFmtId="0" fontId="15" fillId="5" borderId="40" xfId="1" applyFont="1" applyFill="1" applyAlignment="1">
      <alignment horizontal="center" vertical="center"/>
    </xf>
    <xf numFmtId="0" fontId="20" fillId="5" borderId="53" xfId="1" applyFont="1" applyFill="1" applyBorder="1" applyAlignment="1">
      <alignment horizontal="center"/>
    </xf>
    <xf numFmtId="0" fontId="13" fillId="5" borderId="40" xfId="1" applyFill="1" applyAlignment="1">
      <alignment horizontal="center"/>
    </xf>
    <xf numFmtId="0" fontId="15" fillId="2" borderId="40" xfId="1" applyFont="1" applyFill="1" applyAlignment="1">
      <alignment horizontal="left" vertical="center"/>
    </xf>
    <xf numFmtId="0" fontId="14" fillId="5" borderId="40" xfId="1" applyFont="1" applyFill="1" applyAlignment="1">
      <alignment horizontal="center" vertical="center"/>
    </xf>
    <xf numFmtId="0" fontId="5" fillId="9" borderId="40" xfId="1" applyFont="1" applyFill="1" applyAlignment="1">
      <alignment horizontal="left" vertical="center"/>
    </xf>
    <xf numFmtId="0" fontId="5" fillId="7" borderId="52" xfId="1" applyFont="1" applyFill="1" applyBorder="1" applyAlignment="1">
      <alignment vertical="center"/>
    </xf>
    <xf numFmtId="0" fontId="5" fillId="11" borderId="49" xfId="1" applyFont="1" applyFill="1" applyBorder="1" applyAlignment="1">
      <alignment horizontal="center" vertical="center" wrapText="1"/>
    </xf>
    <xf numFmtId="0" fontId="5" fillId="11" borderId="14" xfId="1" applyFont="1" applyFill="1" applyBorder="1" applyAlignment="1">
      <alignment horizontal="center" vertical="center" wrapText="1"/>
    </xf>
    <xf numFmtId="0" fontId="5" fillId="11" borderId="10" xfId="1" applyFont="1" applyFill="1" applyBorder="1" applyAlignment="1">
      <alignment horizontal="center" vertical="center"/>
    </xf>
    <xf numFmtId="0" fontId="5" fillId="11" borderId="11" xfId="1" applyFont="1" applyFill="1" applyBorder="1" applyAlignment="1">
      <alignment horizontal="center" vertical="center"/>
    </xf>
    <xf numFmtId="0" fontId="5" fillId="11" borderId="76" xfId="1" applyFont="1" applyFill="1" applyBorder="1" applyAlignment="1">
      <alignment horizontal="center" vertical="center"/>
    </xf>
    <xf numFmtId="0" fontId="5" fillId="11" borderId="15" xfId="1" applyFont="1" applyFill="1" applyBorder="1" applyAlignment="1">
      <alignment horizontal="center" vertical="center"/>
    </xf>
    <xf numFmtId="0" fontId="9" fillId="12" borderId="16" xfId="1" applyFont="1" applyFill="1" applyBorder="1" applyAlignment="1">
      <alignment horizontal="center" vertical="center"/>
    </xf>
    <xf numFmtId="0" fontId="9" fillId="0" borderId="16" xfId="1" applyFont="1" applyBorder="1" applyAlignment="1">
      <alignment horizontal="center" vertical="center"/>
    </xf>
    <xf numFmtId="0" fontId="9" fillId="0" borderId="17" xfId="1" applyFont="1" applyBorder="1" applyAlignment="1">
      <alignment horizontal="center" vertical="center"/>
    </xf>
    <xf numFmtId="0" fontId="9" fillId="13" borderId="19" xfId="1" applyFont="1" applyFill="1" applyBorder="1" applyAlignment="1">
      <alignment horizontal="center" vertical="center"/>
    </xf>
    <xf numFmtId="0" fontId="9" fillId="0" borderId="19" xfId="1" applyFont="1" applyBorder="1" applyAlignment="1">
      <alignment horizontal="center" vertical="center"/>
    </xf>
    <xf numFmtId="0" fontId="9" fillId="0" borderId="20" xfId="1" applyFont="1" applyBorder="1" applyAlignment="1">
      <alignment horizontal="center" vertical="center"/>
    </xf>
    <xf numFmtId="0" fontId="9" fillId="0" borderId="46" xfId="1" applyFont="1" applyBorder="1" applyAlignment="1">
      <alignment horizontal="center" vertical="center"/>
    </xf>
    <xf numFmtId="0" fontId="9" fillId="0" borderId="1" xfId="1" applyFont="1" applyBorder="1" applyAlignment="1">
      <alignment horizontal="center" vertical="center"/>
    </xf>
    <xf numFmtId="0" fontId="9" fillId="0" borderId="71" xfId="1" applyFont="1" applyBorder="1" applyAlignment="1">
      <alignment horizontal="center" vertical="center"/>
    </xf>
    <xf numFmtId="0" fontId="9" fillId="0" borderId="72" xfId="1" applyFont="1" applyBorder="1" applyAlignment="1">
      <alignment horizontal="center" vertical="center"/>
    </xf>
    <xf numFmtId="0" fontId="9" fillId="0" borderId="22" xfId="1" applyFont="1" applyBorder="1" applyAlignment="1">
      <alignment horizontal="center" vertical="center"/>
    </xf>
    <xf numFmtId="0" fontId="9" fillId="0" borderId="73" xfId="1" applyFont="1" applyBorder="1" applyAlignment="1">
      <alignment horizontal="center" vertical="center"/>
    </xf>
    <xf numFmtId="0" fontId="9" fillId="0" borderId="74" xfId="1" applyFont="1" applyBorder="1" applyAlignment="1">
      <alignment horizontal="center" vertical="center"/>
    </xf>
    <xf numFmtId="0" fontId="9" fillId="11" borderId="89" xfId="1" applyFont="1" applyFill="1" applyBorder="1" applyAlignment="1">
      <alignment horizontal="center" vertical="center"/>
    </xf>
    <xf numFmtId="164" fontId="16" fillId="0" borderId="101" xfId="4" applyFont="1" applyBorder="1" applyAlignment="1">
      <alignment horizontal="center" vertical="center" wrapText="1"/>
    </xf>
    <xf numFmtId="164" fontId="16" fillId="0" borderId="82" xfId="4" applyFont="1" applyBorder="1" applyAlignment="1">
      <alignment horizontal="right"/>
    </xf>
    <xf numFmtId="164" fontId="16" fillId="0" borderId="52" xfId="4" applyFont="1" applyBorder="1" applyAlignment="1">
      <alignment horizontal="center" vertical="center" wrapText="1"/>
    </xf>
    <xf numFmtId="2" fontId="23" fillId="7" borderId="35" xfId="1" applyNumberFormat="1" applyFont="1" applyFill="1" applyBorder="1" applyAlignment="1">
      <alignment horizontal="center" vertical="center"/>
    </xf>
    <xf numFmtId="2" fontId="23" fillId="7" borderId="36" xfId="1" applyNumberFormat="1" applyFont="1" applyFill="1" applyBorder="1" applyAlignment="1">
      <alignment horizontal="center" vertical="center"/>
    </xf>
    <xf numFmtId="1" fontId="16" fillId="0" borderId="18" xfId="1" applyNumberFormat="1" applyFont="1" applyBorder="1" applyAlignment="1">
      <alignment horizontal="center" vertical="center" wrapText="1"/>
    </xf>
    <xf numFmtId="1" fontId="21" fillId="7" borderId="30" xfId="1" applyNumberFormat="1" applyFont="1" applyFill="1" applyBorder="1" applyAlignment="1">
      <alignment horizontal="center" vertical="center"/>
    </xf>
    <xf numFmtId="1" fontId="21" fillId="7" borderId="32" xfId="1" applyNumberFormat="1" applyFont="1" applyFill="1" applyBorder="1" applyAlignment="1">
      <alignment horizontal="center" vertical="center"/>
    </xf>
    <xf numFmtId="164" fontId="16" fillId="0" borderId="22" xfId="4" applyFont="1" applyBorder="1" applyAlignment="1">
      <alignment horizontal="center" vertical="center" wrapText="1"/>
    </xf>
    <xf numFmtId="166" fontId="16" fillId="0" borderId="22" xfId="1" applyNumberFormat="1" applyFont="1" applyBorder="1" applyAlignment="1">
      <alignment horizontal="center" vertical="center" wrapText="1"/>
    </xf>
    <xf numFmtId="1" fontId="21" fillId="7" borderId="33" xfId="1" applyNumberFormat="1" applyFont="1" applyFill="1" applyBorder="1" applyAlignment="1">
      <alignment horizontal="center" vertical="center"/>
    </xf>
    <xf numFmtId="2" fontId="21" fillId="7" borderId="37" xfId="1" applyNumberFormat="1" applyFont="1" applyFill="1" applyBorder="1" applyAlignment="1">
      <alignment horizontal="center" vertical="center"/>
    </xf>
    <xf numFmtId="2" fontId="21" fillId="7" borderId="38" xfId="1" applyNumberFormat="1" applyFont="1" applyFill="1" applyBorder="1" applyAlignment="1">
      <alignment horizontal="center" vertical="center"/>
    </xf>
    <xf numFmtId="2" fontId="21" fillId="7" borderId="39" xfId="1" applyNumberFormat="1" applyFont="1" applyFill="1" applyBorder="1" applyAlignment="1">
      <alignment horizontal="center" vertical="center"/>
    </xf>
    <xf numFmtId="165" fontId="21" fillId="7" borderId="14" xfId="1" applyNumberFormat="1" applyFont="1" applyFill="1" applyBorder="1" applyAlignment="1">
      <alignment horizontal="center" vertical="center"/>
    </xf>
    <xf numFmtId="0" fontId="9" fillId="4" borderId="10" xfId="1" applyFont="1" applyFill="1" applyBorder="1" applyAlignment="1">
      <alignment horizontal="center" vertical="center" textRotation="90" wrapText="1"/>
    </xf>
    <xf numFmtId="2" fontId="21" fillId="7" borderId="11" xfId="1" applyNumberFormat="1" applyFont="1" applyFill="1" applyBorder="1" applyAlignment="1">
      <alignment horizontal="center" vertical="center"/>
    </xf>
    <xf numFmtId="0" fontId="5" fillId="2" borderId="40" xfId="1" applyFont="1" applyFill="1" applyAlignment="1">
      <alignment horizontal="center" vertical="center"/>
    </xf>
    <xf numFmtId="0" fontId="13" fillId="0" borderId="40" xfId="1"/>
    <xf numFmtId="0" fontId="17" fillId="0" borderId="40" xfId="1" applyFont="1"/>
    <xf numFmtId="2" fontId="13" fillId="0" borderId="40" xfId="1" applyNumberFormat="1"/>
    <xf numFmtId="0" fontId="10" fillId="15" borderId="40" xfId="1" applyFont="1" applyFill="1" applyAlignment="1">
      <alignment horizontal="center" vertical="center"/>
    </xf>
    <xf numFmtId="0" fontId="11" fillId="10" borderId="40" xfId="1" applyFont="1" applyFill="1" applyAlignment="1">
      <alignment vertical="center" wrapText="1"/>
    </xf>
    <xf numFmtId="0" fontId="10" fillId="10" borderId="40" xfId="1" applyFont="1" applyFill="1"/>
    <xf numFmtId="164" fontId="16" fillId="0" borderId="87" xfId="4" applyFont="1" applyBorder="1" applyAlignment="1">
      <alignment horizontal="center" vertical="center" wrapText="1"/>
    </xf>
    <xf numFmtId="164" fontId="16" fillId="0" borderId="79" xfId="4" applyFont="1" applyBorder="1" applyAlignment="1">
      <alignment horizontal="right"/>
    </xf>
    <xf numFmtId="0" fontId="0" fillId="10" borderId="40" xfId="5" applyFont="1" applyFill="1"/>
    <xf numFmtId="0" fontId="5" fillId="2" borderId="40" xfId="5" applyFont="1" applyFill="1" applyAlignment="1">
      <alignment horizontal="left" vertical="center"/>
    </xf>
    <xf numFmtId="0" fontId="15" fillId="5" borderId="40" xfId="5" applyFont="1" applyFill="1" applyAlignment="1">
      <alignment horizontal="center" vertical="center"/>
    </xf>
    <xf numFmtId="0" fontId="20" fillId="5" borderId="53" xfId="5" applyFont="1" applyFill="1" applyBorder="1" applyAlignment="1">
      <alignment horizontal="center"/>
    </xf>
    <xf numFmtId="0" fontId="31" fillId="5" borderId="40" xfId="5" applyFill="1" applyAlignment="1">
      <alignment horizontal="center"/>
    </xf>
    <xf numFmtId="0" fontId="15" fillId="2" borderId="40" xfId="5" applyFont="1" applyFill="1" applyAlignment="1">
      <alignment horizontal="left" vertical="center"/>
    </xf>
    <xf numFmtId="0" fontId="14" fillId="5" borderId="40" xfId="5" applyFont="1" applyFill="1" applyAlignment="1">
      <alignment horizontal="center" vertical="center"/>
    </xf>
    <xf numFmtId="0" fontId="0" fillId="0" borderId="40" xfId="5" applyFont="1"/>
    <xf numFmtId="0" fontId="5" fillId="9" borderId="40" xfId="5" applyFont="1" applyFill="1" applyAlignment="1">
      <alignment horizontal="left" vertical="center"/>
    </xf>
    <xf numFmtId="0" fontId="5" fillId="7" borderId="52" xfId="5" applyFont="1" applyFill="1" applyBorder="1" applyAlignment="1">
      <alignment vertical="center"/>
    </xf>
    <xf numFmtId="0" fontId="5" fillId="7" borderId="52" xfId="5" applyFont="1" applyFill="1" applyBorder="1" applyAlignment="1">
      <alignment horizontal="center" vertical="center"/>
    </xf>
    <xf numFmtId="0" fontId="5" fillId="11" borderId="49" xfId="5" applyFont="1" applyFill="1" applyBorder="1" applyAlignment="1">
      <alignment horizontal="center" vertical="center" wrapText="1"/>
    </xf>
    <xf numFmtId="0" fontId="5" fillId="11" borderId="14" xfId="5" applyFont="1" applyFill="1" applyBorder="1" applyAlignment="1">
      <alignment horizontal="center" vertical="center" wrapText="1"/>
    </xf>
    <xf numFmtId="0" fontId="5" fillId="11" borderId="10" xfId="5" applyFont="1" applyFill="1" applyBorder="1" applyAlignment="1">
      <alignment horizontal="center" vertical="center"/>
    </xf>
    <xf numFmtId="0" fontId="5" fillId="11" borderId="11" xfId="5" applyFont="1" applyFill="1" applyBorder="1" applyAlignment="1">
      <alignment horizontal="center" vertical="center"/>
    </xf>
    <xf numFmtId="0" fontId="5" fillId="11" borderId="15" xfId="5" applyFont="1" applyFill="1" applyBorder="1" applyAlignment="1">
      <alignment horizontal="center" vertical="center"/>
    </xf>
    <xf numFmtId="0" fontId="9" fillId="12" borderId="16" xfId="5" applyFont="1" applyFill="1" applyBorder="1" applyAlignment="1">
      <alignment horizontal="center" vertical="center"/>
    </xf>
    <xf numFmtId="0" fontId="9" fillId="0" borderId="16" xfId="5" applyFont="1" applyBorder="1" applyAlignment="1">
      <alignment horizontal="center" vertical="center"/>
    </xf>
    <xf numFmtId="0" fontId="9" fillId="0" borderId="17" xfId="5" applyFont="1" applyBorder="1" applyAlignment="1">
      <alignment horizontal="center" vertical="center"/>
    </xf>
    <xf numFmtId="0" fontId="9" fillId="0" borderId="1" xfId="5" applyFont="1" applyBorder="1" applyAlignment="1">
      <alignment horizontal="center" vertical="center"/>
    </xf>
    <xf numFmtId="0" fontId="9" fillId="13" borderId="19" xfId="5" applyFont="1" applyFill="1" applyBorder="1" applyAlignment="1">
      <alignment horizontal="center" vertical="center"/>
    </xf>
    <xf numFmtId="0" fontId="9" fillId="0" borderId="19" xfId="5" applyFont="1" applyBorder="1" applyAlignment="1">
      <alignment horizontal="center" vertical="center"/>
    </xf>
    <xf numFmtId="0" fontId="9" fillId="0" borderId="20" xfId="5" applyFont="1" applyBorder="1" applyAlignment="1">
      <alignment horizontal="center" vertical="center"/>
    </xf>
    <xf numFmtId="0" fontId="9" fillId="0" borderId="22" xfId="5" applyFont="1" applyBorder="1" applyAlignment="1">
      <alignment horizontal="center" vertical="center"/>
    </xf>
    <xf numFmtId="0" fontId="9" fillId="0" borderId="73" xfId="5" applyFont="1" applyBorder="1" applyAlignment="1">
      <alignment horizontal="center" vertical="center"/>
    </xf>
    <xf numFmtId="0" fontId="9" fillId="0" borderId="72" xfId="5" applyFont="1" applyBorder="1" applyAlignment="1">
      <alignment horizontal="center" vertical="center"/>
    </xf>
    <xf numFmtId="0" fontId="9" fillId="0" borderId="74" xfId="5" applyFont="1" applyBorder="1" applyAlignment="1">
      <alignment horizontal="center" vertical="center"/>
    </xf>
    <xf numFmtId="0" fontId="9" fillId="0" borderId="51" xfId="5" applyFont="1" applyBorder="1" applyAlignment="1">
      <alignment horizontal="center" vertical="center"/>
    </xf>
    <xf numFmtId="0" fontId="9" fillId="0" borderId="46" xfId="5" applyFont="1" applyBorder="1" applyAlignment="1">
      <alignment horizontal="center" vertical="center"/>
    </xf>
    <xf numFmtId="0" fontId="9" fillId="11" borderId="25" xfId="5" applyFont="1" applyFill="1" applyBorder="1" applyAlignment="1">
      <alignment horizontal="center" vertical="center" wrapText="1"/>
    </xf>
    <xf numFmtId="0" fontId="16" fillId="0" borderId="26" xfId="5" applyFont="1" applyBorder="1" applyAlignment="1">
      <alignment horizontal="center" vertical="center" wrapText="1"/>
    </xf>
    <xf numFmtId="0" fontId="16" fillId="0" borderId="27" xfId="5" applyFont="1" applyBorder="1" applyAlignment="1">
      <alignment horizontal="center" vertical="center" wrapText="1"/>
    </xf>
    <xf numFmtId="1" fontId="16" fillId="0" borderId="18" xfId="5" applyNumberFormat="1" applyFont="1" applyBorder="1" applyAlignment="1">
      <alignment horizontal="center" vertical="center" wrapText="1"/>
    </xf>
    <xf numFmtId="1" fontId="16" fillId="0" borderId="28" xfId="5" applyNumberFormat="1" applyFont="1" applyBorder="1" applyAlignment="1">
      <alignment horizontal="center" vertical="center" wrapText="1"/>
    </xf>
    <xf numFmtId="1" fontId="21" fillId="7" borderId="29" xfId="5" applyNumberFormat="1" applyFont="1" applyFill="1" applyBorder="1" applyAlignment="1">
      <alignment horizontal="center" vertical="center"/>
    </xf>
    <xf numFmtId="0" fontId="9" fillId="11" borderId="31" xfId="5" applyFont="1" applyFill="1" applyBorder="1" applyAlignment="1">
      <alignment horizontal="center" vertical="center"/>
    </xf>
    <xf numFmtId="1" fontId="21" fillId="7" borderId="31" xfId="5" applyNumberFormat="1" applyFont="1" applyFill="1" applyBorder="1" applyAlignment="1">
      <alignment horizontal="center" vertical="center"/>
    </xf>
    <xf numFmtId="0" fontId="9" fillId="11" borderId="33" xfId="5" applyFont="1" applyFill="1" applyBorder="1" applyAlignment="1">
      <alignment horizontal="center" vertical="center"/>
    </xf>
    <xf numFmtId="0" fontId="16" fillId="0" borderId="21" xfId="5" applyFont="1" applyBorder="1" applyAlignment="1">
      <alignment horizontal="center" vertical="center"/>
    </xf>
    <xf numFmtId="165" fontId="21" fillId="7" borderId="34" xfId="5" applyNumberFormat="1" applyFont="1" applyFill="1" applyBorder="1" applyAlignment="1">
      <alignment horizontal="center" vertical="center"/>
    </xf>
    <xf numFmtId="2" fontId="23" fillId="7" borderId="10" xfId="5" applyNumberFormat="1" applyFont="1" applyFill="1" applyBorder="1" applyAlignment="1">
      <alignment horizontal="center" vertical="center"/>
    </xf>
    <xf numFmtId="2" fontId="23" fillId="7" borderId="35" xfId="5" applyNumberFormat="1" applyFont="1" applyFill="1" applyBorder="1" applyAlignment="1">
      <alignment horizontal="center" vertical="center"/>
    </xf>
    <xf numFmtId="2" fontId="23" fillId="7" borderId="36" xfId="5" applyNumberFormat="1" applyFont="1" applyFill="1" applyBorder="1" applyAlignment="1">
      <alignment horizontal="center" vertical="center"/>
    </xf>
    <xf numFmtId="1" fontId="23" fillId="7" borderId="14" xfId="5" applyNumberFormat="1" applyFont="1" applyFill="1" applyBorder="1" applyAlignment="1">
      <alignment horizontal="center" vertical="center"/>
    </xf>
    <xf numFmtId="0" fontId="9" fillId="16" borderId="25" xfId="5" applyFont="1" applyFill="1" applyBorder="1" applyAlignment="1">
      <alignment horizontal="center" vertical="center" wrapText="1"/>
    </xf>
    <xf numFmtId="1" fontId="21" fillId="7" borderId="30" xfId="5" applyNumberFormat="1" applyFont="1" applyFill="1" applyBorder="1" applyAlignment="1">
      <alignment horizontal="center" vertical="center"/>
    </xf>
    <xf numFmtId="0" fontId="9" fillId="16" borderId="31" xfId="5" applyFont="1" applyFill="1" applyBorder="1" applyAlignment="1">
      <alignment horizontal="center" vertical="center"/>
    </xf>
    <xf numFmtId="1" fontId="21" fillId="7" borderId="32" xfId="5" applyNumberFormat="1" applyFont="1" applyFill="1" applyBorder="1" applyAlignment="1">
      <alignment horizontal="center" vertical="center"/>
    </xf>
    <xf numFmtId="0" fontId="9" fillId="16" borderId="33" xfId="5" applyFont="1" applyFill="1" applyBorder="1" applyAlignment="1">
      <alignment horizontal="center" vertical="center"/>
    </xf>
    <xf numFmtId="166" fontId="16" fillId="0" borderId="22" xfId="5" applyNumberFormat="1" applyFont="1" applyBorder="1" applyAlignment="1">
      <alignment horizontal="center" vertical="center" wrapText="1"/>
    </xf>
    <xf numFmtId="1" fontId="21" fillId="7" borderId="33" xfId="5" applyNumberFormat="1" applyFont="1" applyFill="1" applyBorder="1" applyAlignment="1">
      <alignment horizontal="center" vertical="center"/>
    </xf>
    <xf numFmtId="2" fontId="21" fillId="7" borderId="37" xfId="5" applyNumberFormat="1" applyFont="1" applyFill="1" applyBorder="1" applyAlignment="1">
      <alignment horizontal="center" vertical="center"/>
    </xf>
    <xf numFmtId="2" fontId="21" fillId="7" borderId="38" xfId="5" applyNumberFormat="1" applyFont="1" applyFill="1" applyBorder="1" applyAlignment="1">
      <alignment horizontal="center" vertical="center"/>
    </xf>
    <xf numFmtId="2" fontId="21" fillId="7" borderId="39" xfId="5" applyNumberFormat="1" applyFont="1" applyFill="1" applyBorder="1" applyAlignment="1">
      <alignment horizontal="center" vertical="center"/>
    </xf>
    <xf numFmtId="165" fontId="21" fillId="7" borderId="14" xfId="5" applyNumberFormat="1" applyFont="1" applyFill="1" applyBorder="1" applyAlignment="1">
      <alignment horizontal="center" vertical="center"/>
    </xf>
    <xf numFmtId="0" fontId="9" fillId="4" borderId="10" xfId="5" applyFont="1" applyFill="1" applyBorder="1" applyAlignment="1">
      <alignment horizontal="center" vertical="center" textRotation="90" wrapText="1"/>
    </xf>
    <xf numFmtId="2" fontId="21" fillId="7" borderId="11" xfId="5" applyNumberFormat="1" applyFont="1" applyFill="1" applyBorder="1" applyAlignment="1">
      <alignment horizontal="center" vertical="center"/>
    </xf>
    <xf numFmtId="0" fontId="5" fillId="2" borderId="40" xfId="5" applyFont="1" applyFill="1" applyAlignment="1">
      <alignment horizontal="center" vertical="center"/>
    </xf>
    <xf numFmtId="0" fontId="12" fillId="7" borderId="70" xfId="5" applyFont="1" applyFill="1" applyBorder="1" applyAlignment="1">
      <alignment horizontal="center" vertical="center"/>
    </xf>
    <xf numFmtId="0" fontId="12" fillId="0" borderId="58" xfId="5" applyFont="1" applyBorder="1" applyAlignment="1">
      <alignment horizontal="center" vertical="center"/>
    </xf>
    <xf numFmtId="0" fontId="12" fillId="0" borderId="58" xfId="5" applyFont="1" applyBorder="1" applyAlignment="1">
      <alignment horizontal="right" vertical="center"/>
    </xf>
    <xf numFmtId="0" fontId="10" fillId="0" borderId="58" xfId="5" applyFont="1" applyBorder="1" applyAlignment="1">
      <alignment horizontal="center" vertical="center"/>
    </xf>
    <xf numFmtId="0" fontId="10" fillId="15" borderId="40" xfId="5" applyFont="1" applyFill="1" applyAlignment="1">
      <alignment horizontal="center" vertical="center"/>
    </xf>
    <xf numFmtId="0" fontId="7" fillId="15" borderId="62" xfId="5" applyFont="1" applyFill="1" applyBorder="1" applyAlignment="1">
      <alignment horizontal="left" vertical="center"/>
    </xf>
    <xf numFmtId="14" fontId="7" fillId="15" borderId="64" xfId="5" applyNumberFormat="1" applyFont="1" applyFill="1" applyBorder="1" applyAlignment="1">
      <alignment horizontal="left" vertical="center"/>
    </xf>
    <xf numFmtId="0" fontId="7" fillId="15" borderId="64" xfId="5" applyFont="1" applyFill="1" applyBorder="1" applyAlignment="1">
      <alignment horizontal="left" vertical="center"/>
    </xf>
    <xf numFmtId="0" fontId="7" fillId="15" borderId="67" xfId="5" applyFont="1" applyFill="1" applyBorder="1" applyAlignment="1">
      <alignment horizontal="left" vertical="center"/>
    </xf>
    <xf numFmtId="0" fontId="5" fillId="11" borderId="55" xfId="5" applyFont="1" applyFill="1" applyBorder="1" applyAlignment="1">
      <alignment horizontal="left" vertical="center" wrapText="1"/>
    </xf>
    <xf numFmtId="0" fontId="7" fillId="15" borderId="43" xfId="5" applyFont="1" applyFill="1" applyBorder="1" applyAlignment="1">
      <alignment horizontal="left" vertical="center"/>
    </xf>
    <xf numFmtId="14" fontId="7" fillId="15" borderId="77" xfId="5" applyNumberFormat="1" applyFont="1" applyFill="1" applyBorder="1" applyAlignment="1">
      <alignment horizontal="left" vertical="center"/>
    </xf>
    <xf numFmtId="0" fontId="7" fillId="15" borderId="77" xfId="5" applyFont="1" applyFill="1" applyBorder="1" applyAlignment="1">
      <alignment horizontal="left" vertical="center"/>
    </xf>
    <xf numFmtId="0" fontId="5" fillId="11" borderId="94" xfId="5" applyFont="1" applyFill="1" applyBorder="1" applyAlignment="1">
      <alignment horizontal="left" vertical="center" wrapText="1"/>
    </xf>
    <xf numFmtId="0" fontId="5" fillId="11" borderId="23" xfId="5" applyFont="1" applyFill="1" applyBorder="1" applyAlignment="1">
      <alignment horizontal="left" vertical="center" wrapText="1"/>
    </xf>
    <xf numFmtId="0" fontId="7" fillId="15" borderId="18" xfId="5" applyFont="1" applyFill="1" applyBorder="1" applyAlignment="1">
      <alignment horizontal="left" vertical="center"/>
    </xf>
    <xf numFmtId="0" fontId="11" fillId="10" borderId="40" xfId="5" applyFont="1" applyFill="1" applyAlignment="1">
      <alignment vertical="center" wrapText="1"/>
    </xf>
    <xf numFmtId="0" fontId="10" fillId="10" borderId="40" xfId="5" applyFont="1" applyFill="1"/>
    <xf numFmtId="0" fontId="5" fillId="11" borderId="76" xfId="5" applyFont="1" applyFill="1" applyBorder="1" applyAlignment="1">
      <alignment horizontal="center" vertical="center"/>
    </xf>
    <xf numFmtId="0" fontId="9" fillId="0" borderId="71" xfId="5" applyFont="1" applyBorder="1" applyAlignment="1">
      <alignment horizontal="center" vertical="center"/>
    </xf>
    <xf numFmtId="1" fontId="9" fillId="0" borderId="20" xfId="5" applyNumberFormat="1" applyFont="1" applyBorder="1" applyAlignment="1">
      <alignment horizontal="center" vertical="center"/>
    </xf>
    <xf numFmtId="0" fontId="8" fillId="0" borderId="26" xfId="5" applyFont="1" applyBorder="1" applyAlignment="1">
      <alignment horizontal="center" vertical="center" wrapText="1"/>
    </xf>
    <xf numFmtId="0" fontId="8" fillId="0" borderId="27" xfId="5" applyFont="1" applyBorder="1" applyAlignment="1">
      <alignment horizontal="center" vertical="center" wrapText="1"/>
    </xf>
    <xf numFmtId="3" fontId="16" fillId="0" borderId="77" xfId="5" applyNumberFormat="1" applyFont="1" applyBorder="1" applyAlignment="1">
      <alignment horizontal="center" vertical="center" wrapText="1"/>
    </xf>
    <xf numFmtId="0" fontId="8" fillId="0" borderId="21" xfId="5" applyFont="1" applyBorder="1" applyAlignment="1">
      <alignment horizontal="center" vertical="center"/>
    </xf>
    <xf numFmtId="0" fontId="5" fillId="11" borderId="69" xfId="5" applyFont="1" applyFill="1" applyBorder="1" applyAlignment="1">
      <alignment horizontal="left" vertical="center" wrapText="1"/>
    </xf>
    <xf numFmtId="0" fontId="5" fillId="11" borderId="35" xfId="5" applyFont="1" applyFill="1" applyBorder="1" applyAlignment="1">
      <alignment horizontal="center" vertical="center"/>
    </xf>
    <xf numFmtId="1" fontId="16" fillId="0" borderId="59" xfId="5" applyNumberFormat="1" applyFont="1" applyBorder="1" applyAlignment="1">
      <alignment horizontal="center" vertical="center" wrapText="1"/>
    </xf>
    <xf numFmtId="0" fontId="9" fillId="11" borderId="88" xfId="5" applyFont="1" applyFill="1" applyBorder="1" applyAlignment="1">
      <alignment horizontal="center" vertical="center"/>
    </xf>
    <xf numFmtId="0" fontId="9" fillId="11" borderId="89" xfId="5" applyFont="1" applyFill="1" applyBorder="1" applyAlignment="1">
      <alignment horizontal="center" vertical="center"/>
    </xf>
    <xf numFmtId="165" fontId="21" fillId="7" borderId="30" xfId="5" applyNumberFormat="1" applyFont="1" applyFill="1" applyBorder="1" applyAlignment="1">
      <alignment horizontal="center" vertical="center"/>
    </xf>
    <xf numFmtId="0" fontId="17" fillId="0" borderId="40" xfId="5" applyFont="1"/>
    <xf numFmtId="2" fontId="0" fillId="0" borderId="40" xfId="5" applyNumberFormat="1" applyFont="1"/>
    <xf numFmtId="0" fontId="5" fillId="11" borderId="14" xfId="5" applyFont="1" applyFill="1" applyBorder="1" applyAlignment="1">
      <alignment horizontal="left" vertical="center" wrapText="1"/>
    </xf>
    <xf numFmtId="0" fontId="9" fillId="0" borderId="103" xfId="5" applyFont="1" applyBorder="1" applyAlignment="1">
      <alignment horizontal="center" vertical="center"/>
    </xf>
    <xf numFmtId="0" fontId="9" fillId="11" borderId="54" xfId="5" applyFont="1" applyFill="1" applyBorder="1" applyAlignment="1">
      <alignment horizontal="center" vertical="center" wrapText="1"/>
    </xf>
    <xf numFmtId="0" fontId="9" fillId="16" borderId="89" xfId="1" applyFont="1" applyFill="1" applyBorder="1" applyAlignment="1">
      <alignment horizontal="center" vertical="center"/>
    </xf>
    <xf numFmtId="164" fontId="16" fillId="0" borderId="84" xfId="4" applyFont="1" applyBorder="1" applyAlignment="1">
      <alignment horizontal="center" vertical="center" wrapText="1"/>
    </xf>
    <xf numFmtId="1" fontId="23" fillId="7" borderId="23" xfId="1" applyNumberFormat="1" applyFont="1" applyFill="1" applyBorder="1" applyAlignment="1">
      <alignment horizontal="center" vertical="center"/>
    </xf>
    <xf numFmtId="1" fontId="21" fillId="7" borderId="104" xfId="1" applyNumberFormat="1" applyFont="1" applyFill="1" applyBorder="1" applyAlignment="1">
      <alignment horizontal="center" vertical="center"/>
    </xf>
    <xf numFmtId="1" fontId="21" fillId="7" borderId="88" xfId="1" applyNumberFormat="1" applyFont="1" applyFill="1" applyBorder="1" applyAlignment="1">
      <alignment horizontal="center" vertical="center"/>
    </xf>
    <xf numFmtId="165" fontId="21" fillId="7" borderId="89" xfId="1" applyNumberFormat="1" applyFont="1" applyFill="1" applyBorder="1" applyAlignment="1">
      <alignment horizontal="center" vertical="center"/>
    </xf>
    <xf numFmtId="0" fontId="8" fillId="0" borderId="82" xfId="5" applyFont="1" applyBorder="1" applyAlignment="1">
      <alignment horizontal="center" vertical="center"/>
    </xf>
    <xf numFmtId="0" fontId="16" fillId="0" borderId="105" xfId="1" applyFont="1" applyBorder="1" applyAlignment="1">
      <alignment horizontal="center" vertical="center" wrapText="1"/>
    </xf>
    <xf numFmtId="0" fontId="16" fillId="0" borderId="106" xfId="1" applyFont="1" applyBorder="1" applyAlignment="1">
      <alignment horizontal="center" vertical="center" wrapText="1"/>
    </xf>
    <xf numFmtId="0" fontId="16" fillId="0" borderId="107" xfId="1" applyFont="1" applyBorder="1" applyAlignment="1">
      <alignment horizontal="center" vertical="center" wrapText="1"/>
    </xf>
    <xf numFmtId="1" fontId="23" fillId="7" borderId="23" xfId="5" applyNumberFormat="1" applyFont="1" applyFill="1" applyBorder="1" applyAlignment="1">
      <alignment horizontal="center" vertical="center"/>
    </xf>
    <xf numFmtId="1" fontId="21" fillId="7" borderId="104" xfId="5" applyNumberFormat="1" applyFont="1" applyFill="1" applyBorder="1" applyAlignment="1">
      <alignment horizontal="center" vertical="center"/>
    </xf>
    <xf numFmtId="1" fontId="21" fillId="7" borderId="88" xfId="5" applyNumberFormat="1" applyFont="1" applyFill="1" applyBorder="1" applyAlignment="1">
      <alignment horizontal="center" vertical="center"/>
    </xf>
    <xf numFmtId="165" fontId="21" fillId="7" borderId="89" xfId="5" applyNumberFormat="1" applyFont="1" applyFill="1" applyBorder="1" applyAlignment="1">
      <alignment horizontal="center" vertical="center"/>
    </xf>
    <xf numFmtId="0" fontId="9" fillId="16" borderId="34" xfId="5" applyFont="1" applyFill="1" applyBorder="1" applyAlignment="1">
      <alignment horizontal="center" vertical="center"/>
    </xf>
    <xf numFmtId="0" fontId="16" fillId="0" borderId="106" xfId="5" applyFont="1" applyBorder="1" applyAlignment="1">
      <alignment horizontal="center" vertical="center" wrapText="1"/>
    </xf>
    <xf numFmtId="0" fontId="16" fillId="0" borderId="110" xfId="5" applyFont="1" applyBorder="1" applyAlignment="1">
      <alignment horizontal="center" vertical="center" wrapText="1"/>
    </xf>
    <xf numFmtId="0" fontId="16" fillId="0" borderId="112" xfId="5" applyFont="1" applyBorder="1" applyAlignment="1">
      <alignment horizontal="center" vertical="center" wrapText="1"/>
    </xf>
    <xf numFmtId="0" fontId="16" fillId="0" borderId="113" xfId="5" applyFont="1" applyBorder="1" applyAlignment="1">
      <alignment horizontal="center" vertical="center" wrapText="1"/>
    </xf>
    <xf numFmtId="0" fontId="8" fillId="0" borderId="114" xfId="5" applyFont="1" applyBorder="1" applyAlignment="1">
      <alignment horizontal="center" vertical="center"/>
    </xf>
    <xf numFmtId="0" fontId="8" fillId="0" borderId="67" xfId="5" applyFont="1" applyBorder="1" applyAlignment="1">
      <alignment horizontal="center" vertical="center" wrapText="1"/>
    </xf>
    <xf numFmtId="0" fontId="8" fillId="0" borderId="107" xfId="5" applyFont="1" applyBorder="1" applyAlignment="1">
      <alignment horizontal="center" vertical="center"/>
    </xf>
    <xf numFmtId="0" fontId="8" fillId="0" borderId="111" xfId="5" applyFont="1" applyBorder="1" applyAlignment="1">
      <alignment horizontal="center" vertical="center" wrapText="1"/>
    </xf>
    <xf numFmtId="0" fontId="9" fillId="11" borderId="95" xfId="1" applyFont="1" applyFill="1" applyBorder="1" applyAlignment="1">
      <alignment horizontal="center" vertical="center"/>
    </xf>
    <xf numFmtId="0" fontId="9" fillId="11" borderId="63" xfId="1" applyFont="1" applyFill="1" applyBorder="1" applyAlignment="1">
      <alignment horizontal="center" vertical="center"/>
    </xf>
    <xf numFmtId="0" fontId="9" fillId="16" borderId="95" xfId="1" applyFont="1" applyFill="1" applyBorder="1" applyAlignment="1">
      <alignment horizontal="center" vertical="center"/>
    </xf>
    <xf numFmtId="0" fontId="9" fillId="16" borderId="63" xfId="1" applyFont="1" applyFill="1" applyBorder="1" applyAlignment="1">
      <alignment horizontal="center" vertical="center"/>
    </xf>
    <xf numFmtId="0" fontId="5" fillId="11" borderId="123" xfId="5" applyFont="1" applyFill="1" applyBorder="1" applyAlignment="1">
      <alignment horizontal="center" vertical="center"/>
    </xf>
    <xf numFmtId="0" fontId="5" fillId="11" borderId="37" xfId="5" applyFont="1" applyFill="1" applyBorder="1" applyAlignment="1">
      <alignment horizontal="center" vertical="center"/>
    </xf>
    <xf numFmtId="1" fontId="16" fillId="0" borderId="126" xfId="5" applyNumberFormat="1" applyFont="1" applyBorder="1" applyAlignment="1">
      <alignment horizontal="center" vertical="center" wrapText="1"/>
    </xf>
    <xf numFmtId="1" fontId="16" fillId="0" borderId="59" xfId="1" applyNumberFormat="1" applyFont="1" applyBorder="1" applyAlignment="1">
      <alignment horizontal="center" vertical="center" wrapText="1"/>
    </xf>
    <xf numFmtId="0" fontId="8" fillId="0" borderId="40" xfId="1" applyFont="1"/>
    <xf numFmtId="0" fontId="17" fillId="10" borderId="40" xfId="1" applyFont="1" applyFill="1"/>
    <xf numFmtId="1" fontId="35" fillId="0" borderId="18" xfId="5" applyNumberFormat="1" applyFont="1" applyBorder="1" applyAlignment="1">
      <alignment horizontal="center" vertical="center" wrapText="1"/>
    </xf>
    <xf numFmtId="164" fontId="35" fillId="0" borderId="22" xfId="4" applyFont="1" applyFill="1" applyBorder="1" applyAlignment="1">
      <alignment horizontal="center" vertical="center" wrapText="1"/>
    </xf>
    <xf numFmtId="1" fontId="13" fillId="0" borderId="40" xfId="1" applyNumberFormat="1"/>
    <xf numFmtId="0" fontId="16" fillId="0" borderId="129" xfId="1" applyFont="1" applyBorder="1" applyAlignment="1">
      <alignment horizontal="center" vertical="center" wrapText="1"/>
    </xf>
    <xf numFmtId="0" fontId="16" fillId="0" borderId="130" xfId="1" applyFont="1" applyBorder="1" applyAlignment="1">
      <alignment horizontal="center" vertical="center" wrapText="1"/>
    </xf>
    <xf numFmtId="0" fontId="12" fillId="7" borderId="54" xfId="1" applyFont="1" applyFill="1" applyBorder="1" applyAlignment="1">
      <alignment horizontal="center" vertical="center"/>
    </xf>
    <xf numFmtId="0" fontId="12" fillId="0" borderId="97" xfId="1" applyFont="1" applyBorder="1" applyAlignment="1">
      <alignment horizontal="right" vertical="center"/>
    </xf>
    <xf numFmtId="0" fontId="12" fillId="0" borderId="97" xfId="1" applyFont="1" applyBorder="1" applyAlignment="1">
      <alignment horizontal="center" vertical="center"/>
    </xf>
    <xf numFmtId="0" fontId="5" fillId="11" borderId="133" xfId="5" applyFont="1" applyFill="1" applyBorder="1" applyAlignment="1">
      <alignment horizontal="left" vertical="center" wrapText="1"/>
    </xf>
    <xf numFmtId="0" fontId="7" fillId="15" borderId="104" xfId="5" applyFont="1" applyFill="1" applyBorder="1" applyAlignment="1">
      <alignment horizontal="left" vertical="center"/>
    </xf>
    <xf numFmtId="14" fontId="7" fillId="15" borderId="88" xfId="5" applyNumberFormat="1" applyFont="1" applyFill="1" applyBorder="1" applyAlignment="1">
      <alignment horizontal="left" vertical="center"/>
    </xf>
    <xf numFmtId="0" fontId="7" fillId="15" borderId="88" xfId="5" applyFont="1" applyFill="1" applyBorder="1" applyAlignment="1">
      <alignment horizontal="left" vertical="center"/>
    </xf>
    <xf numFmtId="0" fontId="7" fillId="15" borderId="89" xfId="5" applyFont="1" applyFill="1" applyBorder="1" applyAlignment="1">
      <alignment horizontal="left" vertical="center"/>
    </xf>
    <xf numFmtId="0" fontId="5" fillId="11" borderId="2" xfId="5" applyFont="1" applyFill="1" applyBorder="1" applyAlignment="1">
      <alignment horizontal="left" vertical="center" wrapText="1"/>
    </xf>
    <xf numFmtId="0" fontId="20" fillId="0" borderId="40" xfId="5" applyFont="1"/>
    <xf numFmtId="0" fontId="9" fillId="0" borderId="136" xfId="5" applyFont="1" applyBorder="1" applyAlignment="1">
      <alignment horizontal="center" vertical="center"/>
    </xf>
    <xf numFmtId="0" fontId="9" fillId="0" borderId="42" xfId="5" applyFont="1" applyBorder="1" applyAlignment="1">
      <alignment horizontal="center" vertical="center"/>
    </xf>
    <xf numFmtId="0" fontId="9" fillId="0" borderId="41" xfId="5" applyFont="1" applyBorder="1" applyAlignment="1">
      <alignment horizontal="center" vertical="center"/>
    </xf>
    <xf numFmtId="0" fontId="9" fillId="12" borderId="29" xfId="5" applyFont="1" applyFill="1" applyBorder="1" applyAlignment="1">
      <alignment horizontal="center" vertical="center"/>
    </xf>
    <xf numFmtId="0" fontId="9" fillId="13" borderId="5" xfId="5" applyFont="1" applyFill="1" applyBorder="1" applyAlignment="1">
      <alignment horizontal="center" vertical="center"/>
    </xf>
    <xf numFmtId="0" fontId="9" fillId="0" borderId="124" xfId="5" applyFont="1" applyBorder="1" applyAlignment="1">
      <alignment horizontal="center" vertical="center"/>
    </xf>
    <xf numFmtId="0" fontId="9" fillId="0" borderId="125" xfId="5" applyFont="1" applyBorder="1" applyAlignment="1">
      <alignment horizontal="center" vertical="center"/>
    </xf>
    <xf numFmtId="0" fontId="9" fillId="0" borderId="62" xfId="5" applyFont="1" applyBorder="1" applyAlignment="1">
      <alignment horizontal="center" vertical="center"/>
    </xf>
    <xf numFmtId="0" fontId="9" fillId="0" borderId="114" xfId="5" applyFont="1" applyBorder="1" applyAlignment="1">
      <alignment horizontal="center" vertical="center"/>
    </xf>
    <xf numFmtId="0" fontId="9" fillId="0" borderId="128" xfId="5" applyFont="1" applyBorder="1" applyAlignment="1">
      <alignment horizontal="center" vertical="center"/>
    </xf>
    <xf numFmtId="0" fontId="9" fillId="0" borderId="67" xfId="5" applyFont="1" applyBorder="1" applyAlignment="1">
      <alignment horizontal="center" vertical="center"/>
    </xf>
    <xf numFmtId="164" fontId="16" fillId="0" borderId="42" xfId="4" applyFont="1" applyBorder="1" applyAlignment="1">
      <alignment horizontal="center" vertical="center" wrapText="1"/>
    </xf>
    <xf numFmtId="166" fontId="16" fillId="0" borderId="42" xfId="5" applyNumberFormat="1" applyFont="1" applyBorder="1" applyAlignment="1">
      <alignment horizontal="center" vertical="center" wrapText="1"/>
    </xf>
    <xf numFmtId="1" fontId="16" fillId="0" borderId="42" xfId="5" applyNumberFormat="1" applyFont="1" applyBorder="1" applyAlignment="1">
      <alignment horizontal="center" vertical="center" wrapText="1"/>
    </xf>
    <xf numFmtId="1" fontId="16" fillId="0" borderId="18" xfId="5" applyNumberFormat="1" applyFont="1" applyBorder="1" applyAlignment="1">
      <alignment horizontal="center" vertical="center"/>
    </xf>
    <xf numFmtId="2" fontId="23" fillId="7" borderId="138" xfId="5" applyNumberFormat="1" applyFont="1" applyFill="1" applyBorder="1" applyAlignment="1">
      <alignment horizontal="center" vertical="center"/>
    </xf>
    <xf numFmtId="2" fontId="23" fillId="7" borderId="131" xfId="5" applyNumberFormat="1" applyFont="1" applyFill="1" applyBorder="1" applyAlignment="1">
      <alignment horizontal="center" vertical="center"/>
    </xf>
    <xf numFmtId="2" fontId="23" fillId="7" borderId="58" xfId="5" applyNumberFormat="1" applyFont="1" applyFill="1" applyBorder="1" applyAlignment="1">
      <alignment horizontal="center" vertical="center"/>
    </xf>
    <xf numFmtId="0" fontId="8" fillId="0" borderId="139" xfId="5" applyFont="1" applyBorder="1" applyAlignment="1">
      <alignment horizontal="center" vertical="center" wrapText="1"/>
    </xf>
    <xf numFmtId="1" fontId="16" fillId="0" borderId="126" xfId="5" applyNumberFormat="1" applyFont="1" applyBorder="1" applyAlignment="1">
      <alignment horizontal="center" vertical="center"/>
    </xf>
    <xf numFmtId="1" fontId="16" fillId="0" borderId="52" xfId="5" applyNumberFormat="1" applyFont="1" applyBorder="1" applyAlignment="1">
      <alignment horizontal="center" vertical="center" wrapText="1"/>
    </xf>
    <xf numFmtId="3" fontId="16" fillId="0" borderId="52" xfId="5" applyNumberFormat="1" applyFont="1" applyBorder="1" applyAlignment="1">
      <alignment horizontal="center" vertical="center" wrapText="1"/>
    </xf>
    <xf numFmtId="1" fontId="23" fillId="7" borderId="4" xfId="5" applyNumberFormat="1" applyFont="1" applyFill="1" applyBorder="1" applyAlignment="1">
      <alignment horizontal="center" vertical="center"/>
    </xf>
    <xf numFmtId="1" fontId="21" fillId="7" borderId="89" xfId="5" applyNumberFormat="1" applyFont="1" applyFill="1" applyBorder="1" applyAlignment="1">
      <alignment horizontal="center" vertical="center"/>
    </xf>
    <xf numFmtId="165" fontId="21" fillId="7" borderId="55" xfId="5" applyNumberFormat="1" applyFont="1" applyFill="1" applyBorder="1" applyAlignment="1">
      <alignment horizontal="center" vertical="center"/>
    </xf>
    <xf numFmtId="1" fontId="16" fillId="0" borderId="140" xfId="5" applyNumberFormat="1" applyFont="1" applyBorder="1" applyAlignment="1">
      <alignment horizontal="center" vertical="center" wrapText="1"/>
    </xf>
    <xf numFmtId="1" fontId="16" fillId="0" borderId="86" xfId="5" applyNumberFormat="1" applyFont="1" applyBorder="1" applyAlignment="1">
      <alignment horizontal="center" vertical="center" wrapText="1"/>
    </xf>
    <xf numFmtId="164" fontId="16" fillId="0" borderId="141" xfId="4" applyFont="1" applyBorder="1" applyAlignment="1">
      <alignment horizontal="center" vertical="center" wrapText="1"/>
    </xf>
    <xf numFmtId="0" fontId="8" fillId="0" borderId="142" xfId="5" applyFont="1" applyBorder="1" applyAlignment="1">
      <alignment horizontal="center" vertical="center" wrapText="1"/>
    </xf>
    <xf numFmtId="0" fontId="16" fillId="0" borderId="118" xfId="5" applyFont="1" applyBorder="1" applyAlignment="1">
      <alignment horizontal="center" vertical="center" wrapText="1"/>
    </xf>
    <xf numFmtId="0" fontId="8" fillId="0" borderId="143" xfId="5" applyFont="1" applyBorder="1" applyAlignment="1">
      <alignment horizontal="center" vertical="center"/>
    </xf>
    <xf numFmtId="0" fontId="8" fillId="0" borderId="144" xfId="5" applyFont="1" applyBorder="1" applyAlignment="1">
      <alignment horizontal="center" vertical="center" wrapText="1"/>
    </xf>
    <xf numFmtId="1" fontId="16" fillId="18" borderId="127" xfId="5" applyNumberFormat="1" applyFont="1" applyFill="1" applyBorder="1" applyAlignment="1">
      <alignment horizontal="center" vertical="center" wrapText="1"/>
    </xf>
    <xf numFmtId="1" fontId="16" fillId="18" borderId="84" xfId="5" applyNumberFormat="1" applyFont="1" applyFill="1" applyBorder="1" applyAlignment="1">
      <alignment horizontal="center" vertical="center" wrapText="1"/>
    </xf>
    <xf numFmtId="166" fontId="16" fillId="18" borderId="41" xfId="5" applyNumberFormat="1" applyFont="1" applyFill="1" applyBorder="1" applyAlignment="1">
      <alignment horizontal="center" vertical="center" wrapText="1"/>
    </xf>
    <xf numFmtId="1" fontId="16" fillId="18" borderId="18" xfId="5" applyNumberFormat="1" applyFont="1" applyFill="1" applyBorder="1" applyAlignment="1">
      <alignment horizontal="center" vertical="center" wrapText="1"/>
    </xf>
    <xf numFmtId="166" fontId="16" fillId="18" borderId="22" xfId="5" applyNumberFormat="1" applyFont="1" applyFill="1" applyBorder="1" applyAlignment="1">
      <alignment horizontal="center" vertical="center" wrapText="1"/>
    </xf>
    <xf numFmtId="0" fontId="9" fillId="0" borderId="139" xfId="5" applyFont="1" applyBorder="1" applyAlignment="1">
      <alignment horizontal="center" vertical="center"/>
    </xf>
    <xf numFmtId="0" fontId="9" fillId="0" borderId="126" xfId="5" applyFont="1" applyBorder="1" applyAlignment="1">
      <alignment horizontal="center" vertical="center"/>
    </xf>
    <xf numFmtId="0" fontId="9" fillId="0" borderId="142" xfId="5" applyFont="1" applyBorder="1" applyAlignment="1">
      <alignment horizontal="center" vertical="center"/>
    </xf>
    <xf numFmtId="0" fontId="9" fillId="0" borderId="143" xfId="5" applyFont="1" applyBorder="1" applyAlignment="1">
      <alignment horizontal="center" vertical="center"/>
    </xf>
    <xf numFmtId="0" fontId="9" fillId="0" borderId="137" xfId="5" applyFont="1" applyBorder="1" applyAlignment="1">
      <alignment horizontal="center" vertical="center"/>
    </xf>
    <xf numFmtId="0" fontId="9" fillId="0" borderId="144" xfId="5" applyFont="1" applyBorder="1" applyAlignment="1">
      <alignment horizontal="center" vertical="center"/>
    </xf>
    <xf numFmtId="0" fontId="5" fillId="11" borderId="148" xfId="1" applyFont="1" applyFill="1" applyBorder="1" applyAlignment="1">
      <alignment horizontal="center" vertical="center"/>
    </xf>
    <xf numFmtId="0" fontId="5" fillId="11" borderId="149" xfId="1" applyFont="1" applyFill="1" applyBorder="1" applyAlignment="1">
      <alignment horizontal="center" vertical="center"/>
    </xf>
    <xf numFmtId="0" fontId="5" fillId="11" borderId="150" xfId="1" applyFont="1" applyFill="1" applyBorder="1" applyAlignment="1">
      <alignment horizontal="center" vertical="center"/>
    </xf>
    <xf numFmtId="0" fontId="9" fillId="13" borderId="21" xfId="5" applyFont="1" applyFill="1" applyBorder="1" applyAlignment="1">
      <alignment horizontal="center" vertical="center"/>
    </xf>
    <xf numFmtId="0" fontId="9" fillId="0" borderId="21" xfId="5" applyFont="1" applyBorder="1" applyAlignment="1">
      <alignment horizontal="center" vertical="center"/>
    </xf>
    <xf numFmtId="0" fontId="9" fillId="12" borderId="152" xfId="5" applyFont="1" applyFill="1" applyBorder="1" applyAlignment="1">
      <alignment horizontal="center" vertical="center"/>
    </xf>
    <xf numFmtId="0" fontId="9" fillId="0" borderId="153" xfId="5" applyFont="1" applyBorder="1" applyAlignment="1">
      <alignment horizontal="center" vertical="center"/>
    </xf>
    <xf numFmtId="0" fontId="9" fillId="0" borderId="127" xfId="5" applyFont="1" applyBorder="1" applyAlignment="1">
      <alignment horizontal="center" vertical="center"/>
    </xf>
    <xf numFmtId="0" fontId="9" fillId="13" borderId="156" xfId="5" applyFont="1" applyFill="1" applyBorder="1" applyAlignment="1">
      <alignment horizontal="center" vertical="center"/>
    </xf>
    <xf numFmtId="0" fontId="9" fillId="0" borderId="157" xfId="5" applyFont="1" applyBorder="1" applyAlignment="1">
      <alignment horizontal="center" vertical="center"/>
    </xf>
    <xf numFmtId="0" fontId="9" fillId="0" borderId="158" xfId="5" applyFont="1" applyBorder="1" applyAlignment="1">
      <alignment horizontal="center" vertical="center"/>
    </xf>
    <xf numFmtId="0" fontId="38" fillId="0" borderId="97" xfId="7" applyFont="1" applyBorder="1"/>
    <xf numFmtId="0" fontId="38" fillId="0" borderId="40" xfId="7" applyFont="1"/>
    <xf numFmtId="0" fontId="38" fillId="0" borderId="134" xfId="7" applyFont="1" applyBorder="1"/>
    <xf numFmtId="0" fontId="38" fillId="5" borderId="52" xfId="7" applyFont="1" applyFill="1" applyBorder="1" applyAlignment="1">
      <alignment horizontal="center"/>
    </xf>
    <xf numFmtId="0" fontId="38" fillId="0" borderId="52" xfId="7" applyFont="1" applyBorder="1"/>
    <xf numFmtId="0" fontId="38" fillId="5" borderId="52" xfId="7" applyFont="1" applyFill="1" applyBorder="1"/>
    <xf numFmtId="0" fontId="38" fillId="5" borderId="134" xfId="7" applyFont="1" applyFill="1" applyBorder="1"/>
    <xf numFmtId="0" fontId="38" fillId="5" borderId="102" xfId="7" applyFont="1" applyFill="1" applyBorder="1" applyAlignment="1">
      <alignment horizontal="center"/>
    </xf>
    <xf numFmtId="0" fontId="38" fillId="0" borderId="102" xfId="7" applyFont="1" applyBorder="1"/>
    <xf numFmtId="0" fontId="38" fillId="5" borderId="102" xfId="7" applyFont="1" applyFill="1" applyBorder="1"/>
    <xf numFmtId="0" fontId="39" fillId="17" borderId="120" xfId="7" applyFont="1" applyFill="1" applyBorder="1" applyAlignment="1">
      <alignment horizontal="center" vertical="center"/>
    </xf>
    <xf numFmtId="0" fontId="38" fillId="0" borderId="163" xfId="7" applyFont="1" applyBorder="1" applyAlignment="1">
      <alignment horizontal="center" vertical="center"/>
    </xf>
    <xf numFmtId="0" fontId="38" fillId="0" borderId="161" xfId="7" applyFont="1" applyBorder="1"/>
    <xf numFmtId="0" fontId="38" fillId="0" borderId="161" xfId="7" applyFont="1" applyBorder="1" applyAlignment="1">
      <alignment horizontal="center" vertical="center"/>
    </xf>
    <xf numFmtId="0" fontId="38" fillId="0" borderId="164" xfId="7" applyFont="1" applyBorder="1" applyAlignment="1">
      <alignment horizontal="center" vertical="center"/>
    </xf>
    <xf numFmtId="0" fontId="38" fillId="0" borderId="164" xfId="7" applyFont="1" applyBorder="1"/>
    <xf numFmtId="0" fontId="38" fillId="0" borderId="110" xfId="7" applyFont="1" applyBorder="1" applyAlignment="1">
      <alignment horizontal="center" vertical="center"/>
    </xf>
    <xf numFmtId="0" fontId="38" fillId="0" borderId="118" xfId="7" applyFont="1" applyBorder="1" applyAlignment="1">
      <alignment horizontal="center" vertical="center"/>
    </xf>
    <xf numFmtId="14" fontId="40" fillId="0" borderId="52" xfId="7" applyNumberFormat="1" applyFont="1" applyBorder="1" applyAlignment="1">
      <alignment horizontal="center" vertical="center"/>
    </xf>
    <xf numFmtId="0" fontId="40" fillId="0" borderId="52" xfId="7" applyFont="1" applyBorder="1" applyAlignment="1">
      <alignment horizontal="justify" vertical="center" wrapText="1"/>
    </xf>
    <xf numFmtId="0" fontId="40" fillId="0" borderId="52" xfId="7" applyFont="1" applyBorder="1" applyAlignment="1">
      <alignment horizontal="center" vertical="center" wrapText="1"/>
    </xf>
    <xf numFmtId="0" fontId="40" fillId="0" borderId="102" xfId="7" applyFont="1" applyBorder="1" applyAlignment="1">
      <alignment horizontal="justify" vertical="center" wrapText="1"/>
    </xf>
    <xf numFmtId="0" fontId="40" fillId="0" borderId="102" xfId="7" applyFont="1" applyBorder="1" applyAlignment="1">
      <alignment horizontal="center" vertical="center" wrapText="1"/>
    </xf>
    <xf numFmtId="0" fontId="40" fillId="0" borderId="52" xfId="7" applyFont="1" applyBorder="1" applyAlignment="1">
      <alignment horizontal="left" vertical="center" wrapText="1"/>
    </xf>
    <xf numFmtId="14" fontId="40" fillId="0" borderId="52" xfId="7" applyNumberFormat="1" applyFont="1" applyBorder="1" applyAlignment="1">
      <alignment horizontal="center" vertical="center" wrapText="1"/>
    </xf>
    <xf numFmtId="0" fontId="40" fillId="0" borderId="79" xfId="7" applyFont="1" applyBorder="1" applyAlignment="1">
      <alignment horizontal="justify" vertical="center" wrapText="1"/>
    </xf>
    <xf numFmtId="0" fontId="40" fillId="0" borderId="79" xfId="7" applyFont="1" applyBorder="1" applyAlignment="1">
      <alignment horizontal="center" vertical="center" wrapText="1"/>
    </xf>
    <xf numFmtId="0" fontId="38" fillId="0" borderId="118" xfId="7" applyFont="1" applyBorder="1"/>
    <xf numFmtId="0" fontId="38" fillId="0" borderId="40" xfId="7" applyFont="1" applyAlignment="1">
      <alignment horizontal="center"/>
    </xf>
    <xf numFmtId="1" fontId="38" fillId="18" borderId="79" xfId="7" applyNumberFormat="1" applyFont="1" applyFill="1" applyBorder="1" applyAlignment="1">
      <alignment horizontal="center"/>
    </xf>
    <xf numFmtId="0" fontId="38" fillId="5" borderId="52" xfId="7" applyFont="1" applyFill="1" applyBorder="1" applyAlignment="1">
      <alignment horizontal="center" vertical="center"/>
    </xf>
    <xf numFmtId="0" fontId="41" fillId="5" borderId="52" xfId="7" applyFont="1" applyFill="1" applyBorder="1" applyAlignment="1">
      <alignment horizontal="center"/>
    </xf>
    <xf numFmtId="0" fontId="38" fillId="5" borderId="102" xfId="7" applyFont="1" applyFill="1" applyBorder="1" applyAlignment="1">
      <alignment horizontal="center" vertical="center"/>
    </xf>
    <xf numFmtId="0" fontId="38" fillId="0" borderId="75" xfId="7" applyFont="1" applyBorder="1" applyAlignment="1">
      <alignment horizontal="justify" vertical="center" wrapText="1"/>
    </xf>
    <xf numFmtId="0" fontId="38" fillId="0" borderId="75" xfId="7" applyFont="1" applyBorder="1" applyAlignment="1">
      <alignment horizontal="center" vertical="center" wrapText="1"/>
    </xf>
    <xf numFmtId="14" fontId="38" fillId="0" borderId="75" xfId="7" applyNumberFormat="1" applyFont="1" applyBorder="1" applyAlignment="1">
      <alignment horizontal="center" vertical="center" wrapText="1"/>
    </xf>
    <xf numFmtId="1" fontId="38" fillId="0" borderId="75" xfId="7" applyNumberFormat="1" applyFont="1" applyBorder="1" applyAlignment="1">
      <alignment horizontal="center" vertical="center"/>
    </xf>
    <xf numFmtId="0" fontId="38" fillId="0" borderId="52" xfId="7" applyFont="1" applyBorder="1" applyAlignment="1">
      <alignment horizontal="left" vertical="center" wrapText="1"/>
    </xf>
    <xf numFmtId="0" fontId="38" fillId="0" borderId="52" xfId="7" applyFont="1" applyBorder="1" applyAlignment="1">
      <alignment horizontal="center" vertical="center" wrapText="1"/>
    </xf>
    <xf numFmtId="14" fontId="38" fillId="0" borderId="52" xfId="0" applyNumberFormat="1" applyFont="1" applyBorder="1" applyAlignment="1">
      <alignment horizontal="center" vertical="center" wrapText="1"/>
    </xf>
    <xf numFmtId="1" fontId="38" fillId="0" borderId="52" xfId="7" applyNumberFormat="1" applyFont="1" applyBorder="1" applyAlignment="1">
      <alignment horizontal="center" vertical="center"/>
    </xf>
    <xf numFmtId="0" fontId="38" fillId="0" borderId="52" xfId="7" applyFont="1" applyBorder="1" applyAlignment="1">
      <alignment horizontal="justify" vertical="center" wrapText="1"/>
    </xf>
    <xf numFmtId="0" fontId="40" fillId="0" borderId="52" xfId="7" applyFont="1" applyBorder="1" applyAlignment="1">
      <alignment vertical="center" wrapText="1"/>
    </xf>
    <xf numFmtId="14" fontId="38" fillId="0" borderId="52" xfId="7" applyNumberFormat="1" applyFont="1" applyBorder="1" applyAlignment="1">
      <alignment horizontal="center" vertical="center" wrapText="1"/>
    </xf>
    <xf numFmtId="1" fontId="38" fillId="0" borderId="161" xfId="7" applyNumberFormat="1" applyFont="1" applyBorder="1" applyAlignment="1">
      <alignment horizontal="center" vertical="center"/>
    </xf>
    <xf numFmtId="165" fontId="38" fillId="0" borderId="52" xfId="7" applyNumberFormat="1" applyFont="1" applyBorder="1" applyAlignment="1">
      <alignment horizontal="center" vertical="center"/>
    </xf>
    <xf numFmtId="0" fontId="40" fillId="0" borderId="120" xfId="7" applyFont="1" applyBorder="1" applyAlignment="1">
      <alignment vertical="center" wrapText="1"/>
    </xf>
    <xf numFmtId="0" fontId="38" fillId="0" borderId="120" xfId="7" applyFont="1" applyBorder="1" applyAlignment="1">
      <alignment horizontal="center" vertical="center" wrapText="1"/>
    </xf>
    <xf numFmtId="14" fontId="38" fillId="0" borderId="120" xfId="7" applyNumberFormat="1" applyFont="1" applyBorder="1" applyAlignment="1">
      <alignment horizontal="center" vertical="center" wrapText="1"/>
    </xf>
    <xf numFmtId="165" fontId="38" fillId="0" borderId="120" xfId="7" applyNumberFormat="1" applyFont="1" applyBorder="1" applyAlignment="1">
      <alignment horizontal="center" vertical="center"/>
    </xf>
    <xf numFmtId="0" fontId="40" fillId="0" borderId="120" xfId="7" applyFont="1" applyBorder="1" applyAlignment="1">
      <alignment horizontal="justify" vertical="center" wrapText="1"/>
    </xf>
    <xf numFmtId="1" fontId="38" fillId="0" borderId="164" xfId="7" applyNumberFormat="1" applyFont="1" applyBorder="1" applyAlignment="1">
      <alignment horizontal="center" vertical="center"/>
    </xf>
    <xf numFmtId="165" fontId="38" fillId="0" borderId="75" xfId="7" applyNumberFormat="1" applyFont="1" applyBorder="1" applyAlignment="1">
      <alignment horizontal="center" vertical="center"/>
    </xf>
    <xf numFmtId="1" fontId="38" fillId="0" borderId="163" xfId="7" applyNumberFormat="1" applyFont="1" applyBorder="1" applyAlignment="1">
      <alignment horizontal="center" vertical="center"/>
    </xf>
    <xf numFmtId="1" fontId="38" fillId="0" borderId="162" xfId="7" applyNumberFormat="1" applyFont="1" applyBorder="1" applyAlignment="1">
      <alignment horizontal="center" vertical="center"/>
    </xf>
    <xf numFmtId="0" fontId="38" fillId="0" borderId="120" xfId="7" applyFont="1" applyBorder="1" applyAlignment="1">
      <alignment horizontal="left" vertical="center" wrapText="1"/>
    </xf>
    <xf numFmtId="0" fontId="38" fillId="0" borderId="120" xfId="7" applyFont="1" applyBorder="1" applyAlignment="1">
      <alignment horizontal="justify" vertical="center" wrapText="1"/>
    </xf>
    <xf numFmtId="0" fontId="40" fillId="0" borderId="75" xfId="7" applyFont="1" applyBorder="1" applyAlignment="1">
      <alignment horizontal="left" vertical="center" wrapText="1"/>
    </xf>
    <xf numFmtId="0" fontId="40" fillId="0" borderId="75" xfId="7" applyFont="1" applyBorder="1" applyAlignment="1">
      <alignment horizontal="justify" vertical="center" wrapText="1"/>
    </xf>
    <xf numFmtId="165" fontId="38" fillId="0" borderId="163" xfId="7" applyNumberFormat="1" applyFont="1" applyBorder="1" applyAlignment="1">
      <alignment horizontal="center" vertical="center"/>
    </xf>
    <xf numFmtId="165" fontId="38" fillId="0" borderId="161" xfId="7" applyNumberFormat="1" applyFont="1" applyBorder="1" applyAlignment="1">
      <alignment horizontal="center" vertical="center"/>
    </xf>
    <xf numFmtId="0" fontId="38" fillId="0" borderId="52" xfId="7" applyFont="1" applyBorder="1" applyAlignment="1">
      <alignment vertical="center" wrapText="1"/>
    </xf>
    <xf numFmtId="0" fontId="40" fillId="0" borderId="120" xfId="7" applyFont="1" applyBorder="1" applyAlignment="1">
      <alignment horizontal="left" vertical="center" wrapText="1"/>
    </xf>
    <xf numFmtId="1" fontId="38" fillId="0" borderId="120" xfId="7" applyNumberFormat="1" applyFont="1" applyBorder="1" applyAlignment="1">
      <alignment horizontal="center" vertical="center"/>
    </xf>
    <xf numFmtId="0" fontId="38" fillId="0" borderId="120" xfId="7" applyFont="1" applyBorder="1" applyAlignment="1">
      <alignment vertical="center" wrapText="1"/>
    </xf>
    <xf numFmtId="0" fontId="40" fillId="0" borderId="116" xfId="7" applyFont="1" applyBorder="1" applyAlignment="1">
      <alignment horizontal="left" vertical="center" wrapText="1"/>
    </xf>
    <xf numFmtId="0" fontId="40" fillId="0" borderId="116" xfId="7" applyFont="1" applyBorder="1" applyAlignment="1">
      <alignment horizontal="center" vertical="center" wrapText="1"/>
    </xf>
    <xf numFmtId="14" fontId="40" fillId="0" borderId="75" xfId="7" applyNumberFormat="1" applyFont="1" applyBorder="1" applyAlignment="1">
      <alignment horizontal="center" vertical="center" wrapText="1"/>
    </xf>
    <xf numFmtId="0" fontId="40" fillId="0" borderId="102" xfId="7" applyFont="1" applyBorder="1" applyAlignment="1">
      <alignment horizontal="left" vertical="center" wrapText="1"/>
    </xf>
    <xf numFmtId="1" fontId="38" fillId="0" borderId="118" xfId="7" applyNumberFormat="1" applyFont="1" applyBorder="1" applyAlignment="1">
      <alignment horizontal="center" vertical="center"/>
    </xf>
    <xf numFmtId="0" fontId="38" fillId="0" borderId="79" xfId="7" applyFont="1" applyBorder="1" applyAlignment="1">
      <alignment horizontal="left" vertical="center" wrapText="1"/>
    </xf>
    <xf numFmtId="0" fontId="38" fillId="0" borderId="102" xfId="7" applyFont="1" applyBorder="1" applyAlignment="1">
      <alignment horizontal="justify" vertical="center" wrapText="1"/>
    </xf>
    <xf numFmtId="0" fontId="38" fillId="0" borderId="102" xfId="7" applyFont="1" applyBorder="1" applyAlignment="1">
      <alignment horizontal="center" vertical="center" wrapText="1"/>
    </xf>
    <xf numFmtId="1" fontId="38" fillId="0" borderId="135" xfId="7" applyNumberFormat="1" applyFont="1" applyBorder="1" applyAlignment="1">
      <alignment horizontal="center" vertical="center"/>
    </xf>
    <xf numFmtId="1" fontId="38" fillId="0" borderId="111" xfId="7" applyNumberFormat="1" applyFont="1" applyBorder="1" applyAlignment="1">
      <alignment horizontal="center" vertical="center"/>
    </xf>
    <xf numFmtId="0" fontId="38" fillId="0" borderId="115" xfId="7" applyFont="1" applyBorder="1" applyAlignment="1">
      <alignment horizontal="center" vertical="center" wrapText="1"/>
    </xf>
    <xf numFmtId="0" fontId="38" fillId="0" borderId="117" xfId="7" applyFont="1" applyBorder="1" applyAlignment="1">
      <alignment horizontal="center" vertical="center" wrapText="1"/>
    </xf>
    <xf numFmtId="0" fontId="38" fillId="0" borderId="112" xfId="7" applyFont="1" applyBorder="1" applyAlignment="1">
      <alignment horizontal="center" vertical="center" wrapText="1"/>
    </xf>
    <xf numFmtId="0" fontId="38" fillId="0" borderId="119" xfId="7" applyFont="1" applyBorder="1" applyAlignment="1">
      <alignment horizontal="center" vertical="center" wrapText="1"/>
    </xf>
    <xf numFmtId="0" fontId="38" fillId="0" borderId="106" xfId="7" applyFont="1" applyBorder="1" applyAlignment="1">
      <alignment horizontal="center" vertical="center" wrapText="1"/>
    </xf>
    <xf numFmtId="0" fontId="38" fillId="0" borderId="107" xfId="7" applyFont="1" applyBorder="1" applyAlignment="1">
      <alignment horizontal="center" vertical="center" wrapText="1"/>
    </xf>
    <xf numFmtId="0" fontId="39" fillId="17" borderId="75" xfId="7" applyFont="1" applyFill="1" applyBorder="1" applyAlignment="1">
      <alignment horizontal="center" vertical="center" wrapText="1"/>
    </xf>
    <xf numFmtId="0" fontId="39" fillId="17" borderId="120" xfId="7" applyFont="1" applyFill="1" applyBorder="1" applyAlignment="1">
      <alignment horizontal="center" vertical="center" wrapText="1"/>
    </xf>
    <xf numFmtId="0" fontId="39" fillId="17" borderId="75" xfId="7" applyFont="1" applyFill="1" applyBorder="1" applyAlignment="1">
      <alignment horizontal="center" vertical="center"/>
    </xf>
    <xf numFmtId="0" fontId="39" fillId="17" borderId="120" xfId="7" applyFont="1" applyFill="1" applyBorder="1" applyAlignment="1">
      <alignment horizontal="center" vertical="center"/>
    </xf>
    <xf numFmtId="0" fontId="39" fillId="17" borderId="163" xfId="7" applyFont="1" applyFill="1" applyBorder="1" applyAlignment="1">
      <alignment horizontal="center" vertical="center"/>
    </xf>
    <xf numFmtId="0" fontId="39" fillId="17" borderId="164" xfId="7" applyFont="1" applyFill="1" applyBorder="1" applyAlignment="1">
      <alignment horizontal="center" vertical="center"/>
    </xf>
    <xf numFmtId="0" fontId="38" fillId="0" borderId="52" xfId="7" applyFont="1" applyBorder="1" applyAlignment="1">
      <alignment horizontal="center"/>
    </xf>
    <xf numFmtId="0" fontId="41" fillId="0" borderId="52" xfId="7" applyFont="1" applyBorder="1" applyAlignment="1">
      <alignment horizontal="center" vertical="center"/>
    </xf>
    <xf numFmtId="0" fontId="39" fillId="17" borderId="106" xfId="7" applyFont="1" applyFill="1" applyBorder="1" applyAlignment="1">
      <alignment horizontal="center" vertical="center" wrapText="1"/>
    </xf>
    <xf numFmtId="0" fontId="39" fillId="17" borderId="107" xfId="7" applyFont="1" applyFill="1" applyBorder="1" applyAlignment="1">
      <alignment horizontal="center" vertical="center" wrapText="1"/>
    </xf>
    <xf numFmtId="0" fontId="4" fillId="0" borderId="52" xfId="5" applyFont="1" applyBorder="1" applyAlignment="1">
      <alignment horizontal="center" vertical="center" wrapText="1"/>
    </xf>
    <xf numFmtId="0" fontId="6" fillId="6" borderId="52" xfId="5" applyFont="1" applyFill="1" applyBorder="1" applyAlignment="1">
      <alignment horizontal="center" vertical="center" wrapText="1"/>
    </xf>
    <xf numFmtId="0" fontId="5" fillId="15" borderId="52" xfId="5" applyFont="1" applyFill="1" applyBorder="1" applyAlignment="1">
      <alignment horizontal="center" vertical="center" wrapText="1"/>
    </xf>
    <xf numFmtId="0" fontId="3" fillId="10" borderId="52" xfId="5" applyFont="1" applyFill="1" applyBorder="1" applyAlignment="1">
      <alignment horizontal="center"/>
    </xf>
    <xf numFmtId="0" fontId="5" fillId="2" borderId="52" xfId="3" applyFont="1" applyFill="1" applyBorder="1" applyAlignment="1">
      <alignment horizontal="center" vertical="center"/>
    </xf>
    <xf numFmtId="0" fontId="3" fillId="0" borderId="52" xfId="3" applyFont="1" applyBorder="1"/>
    <xf numFmtId="14" fontId="5" fillId="2" borderId="52" xfId="3" applyNumberFormat="1" applyFont="1" applyFill="1" applyBorder="1" applyAlignment="1">
      <alignment horizontal="center" vertical="center"/>
    </xf>
    <xf numFmtId="0" fontId="5" fillId="7" borderId="52" xfId="5" applyFont="1" applyFill="1" applyBorder="1" applyAlignment="1">
      <alignment horizontal="center" vertical="center" wrapText="1"/>
    </xf>
    <xf numFmtId="0" fontId="3" fillId="8" borderId="52" xfId="5" applyFont="1" applyFill="1" applyBorder="1" applyAlignment="1">
      <alignment wrapText="1"/>
    </xf>
    <xf numFmtId="0" fontId="7" fillId="2" borderId="52" xfId="5" applyFont="1" applyFill="1" applyBorder="1" applyAlignment="1">
      <alignment horizontal="left" vertical="center" wrapText="1"/>
    </xf>
    <xf numFmtId="0" fontId="26" fillId="0" borderId="52" xfId="5" applyFont="1" applyBorder="1" applyAlignment="1">
      <alignment wrapText="1"/>
    </xf>
    <xf numFmtId="165" fontId="8" fillId="2" borderId="52" xfId="5" applyNumberFormat="1" applyFont="1" applyFill="1" applyBorder="1" applyAlignment="1">
      <alignment horizontal="center" vertical="center"/>
    </xf>
    <xf numFmtId="0" fontId="3" fillId="0" borderId="52" xfId="5" applyFont="1" applyBorder="1"/>
    <xf numFmtId="0" fontId="17" fillId="2" borderId="52" xfId="5" applyFont="1" applyFill="1" applyBorder="1" applyAlignment="1">
      <alignment horizontal="left" vertical="center" wrapText="1"/>
    </xf>
    <xf numFmtId="0" fontId="22" fillId="0" borderId="52" xfId="5" applyFont="1" applyBorder="1" applyAlignment="1">
      <alignment wrapText="1"/>
    </xf>
    <xf numFmtId="0" fontId="17" fillId="0" borderId="80" xfId="5" applyFont="1" applyBorder="1" applyAlignment="1">
      <alignment horizontal="left" vertical="center" wrapText="1"/>
    </xf>
    <xf numFmtId="0" fontId="17" fillId="0" borderId="81" xfId="5" applyFont="1" applyBorder="1" applyAlignment="1">
      <alignment horizontal="left" vertical="center" wrapText="1"/>
    </xf>
    <xf numFmtId="0" fontId="17" fillId="2" borderId="80" xfId="5" applyFont="1" applyFill="1" applyBorder="1" applyAlignment="1">
      <alignment horizontal="left" vertical="center"/>
    </xf>
    <xf numFmtId="0" fontId="17" fillId="2" borderId="83" xfId="5" applyFont="1" applyFill="1" applyBorder="1" applyAlignment="1">
      <alignment horizontal="left" vertical="center"/>
    </xf>
    <xf numFmtId="0" fontId="17" fillId="2" borderId="81" xfId="5" applyFont="1" applyFill="1" applyBorder="1" applyAlignment="1">
      <alignment horizontal="left" vertical="center"/>
    </xf>
    <xf numFmtId="0" fontId="21" fillId="5" borderId="53" xfId="5" applyFont="1" applyFill="1" applyBorder="1" applyAlignment="1">
      <alignment horizontal="center" vertical="center"/>
    </xf>
    <xf numFmtId="0" fontId="5" fillId="7" borderId="52" xfId="5" applyFont="1" applyFill="1" applyBorder="1" applyAlignment="1">
      <alignment horizontal="left" vertical="center"/>
    </xf>
    <xf numFmtId="0" fontId="3" fillId="8" borderId="52" xfId="5" applyFont="1" applyFill="1" applyBorder="1"/>
    <xf numFmtId="0" fontId="22" fillId="0" borderId="52" xfId="5" applyFont="1" applyBorder="1"/>
    <xf numFmtId="0" fontId="17" fillId="2" borderId="52" xfId="5" applyFont="1" applyFill="1" applyBorder="1" applyAlignment="1">
      <alignment horizontal="left" vertical="center"/>
    </xf>
    <xf numFmtId="0" fontId="17" fillId="0" borderId="52" xfId="5" applyFont="1" applyBorder="1" applyAlignment="1">
      <alignment horizontal="left" vertical="center" wrapText="1"/>
    </xf>
    <xf numFmtId="0" fontId="22" fillId="0" borderId="52" xfId="5" applyFont="1" applyBorder="1" applyAlignment="1">
      <alignment horizontal="left"/>
    </xf>
    <xf numFmtId="0" fontId="5" fillId="7" borderId="52" xfId="5" applyFont="1" applyFill="1" applyBorder="1" applyAlignment="1">
      <alignment horizontal="left" vertical="center" wrapText="1"/>
    </xf>
    <xf numFmtId="0" fontId="5" fillId="7" borderId="52" xfId="5" applyFont="1" applyFill="1" applyBorder="1" applyAlignment="1">
      <alignment horizontal="center" vertical="center"/>
    </xf>
    <xf numFmtId="0" fontId="22" fillId="0" borderId="52" xfId="5" applyFont="1" applyBorder="1" applyAlignment="1">
      <alignment vertical="center"/>
    </xf>
    <xf numFmtId="0" fontId="5" fillId="11" borderId="8" xfId="5" applyFont="1" applyFill="1" applyBorder="1" applyAlignment="1">
      <alignment horizontal="center" vertical="center"/>
    </xf>
    <xf numFmtId="0" fontId="3" fillId="8" borderId="9" xfId="5" applyFont="1" applyFill="1" applyBorder="1"/>
    <xf numFmtId="0" fontId="3" fillId="8" borderId="36" xfId="5" applyFont="1" applyFill="1" applyBorder="1"/>
    <xf numFmtId="0" fontId="5" fillId="11" borderId="13" xfId="5" applyFont="1" applyFill="1" applyBorder="1" applyAlignment="1">
      <alignment horizontal="center" vertical="center"/>
    </xf>
    <xf numFmtId="0" fontId="3" fillId="8" borderId="23" xfId="5" applyFont="1" applyFill="1" applyBorder="1"/>
    <xf numFmtId="0" fontId="5" fillId="11" borderId="13" xfId="5" applyFont="1" applyFill="1" applyBorder="1" applyAlignment="1">
      <alignment horizontal="center" vertical="center" wrapText="1"/>
    </xf>
    <xf numFmtId="0" fontId="5" fillId="11" borderId="9" xfId="5" applyFont="1" applyFill="1" applyBorder="1" applyAlignment="1">
      <alignment horizontal="center" vertical="center"/>
    </xf>
    <xf numFmtId="0" fontId="5" fillId="11" borderId="13" xfId="5" applyFont="1" applyFill="1" applyBorder="1" applyAlignment="1">
      <alignment horizontal="center" vertical="center" textRotation="45" wrapText="1"/>
    </xf>
    <xf numFmtId="0" fontId="3" fillId="8" borderId="94" xfId="5" applyFont="1" applyFill="1" applyBorder="1"/>
    <xf numFmtId="0" fontId="5" fillId="11" borderId="25" xfId="5" applyFont="1" applyFill="1" applyBorder="1" applyAlignment="1">
      <alignment horizontal="center" vertical="center" wrapText="1"/>
    </xf>
    <xf numFmtId="0" fontId="3" fillId="8" borderId="49" xfId="5" applyFont="1" applyFill="1" applyBorder="1"/>
    <xf numFmtId="0" fontId="3" fillId="8" borderId="50" xfId="5" applyFont="1" applyFill="1" applyBorder="1"/>
    <xf numFmtId="0" fontId="3" fillId="8" borderId="40" xfId="5" applyFont="1" applyFill="1"/>
    <xf numFmtId="0" fontId="5" fillId="11" borderId="25" xfId="5" applyFont="1" applyFill="1" applyBorder="1" applyAlignment="1">
      <alignment horizontal="center" vertical="center"/>
    </xf>
    <xf numFmtId="0" fontId="3" fillId="8" borderId="39" xfId="5" applyFont="1" applyFill="1" applyBorder="1"/>
    <xf numFmtId="0" fontId="3" fillId="8" borderId="24" xfId="5" applyFont="1" applyFill="1" applyBorder="1"/>
    <xf numFmtId="0" fontId="3" fillId="8" borderId="12" xfId="5" applyFont="1" applyFill="1" applyBorder="1"/>
    <xf numFmtId="0" fontId="3" fillId="8" borderId="4" xfId="5" applyFont="1" applyFill="1" applyBorder="1"/>
    <xf numFmtId="0" fontId="16" fillId="0" borderId="13" xfId="5" applyFont="1" applyBorder="1" applyAlignment="1">
      <alignment horizontal="left" vertical="center" wrapText="1"/>
    </xf>
    <xf numFmtId="0" fontId="25" fillId="0" borderId="23" xfId="5" applyFont="1" applyBorder="1"/>
    <xf numFmtId="0" fontId="16" fillId="0" borderId="13" xfId="1" applyFont="1" applyBorder="1" applyAlignment="1">
      <alignment horizontal="center" vertical="center" wrapText="1"/>
    </xf>
    <xf numFmtId="0" fontId="25" fillId="0" borderId="23" xfId="1" applyFont="1" applyBorder="1" applyAlignment="1">
      <alignment horizontal="center"/>
    </xf>
    <xf numFmtId="164" fontId="16" fillId="0" borderId="13" xfId="4" applyFont="1" applyBorder="1" applyAlignment="1">
      <alignment horizontal="left" vertical="center" wrapText="1"/>
    </xf>
    <xf numFmtId="164" fontId="25" fillId="0" borderId="23" xfId="4" applyFont="1" applyBorder="1"/>
    <xf numFmtId="164" fontId="16" fillId="0" borderId="13" xfId="4" applyFont="1" applyBorder="1" applyAlignment="1">
      <alignment horizontal="left" vertical="center"/>
    </xf>
    <xf numFmtId="9" fontId="5" fillId="11" borderId="54" xfId="5" applyNumberFormat="1" applyFont="1" applyFill="1" applyBorder="1" applyAlignment="1">
      <alignment horizontal="center" vertical="center" wrapText="1"/>
    </xf>
    <xf numFmtId="9" fontId="5" fillId="11" borderId="55" xfId="5" applyNumberFormat="1" applyFont="1" applyFill="1" applyBorder="1" applyAlignment="1">
      <alignment horizontal="center" vertical="center" wrapText="1"/>
    </xf>
    <xf numFmtId="0" fontId="8" fillId="0" borderId="49" xfId="5" applyFont="1" applyBorder="1" applyAlignment="1">
      <alignment horizontal="center" vertical="center" wrapText="1"/>
    </xf>
    <xf numFmtId="0" fontId="8" fillId="0" borderId="39" xfId="5" applyFont="1" applyBorder="1" applyAlignment="1">
      <alignment horizontal="center" vertical="center" wrapText="1"/>
    </xf>
    <xf numFmtId="0" fontId="8" fillId="0" borderId="12" xfId="5" applyFont="1" applyBorder="1" applyAlignment="1">
      <alignment horizontal="center" vertical="center" wrapText="1"/>
    </xf>
    <xf numFmtId="0" fontId="8" fillId="0" borderId="4" xfId="5" applyFont="1" applyBorder="1" applyAlignment="1">
      <alignment horizontal="center" vertical="center" wrapText="1"/>
    </xf>
    <xf numFmtId="0" fontId="8" fillId="0" borderId="25" xfId="5" applyFont="1" applyBorder="1" applyAlignment="1">
      <alignment horizontal="left" vertical="center" wrapText="1"/>
    </xf>
    <xf numFmtId="0" fontId="8" fillId="0" borderId="49" xfId="5" applyFont="1" applyBorder="1" applyAlignment="1">
      <alignment horizontal="left" vertical="center" wrapText="1"/>
    </xf>
    <xf numFmtId="0" fontId="8" fillId="0" borderId="39" xfId="5" applyFont="1" applyBorder="1" applyAlignment="1">
      <alignment horizontal="left" vertical="center" wrapText="1"/>
    </xf>
    <xf numFmtId="0" fontId="8" fillId="0" borderId="24" xfId="5" applyFont="1" applyBorder="1" applyAlignment="1">
      <alignment horizontal="left" vertical="center" wrapText="1"/>
    </xf>
    <xf numFmtId="0" fontId="8" fillId="0" borderId="12" xfId="5" applyFont="1" applyBorder="1" applyAlignment="1">
      <alignment horizontal="left" vertical="center" wrapText="1"/>
    </xf>
    <xf numFmtId="0" fontId="8" fillId="0" borderId="4" xfId="5" applyFont="1" applyBorder="1" applyAlignment="1">
      <alignment horizontal="left" vertical="center" wrapText="1"/>
    </xf>
    <xf numFmtId="0" fontId="9" fillId="0" borderId="13" xfId="5" applyFont="1" applyBorder="1" applyAlignment="1">
      <alignment horizontal="center" vertical="center"/>
    </xf>
    <xf numFmtId="0" fontId="3" fillId="0" borderId="23" xfId="5" applyFont="1" applyBorder="1"/>
    <xf numFmtId="9" fontId="3" fillId="8" borderId="55" xfId="5" applyNumberFormat="1" applyFont="1" applyFill="1" applyBorder="1"/>
    <xf numFmtId="0" fontId="8" fillId="0" borderId="108" xfId="5" applyFont="1" applyBorder="1" applyAlignment="1">
      <alignment horizontal="center" vertical="center" wrapText="1"/>
    </xf>
    <xf numFmtId="0" fontId="8" fillId="0" borderId="109" xfId="5" applyFont="1" applyBorder="1" applyAlignment="1">
      <alignment horizontal="center" vertical="center" wrapText="1"/>
    </xf>
    <xf numFmtId="0" fontId="9" fillId="0" borderId="94" xfId="5" applyFont="1" applyBorder="1" applyAlignment="1">
      <alignment horizontal="center" vertical="center"/>
    </xf>
    <xf numFmtId="0" fontId="9" fillId="0" borderId="23" xfId="5" applyFont="1" applyBorder="1" applyAlignment="1">
      <alignment horizontal="center" vertical="center"/>
    </xf>
    <xf numFmtId="0" fontId="25" fillId="0" borderId="39" xfId="5" applyFont="1" applyBorder="1" applyAlignment="1">
      <alignment horizontal="left" vertical="center" wrapText="1"/>
    </xf>
    <xf numFmtId="0" fontId="25" fillId="0" borderId="4" xfId="5" applyFont="1" applyBorder="1" applyAlignment="1">
      <alignment horizontal="left" vertical="center" wrapText="1"/>
    </xf>
    <xf numFmtId="0" fontId="9" fillId="0" borderId="54" xfId="5" applyFont="1" applyBorder="1" applyAlignment="1">
      <alignment horizontal="center" vertical="center"/>
    </xf>
    <xf numFmtId="0" fontId="9" fillId="0" borderId="55" xfId="5" applyFont="1" applyBorder="1" applyAlignment="1">
      <alignment horizontal="center" vertical="center"/>
    </xf>
    <xf numFmtId="0" fontId="9" fillId="14" borderId="13" xfId="5" applyFont="1" applyFill="1" applyBorder="1" applyAlignment="1">
      <alignment horizontal="center" vertical="center"/>
    </xf>
    <xf numFmtId="0" fontId="9" fillId="11" borderId="25" xfId="5" applyFont="1" applyFill="1" applyBorder="1" applyAlignment="1">
      <alignment horizontal="center" vertical="center"/>
    </xf>
    <xf numFmtId="0" fontId="9" fillId="11" borderId="13" xfId="5" applyFont="1" applyFill="1" applyBorder="1" applyAlignment="1">
      <alignment horizontal="center" vertical="center" wrapText="1"/>
    </xf>
    <xf numFmtId="0" fontId="9" fillId="11" borderId="8" xfId="5" applyFont="1" applyFill="1" applyBorder="1" applyAlignment="1">
      <alignment horizontal="center" vertical="center" wrapText="1"/>
    </xf>
    <xf numFmtId="0" fontId="5" fillId="2" borderId="25" xfId="5" applyFont="1" applyFill="1" applyBorder="1" applyAlignment="1">
      <alignment horizontal="center" vertical="center" wrapText="1"/>
    </xf>
    <xf numFmtId="0" fontId="3" fillId="0" borderId="49" xfId="5" applyFont="1" applyBorder="1"/>
    <xf numFmtId="0" fontId="3" fillId="0" borderId="39" xfId="5" applyFont="1" applyBorder="1"/>
    <xf numFmtId="0" fontId="3" fillId="0" borderId="50" xfId="5" applyFont="1" applyBorder="1"/>
    <xf numFmtId="0" fontId="0" fillId="0" borderId="40" xfId="5" applyFont="1"/>
    <xf numFmtId="0" fontId="3" fillId="0" borderId="2" xfId="5" applyFont="1" applyBorder="1"/>
    <xf numFmtId="0" fontId="3" fillId="0" borderId="24" xfId="5" applyFont="1" applyBorder="1"/>
    <xf numFmtId="0" fontId="3" fillId="0" borderId="12" xfId="5" applyFont="1" applyBorder="1"/>
    <xf numFmtId="0" fontId="3" fillId="0" borderId="4" xfId="5" applyFont="1" applyBorder="1"/>
    <xf numFmtId="0" fontId="9" fillId="3" borderId="25" xfId="5" applyFont="1" applyFill="1" applyBorder="1" applyAlignment="1">
      <alignment horizontal="center" vertical="center" textRotation="90" wrapText="1"/>
    </xf>
    <xf numFmtId="0" fontId="27" fillId="0" borderId="48" xfId="5" applyFont="1" applyBorder="1" applyAlignment="1">
      <alignment horizontal="left" vertical="center"/>
    </xf>
    <xf numFmtId="0" fontId="26" fillId="0" borderId="48" xfId="5" applyFont="1" applyBorder="1" applyAlignment="1">
      <alignment horizontal="left"/>
    </xf>
    <xf numFmtId="0" fontId="26" fillId="0" borderId="7" xfId="5" applyFont="1" applyBorder="1" applyAlignment="1">
      <alignment horizontal="left"/>
    </xf>
    <xf numFmtId="0" fontId="5" fillId="11" borderId="47" xfId="5" applyFont="1" applyFill="1" applyBorder="1" applyAlignment="1">
      <alignment horizontal="left" vertical="center"/>
    </xf>
    <xf numFmtId="0" fontId="19" fillId="8" borderId="59" xfId="5" applyFont="1" applyFill="1" applyBorder="1" applyAlignment="1">
      <alignment horizontal="left" vertical="center"/>
    </xf>
    <xf numFmtId="0" fontId="5" fillId="11" borderId="54" xfId="5" applyFont="1" applyFill="1" applyBorder="1" applyAlignment="1">
      <alignment horizontal="left" vertical="center" wrapText="1"/>
    </xf>
    <xf numFmtId="0" fontId="19" fillId="8" borderId="68" xfId="5" applyFont="1" applyFill="1" applyBorder="1" applyAlignment="1">
      <alignment horizontal="left" vertical="center" wrapText="1"/>
    </xf>
    <xf numFmtId="0" fontId="19" fillId="8" borderId="55" xfId="5" applyFont="1" applyFill="1" applyBorder="1" applyAlignment="1">
      <alignment horizontal="left" vertical="center" wrapText="1"/>
    </xf>
    <xf numFmtId="0" fontId="27" fillId="0" borderId="40" xfId="5" applyFont="1" applyAlignment="1">
      <alignment horizontal="left" vertical="center" wrapText="1"/>
    </xf>
    <xf numFmtId="0" fontId="19" fillId="0" borderId="40" xfId="5" applyFont="1" applyAlignment="1">
      <alignment horizontal="left"/>
    </xf>
    <xf numFmtId="0" fontId="19" fillId="0" borderId="49" xfId="5" applyFont="1" applyBorder="1" applyAlignment="1">
      <alignment horizontal="left"/>
    </xf>
    <xf numFmtId="0" fontId="19" fillId="0" borderId="39" xfId="5" applyFont="1" applyBorder="1" applyAlignment="1">
      <alignment horizontal="left"/>
    </xf>
    <xf numFmtId="0" fontId="5" fillId="0" borderId="40" xfId="5" applyFont="1" applyAlignment="1">
      <alignment horizontal="left"/>
    </xf>
    <xf numFmtId="0" fontId="19" fillId="0" borderId="2" xfId="5" applyFont="1" applyBorder="1" applyAlignment="1">
      <alignment horizontal="left"/>
    </xf>
    <xf numFmtId="0" fontId="19" fillId="0" borderId="44" xfId="5" applyFont="1" applyBorder="1" applyAlignment="1">
      <alignment horizontal="left"/>
    </xf>
    <xf numFmtId="0" fontId="19" fillId="0" borderId="45" xfId="5" applyFont="1" applyBorder="1" applyAlignment="1">
      <alignment horizontal="left"/>
    </xf>
    <xf numFmtId="0" fontId="5" fillId="11" borderId="31" xfId="5" applyFont="1" applyFill="1" applyBorder="1" applyAlignment="1">
      <alignment horizontal="left" vertical="center"/>
    </xf>
    <xf numFmtId="0" fontId="19" fillId="8" borderId="3" xfId="5" applyFont="1" applyFill="1" applyBorder="1" applyAlignment="1">
      <alignment horizontal="left" vertical="center"/>
    </xf>
    <xf numFmtId="0" fontId="5" fillId="11" borderId="63" xfId="5" applyFont="1" applyFill="1" applyBorder="1" applyAlignment="1">
      <alignment horizontal="left" vertical="center" wrapText="1"/>
    </xf>
    <xf numFmtId="0" fontId="5" fillId="11" borderId="3" xfId="5" applyFont="1" applyFill="1" applyBorder="1" applyAlignment="1">
      <alignment horizontal="left" vertical="center" wrapText="1"/>
    </xf>
    <xf numFmtId="0" fontId="9" fillId="4" borderId="25" xfId="5" applyFont="1" applyFill="1" applyBorder="1" applyAlignment="1">
      <alignment horizontal="center" vertical="center" textRotation="90" wrapText="1"/>
    </xf>
    <xf numFmtId="0" fontId="9" fillId="11" borderId="25" xfId="5" applyFont="1" applyFill="1" applyBorder="1" applyAlignment="1">
      <alignment horizontal="center" vertical="center" wrapText="1"/>
    </xf>
    <xf numFmtId="0" fontId="9" fillId="11" borderId="15" xfId="5" applyFont="1" applyFill="1" applyBorder="1" applyAlignment="1">
      <alignment horizontal="center" vertical="center" wrapText="1"/>
    </xf>
    <xf numFmtId="0" fontId="3" fillId="8" borderId="35" xfId="5" applyFont="1" applyFill="1" applyBorder="1"/>
    <xf numFmtId="0" fontId="5" fillId="11" borderId="56" xfId="5" applyFont="1" applyFill="1" applyBorder="1" applyAlignment="1">
      <alignment horizontal="center" vertical="center"/>
    </xf>
    <xf numFmtId="0" fontId="18" fillId="8" borderId="57" xfId="5" applyFont="1" applyFill="1" applyBorder="1"/>
    <xf numFmtId="0" fontId="18" fillId="8" borderId="58" xfId="5" applyFont="1" applyFill="1" applyBorder="1"/>
    <xf numFmtId="0" fontId="9" fillId="11" borderId="41" xfId="5" applyFont="1" applyFill="1" applyBorder="1" applyAlignment="1">
      <alignment horizontal="center" vertical="center" wrapText="1"/>
    </xf>
    <xf numFmtId="0" fontId="9" fillId="11" borderId="40" xfId="5" applyFont="1" applyFill="1" applyAlignment="1">
      <alignment horizontal="center" vertical="center" wrapText="1"/>
    </xf>
    <xf numFmtId="0" fontId="5" fillId="11" borderId="60" xfId="5" applyFont="1" applyFill="1" applyBorder="1" applyAlignment="1">
      <alignment horizontal="left" vertical="center"/>
    </xf>
    <xf numFmtId="0" fontId="19" fillId="8" borderId="61" xfId="5" applyFont="1" applyFill="1" applyBorder="1" applyAlignment="1">
      <alignment horizontal="left" vertical="center"/>
    </xf>
    <xf numFmtId="0" fontId="5" fillId="11" borderId="63" xfId="5" applyFont="1" applyFill="1" applyBorder="1" applyAlignment="1">
      <alignment horizontal="left" vertical="center"/>
    </xf>
    <xf numFmtId="0" fontId="5" fillId="11" borderId="5" xfId="5" applyFont="1" applyFill="1" applyBorder="1" applyAlignment="1">
      <alignment horizontal="left" vertical="center"/>
    </xf>
    <xf numFmtId="0" fontId="19" fillId="8" borderId="6" xfId="5" applyFont="1" applyFill="1" applyBorder="1" applyAlignment="1">
      <alignment horizontal="left" vertical="center"/>
    </xf>
    <xf numFmtId="0" fontId="5" fillId="11" borderId="65" xfId="5" applyFont="1" applyFill="1" applyBorder="1" applyAlignment="1">
      <alignment horizontal="left" vertical="center"/>
    </xf>
    <xf numFmtId="0" fontId="19" fillId="8" borderId="66" xfId="5" applyFont="1" applyFill="1" applyBorder="1" applyAlignment="1">
      <alignment horizontal="left" vertical="center"/>
    </xf>
    <xf numFmtId="0" fontId="8" fillId="0" borderId="25" xfId="5" applyFont="1" applyBorder="1" applyAlignment="1">
      <alignment horizontal="center" vertical="center" wrapText="1"/>
    </xf>
    <xf numFmtId="0" fontId="8" fillId="0" borderId="24" xfId="5" applyFont="1" applyBorder="1" applyAlignment="1">
      <alignment horizontal="center" vertical="center" wrapText="1"/>
    </xf>
    <xf numFmtId="0" fontId="17" fillId="2" borderId="52" xfId="5" applyFont="1" applyFill="1" applyBorder="1" applyAlignment="1">
      <alignment horizontal="center" vertical="center" wrapText="1"/>
    </xf>
    <xf numFmtId="164" fontId="25" fillId="0" borderId="94" xfId="4" applyFont="1" applyBorder="1"/>
    <xf numFmtId="9" fontId="5" fillId="11" borderId="25" xfId="5" applyNumberFormat="1" applyFont="1" applyFill="1" applyBorder="1" applyAlignment="1">
      <alignment horizontal="center" vertical="center" wrapText="1"/>
    </xf>
    <xf numFmtId="9" fontId="3" fillId="8" borderId="50" xfId="5" applyNumberFormat="1" applyFont="1" applyFill="1" applyBorder="1"/>
    <xf numFmtId="0" fontId="28" fillId="0" borderId="39" xfId="5" applyFont="1" applyBorder="1"/>
    <xf numFmtId="0" fontId="28" fillId="0" borderId="24" xfId="5" applyFont="1" applyBorder="1"/>
    <xf numFmtId="0" fontId="28" fillId="0" borderId="4" xfId="5" applyFont="1" applyBorder="1"/>
    <xf numFmtId="0" fontId="9" fillId="0" borderId="25" xfId="5" applyFont="1" applyBorder="1" applyAlignment="1">
      <alignment horizontal="left" vertical="center" wrapText="1"/>
    </xf>
    <xf numFmtId="0" fontId="28" fillId="0" borderId="12" xfId="5" applyFont="1" applyBorder="1"/>
    <xf numFmtId="0" fontId="16" fillId="0" borderId="90" xfId="5" applyFont="1" applyBorder="1" applyAlignment="1">
      <alignment horizontal="center" vertical="center" wrapText="1"/>
    </xf>
    <xf numFmtId="0" fontId="25" fillId="0" borderId="92" xfId="5" applyFont="1" applyBorder="1" applyAlignment="1">
      <alignment horizontal="center"/>
    </xf>
    <xf numFmtId="0" fontId="16" fillId="0" borderId="13" xfId="5" applyFont="1" applyBorder="1" applyAlignment="1">
      <alignment horizontal="center" vertical="center" wrapText="1"/>
    </xf>
    <xf numFmtId="0" fontId="25" fillId="0" borderId="23" xfId="5" applyFont="1" applyBorder="1" applyAlignment="1">
      <alignment horizontal="center"/>
    </xf>
    <xf numFmtId="0" fontId="3" fillId="0" borderId="40" xfId="5" applyFont="1"/>
    <xf numFmtId="0" fontId="25" fillId="0" borderId="94" xfId="5" applyFont="1" applyBorder="1"/>
    <xf numFmtId="0" fontId="25" fillId="0" borderId="94" xfId="1" applyFont="1" applyBorder="1" applyAlignment="1">
      <alignment horizontal="center"/>
    </xf>
    <xf numFmtId="9" fontId="3" fillId="8" borderId="68" xfId="5" applyNumberFormat="1" applyFont="1" applyFill="1" applyBorder="1"/>
    <xf numFmtId="0" fontId="25" fillId="0" borderId="94" xfId="5" applyFont="1" applyBorder="1" applyAlignment="1">
      <alignment horizontal="center"/>
    </xf>
    <xf numFmtId="0" fontId="9" fillId="11" borderId="24" xfId="5" applyFont="1" applyFill="1" applyBorder="1" applyAlignment="1">
      <alignment horizontal="center" vertical="center" wrapText="1"/>
    </xf>
    <xf numFmtId="0" fontId="16" fillId="0" borderId="151" xfId="5" applyFont="1" applyBorder="1" applyAlignment="1">
      <alignment horizontal="left" vertical="center" wrapText="1"/>
    </xf>
    <xf numFmtId="0" fontId="25" fillId="0" borderId="155" xfId="5" applyFont="1" applyBorder="1"/>
    <xf numFmtId="0" fontId="16" fillId="0" borderId="151" xfId="1" applyFont="1" applyBorder="1" applyAlignment="1">
      <alignment horizontal="center" vertical="center" wrapText="1"/>
    </xf>
    <xf numFmtId="0" fontId="25" fillId="0" borderId="155" xfId="1" applyFont="1" applyBorder="1" applyAlignment="1">
      <alignment horizontal="center"/>
    </xf>
    <xf numFmtId="164" fontId="16" fillId="0" borderId="151" xfId="4" applyFont="1" applyBorder="1" applyAlignment="1">
      <alignment horizontal="left" vertical="center"/>
    </xf>
    <xf numFmtId="164" fontId="25" fillId="0" borderId="155" xfId="4" applyFont="1" applyBorder="1"/>
    <xf numFmtId="0" fontId="8" fillId="0" borderId="96" xfId="5" applyFont="1" applyBorder="1" applyAlignment="1">
      <alignment horizontal="center" vertical="center" wrapText="1"/>
    </xf>
    <xf numFmtId="0" fontId="3" fillId="0" borderId="97" xfId="5" applyFont="1" applyBorder="1"/>
    <xf numFmtId="0" fontId="3" fillId="0" borderId="99" xfId="5" applyFont="1" applyBorder="1"/>
    <xf numFmtId="0" fontId="3" fillId="0" borderId="100" xfId="5" applyFont="1" applyBorder="1"/>
    <xf numFmtId="0" fontId="26" fillId="0" borderId="40" xfId="5" applyFont="1" applyAlignment="1">
      <alignment horizontal="left"/>
    </xf>
    <xf numFmtId="0" fontId="26" fillId="0" borderId="49" xfId="5" applyFont="1" applyBorder="1" applyAlignment="1">
      <alignment horizontal="left"/>
    </xf>
    <xf numFmtId="0" fontId="26" fillId="0" borderId="39" xfId="5" applyFont="1" applyBorder="1" applyAlignment="1">
      <alignment horizontal="left"/>
    </xf>
    <xf numFmtId="0" fontId="7" fillId="0" borderId="40" xfId="5" applyFont="1" applyAlignment="1">
      <alignment horizontal="left"/>
    </xf>
    <xf numFmtId="0" fontId="26" fillId="0" borderId="2" xfId="5" applyFont="1" applyBorder="1" applyAlignment="1">
      <alignment horizontal="left"/>
    </xf>
    <xf numFmtId="0" fontId="26" fillId="0" borderId="44" xfId="5" applyFont="1" applyBorder="1" applyAlignment="1">
      <alignment horizontal="left"/>
    </xf>
    <xf numFmtId="0" fontId="26" fillId="0" borderId="45" xfId="5" applyFont="1" applyBorder="1" applyAlignment="1">
      <alignment horizontal="left"/>
    </xf>
    <xf numFmtId="0" fontId="34" fillId="0" borderId="40" xfId="5" applyFont="1" applyAlignment="1">
      <alignment horizontal="left" vertical="center" wrapText="1"/>
    </xf>
    <xf numFmtId="0" fontId="7" fillId="0" borderId="49" xfId="5" applyFont="1" applyBorder="1" applyAlignment="1">
      <alignment horizontal="center" vertical="center" wrapText="1"/>
    </xf>
    <xf numFmtId="0" fontId="26" fillId="0" borderId="39" xfId="5" applyFont="1" applyBorder="1"/>
    <xf numFmtId="0" fontId="26" fillId="0" borderId="12" xfId="5" applyFont="1" applyBorder="1"/>
    <xf numFmtId="0" fontId="26" fillId="0" borderId="4" xfId="5" applyFont="1" applyBorder="1"/>
    <xf numFmtId="0" fontId="8" fillId="0" borderId="95" xfId="5" applyFont="1" applyBorder="1" applyAlignment="1">
      <alignment horizontal="center" vertical="center" wrapText="1"/>
    </xf>
    <xf numFmtId="0" fontId="8" fillId="0" borderId="97" xfId="5" applyFont="1" applyBorder="1" applyAlignment="1">
      <alignment horizontal="center" vertical="center" wrapText="1"/>
    </xf>
    <xf numFmtId="0" fontId="8" fillId="0" borderId="98" xfId="5" applyFont="1" applyBorder="1" applyAlignment="1">
      <alignment horizontal="center" vertical="center" wrapText="1"/>
    </xf>
    <xf numFmtId="0" fontId="8" fillId="0" borderId="99" xfId="5" applyFont="1" applyBorder="1" applyAlignment="1">
      <alignment horizontal="center" vertical="center" wrapText="1"/>
    </xf>
    <xf numFmtId="0" fontId="8" fillId="0" borderId="100" xfId="5" applyFont="1" applyBorder="1" applyAlignment="1">
      <alignment horizontal="center" vertical="center" wrapText="1"/>
    </xf>
    <xf numFmtId="0" fontId="7" fillId="0" borderId="25" xfId="5" applyFont="1" applyBorder="1" applyAlignment="1">
      <alignment horizontal="center" vertical="center" wrapText="1"/>
    </xf>
    <xf numFmtId="0" fontId="26" fillId="0" borderId="24" xfId="5" applyFont="1" applyBorder="1"/>
    <xf numFmtId="0" fontId="16" fillId="2" borderId="52" xfId="5" applyFont="1" applyFill="1" applyBorder="1" applyAlignment="1">
      <alignment horizontal="left" vertical="center" wrapText="1"/>
    </xf>
    <xf numFmtId="0" fontId="25" fillId="0" borderId="52" xfId="5" applyFont="1" applyBorder="1" applyAlignment="1">
      <alignment wrapText="1"/>
    </xf>
    <xf numFmtId="0" fontId="17" fillId="2" borderId="84" xfId="5" applyFont="1" applyFill="1" applyBorder="1" applyAlignment="1">
      <alignment horizontal="left" vertical="center"/>
    </xf>
    <xf numFmtId="0" fontId="17" fillId="2" borderId="85" xfId="5" applyFont="1" applyFill="1" applyBorder="1" applyAlignment="1">
      <alignment horizontal="left" vertical="center"/>
    </xf>
    <xf numFmtId="0" fontId="17" fillId="2" borderId="86" xfId="5" applyFont="1" applyFill="1" applyBorder="1" applyAlignment="1">
      <alignment horizontal="left" vertical="center"/>
    </xf>
    <xf numFmtId="0" fontId="26" fillId="0" borderId="49" xfId="5" applyFont="1" applyBorder="1"/>
    <xf numFmtId="0" fontId="9" fillId="11" borderId="90" xfId="5" applyFont="1" applyFill="1" applyBorder="1" applyAlignment="1">
      <alignment horizontal="center" vertical="center" wrapText="1"/>
    </xf>
    <xf numFmtId="0" fontId="3" fillId="8" borderId="92" xfId="5" applyFont="1" applyFill="1" applyBorder="1"/>
    <xf numFmtId="0" fontId="9" fillId="11" borderId="91" xfId="5" applyFont="1" applyFill="1" applyBorder="1" applyAlignment="1">
      <alignment horizontal="center" vertical="center" wrapText="1"/>
    </xf>
    <xf numFmtId="0" fontId="3" fillId="8" borderId="93" xfId="5" applyFont="1" applyFill="1" applyBorder="1"/>
    <xf numFmtId="0" fontId="9" fillId="11" borderId="9" xfId="5" applyFont="1" applyFill="1" applyBorder="1" applyAlignment="1">
      <alignment horizontal="center" vertical="center" wrapText="1"/>
    </xf>
    <xf numFmtId="0" fontId="3" fillId="8" borderId="2" xfId="5" applyFont="1" applyFill="1" applyBorder="1"/>
    <xf numFmtId="0" fontId="19" fillId="8" borderId="44" xfId="5" applyFont="1" applyFill="1" applyBorder="1" applyAlignment="1">
      <alignment horizontal="left" vertical="center"/>
    </xf>
    <xf numFmtId="0" fontId="19" fillId="8" borderId="78" xfId="5" applyFont="1" applyFill="1" applyBorder="1" applyAlignment="1">
      <alignment horizontal="left" vertical="center"/>
    </xf>
    <xf numFmtId="0" fontId="19" fillId="8" borderId="48" xfId="5" applyFont="1" applyFill="1" applyBorder="1" applyAlignment="1">
      <alignment horizontal="left" vertical="center"/>
    </xf>
    <xf numFmtId="0" fontId="5" fillId="11" borderId="78" xfId="5" applyFont="1" applyFill="1" applyBorder="1" applyAlignment="1">
      <alignment horizontal="left" vertical="center" wrapText="1"/>
    </xf>
    <xf numFmtId="14" fontId="8" fillId="0" borderId="95" xfId="5" applyNumberFormat="1" applyFont="1" applyBorder="1" applyAlignment="1">
      <alignment horizontal="left" vertical="center" wrapText="1"/>
    </xf>
    <xf numFmtId="0" fontId="8" fillId="0" borderId="96" xfId="5" applyFont="1" applyBorder="1" applyAlignment="1">
      <alignment horizontal="left" vertical="center" wrapText="1"/>
    </xf>
    <xf numFmtId="0" fontId="8" fillId="0" borderId="97" xfId="5" applyFont="1" applyBorder="1" applyAlignment="1">
      <alignment horizontal="left" vertical="center" wrapText="1"/>
    </xf>
    <xf numFmtId="0" fontId="8" fillId="0" borderId="98" xfId="5" applyFont="1" applyBorder="1" applyAlignment="1">
      <alignment horizontal="left" vertical="center" wrapText="1"/>
    </xf>
    <xf numFmtId="0" fontId="8" fillId="0" borderId="99" xfId="5" applyFont="1" applyBorder="1" applyAlignment="1">
      <alignment horizontal="left" vertical="center" wrapText="1"/>
    </xf>
    <xf numFmtId="0" fontId="8" fillId="0" borderId="100" xfId="5" applyFont="1" applyBorder="1" applyAlignment="1">
      <alignment horizontal="left" vertical="center" wrapText="1"/>
    </xf>
    <xf numFmtId="0" fontId="21" fillId="11" borderId="41" xfId="5" applyFont="1" applyFill="1" applyBorder="1" applyAlignment="1">
      <alignment horizontal="center" vertical="center" wrapText="1"/>
    </xf>
    <xf numFmtId="0" fontId="21" fillId="11" borderId="40" xfId="5" applyFont="1" applyFill="1" applyAlignment="1">
      <alignment horizontal="center" vertical="center" wrapText="1"/>
    </xf>
    <xf numFmtId="0" fontId="26" fillId="0" borderId="40" xfId="5" applyFont="1"/>
    <xf numFmtId="0" fontId="26" fillId="0" borderId="2" xfId="5" applyFont="1" applyBorder="1"/>
    <xf numFmtId="0" fontId="8" fillId="0" borderId="132" xfId="5" applyFont="1" applyBorder="1" applyAlignment="1">
      <alignment horizontal="center" vertical="center" wrapText="1"/>
    </xf>
    <xf numFmtId="0" fontId="8" fillId="0" borderId="40" xfId="5" applyFont="1" applyAlignment="1">
      <alignment horizontal="center" vertical="center" wrapText="1"/>
    </xf>
    <xf numFmtId="0" fontId="8" fillId="0" borderId="134" xfId="5" applyFont="1" applyBorder="1" applyAlignment="1">
      <alignment horizontal="center" vertical="center" wrapText="1"/>
    </xf>
    <xf numFmtId="0" fontId="7" fillId="0" borderId="96" xfId="5" applyFont="1" applyBorder="1" applyAlignment="1">
      <alignment horizontal="center" vertical="center" wrapText="1"/>
    </xf>
    <xf numFmtId="0" fontId="26" fillId="0" borderId="154" xfId="5" applyFont="1" applyBorder="1"/>
    <xf numFmtId="0" fontId="26" fillId="0" borderId="99" xfId="5" applyFont="1" applyBorder="1"/>
    <xf numFmtId="0" fontId="26" fillId="0" borderId="159" xfId="5" applyFont="1" applyBorder="1"/>
    <xf numFmtId="0" fontId="25" fillId="0" borderId="151" xfId="5" applyFont="1" applyBorder="1" applyAlignment="1">
      <alignment horizontal="left" vertical="center" wrapText="1"/>
    </xf>
    <xf numFmtId="0" fontId="25" fillId="0" borderId="155" xfId="5" applyFont="1" applyBorder="1" applyAlignment="1">
      <alignment horizontal="left" vertical="center" wrapText="1"/>
    </xf>
    <xf numFmtId="0" fontId="25" fillId="0" borderId="90" xfId="5" applyFont="1" applyBorder="1" applyAlignment="1">
      <alignment horizontal="center" vertical="center"/>
    </xf>
    <xf numFmtId="0" fontId="25" fillId="0" borderId="92" xfId="5" applyFont="1" applyBorder="1" applyAlignment="1">
      <alignment horizontal="center" vertical="center"/>
    </xf>
    <xf numFmtId="0" fontId="25" fillId="0" borderId="160" xfId="5" applyFont="1" applyBorder="1" applyAlignment="1">
      <alignment horizontal="center" vertical="center"/>
    </xf>
    <xf numFmtId="0" fontId="16" fillId="0" borderId="39" xfId="1" applyFont="1" applyBorder="1" applyAlignment="1">
      <alignment horizontal="center" vertical="center" wrapText="1"/>
    </xf>
    <xf numFmtId="0" fontId="25" fillId="0" borderId="4" xfId="1" applyFont="1" applyBorder="1" applyAlignment="1">
      <alignment horizontal="center"/>
    </xf>
    <xf numFmtId="0" fontId="16" fillId="0" borderId="39" xfId="1" applyFont="1" applyBorder="1" applyAlignment="1">
      <alignment horizontal="left" vertical="center" wrapText="1"/>
    </xf>
    <xf numFmtId="0" fontId="25" fillId="0" borderId="4" xfId="1" applyFont="1" applyBorder="1"/>
    <xf numFmtId="9" fontId="5" fillId="11" borderId="54" xfId="1" applyNumberFormat="1" applyFont="1" applyFill="1" applyBorder="1" applyAlignment="1">
      <alignment horizontal="center" vertical="center" wrapText="1"/>
    </xf>
    <xf numFmtId="9" fontId="3" fillId="8" borderId="55" xfId="1" applyNumberFormat="1" applyFont="1" applyFill="1" applyBorder="1"/>
    <xf numFmtId="0" fontId="8" fillId="0" borderId="49" xfId="1" applyFont="1" applyBorder="1" applyAlignment="1">
      <alignment horizontal="center" vertical="center" wrapText="1"/>
    </xf>
    <xf numFmtId="0" fontId="3" fillId="0" borderId="39" xfId="1" applyFont="1" applyBorder="1"/>
    <xf numFmtId="0" fontId="3" fillId="0" borderId="12" xfId="1" applyFont="1" applyBorder="1"/>
    <xf numFmtId="0" fontId="3" fillId="0" borderId="4" xfId="1" applyFont="1" applyBorder="1"/>
    <xf numFmtId="0" fontId="8" fillId="0" borderId="95" xfId="1" applyFont="1" applyBorder="1" applyAlignment="1">
      <alignment horizontal="left" vertical="center" wrapText="1"/>
    </xf>
    <xf numFmtId="0" fontId="8" fillId="0" borderId="96" xfId="1" applyFont="1" applyBorder="1" applyAlignment="1">
      <alignment horizontal="left" vertical="center" wrapText="1"/>
    </xf>
    <xf numFmtId="0" fontId="8" fillId="0" borderId="97" xfId="1" applyFont="1" applyBorder="1" applyAlignment="1">
      <alignment horizontal="left" vertical="center" wrapText="1"/>
    </xf>
    <xf numFmtId="0" fontId="8" fillId="0" borderId="98" xfId="1" applyFont="1" applyBorder="1" applyAlignment="1">
      <alignment horizontal="left" vertical="center" wrapText="1"/>
    </xf>
    <xf numFmtId="0" fontId="8" fillId="0" borderId="99" xfId="1" applyFont="1" applyBorder="1" applyAlignment="1">
      <alignment horizontal="left" vertical="center" wrapText="1"/>
    </xf>
    <xf numFmtId="0" fontId="8" fillId="0" borderId="100" xfId="1" applyFont="1" applyBorder="1" applyAlignment="1">
      <alignment horizontal="left" vertical="center" wrapText="1"/>
    </xf>
    <xf numFmtId="9" fontId="5" fillId="11" borderId="25" xfId="1" applyNumberFormat="1" applyFont="1" applyFill="1" applyBorder="1" applyAlignment="1">
      <alignment horizontal="center" vertical="center" wrapText="1"/>
    </xf>
    <xf numFmtId="9" fontId="3" fillId="8" borderId="50" xfId="1" applyNumberFormat="1" applyFont="1" applyFill="1" applyBorder="1"/>
    <xf numFmtId="0" fontId="8" fillId="0" borderId="25" xfId="1" applyFont="1" applyBorder="1" applyAlignment="1">
      <alignment horizontal="center" vertical="center" wrapText="1"/>
    </xf>
    <xf numFmtId="0" fontId="3" fillId="0" borderId="49" xfId="1" applyFont="1" applyBorder="1"/>
    <xf numFmtId="0" fontId="3" fillId="0" borderId="24" xfId="1" applyFont="1" applyBorder="1"/>
    <xf numFmtId="0" fontId="9" fillId="0" borderId="95" xfId="1" applyFont="1" applyBorder="1" applyAlignment="1">
      <alignment horizontal="left" vertical="center" wrapText="1"/>
    </xf>
    <xf numFmtId="0" fontId="8" fillId="0" borderId="95" xfId="1" applyFont="1" applyBorder="1" applyAlignment="1">
      <alignment horizontal="center" vertical="center" wrapText="1"/>
    </xf>
    <xf numFmtId="0" fontId="8" fillId="0" borderId="96" xfId="1" applyFont="1" applyBorder="1" applyAlignment="1">
      <alignment horizontal="center" vertical="center" wrapText="1"/>
    </xf>
    <xf numFmtId="0" fontId="8" fillId="0" borderId="97" xfId="1" applyFont="1" applyBorder="1" applyAlignment="1">
      <alignment horizontal="center" vertical="center" wrapText="1"/>
    </xf>
    <xf numFmtId="0" fontId="8" fillId="0" borderId="98" xfId="1" applyFont="1" applyBorder="1" applyAlignment="1">
      <alignment horizontal="center" vertical="center" wrapText="1"/>
    </xf>
    <xf numFmtId="0" fontId="8" fillId="0" borderId="99" xfId="1" applyFont="1" applyBorder="1" applyAlignment="1">
      <alignment horizontal="center" vertical="center" wrapText="1"/>
    </xf>
    <xf numFmtId="0" fontId="8" fillId="0" borderId="100" xfId="1" applyFont="1" applyBorder="1" applyAlignment="1">
      <alignment horizontal="center" vertical="center" wrapText="1"/>
    </xf>
    <xf numFmtId="0" fontId="27" fillId="0" borderId="12" xfId="5" applyFont="1" applyBorder="1" applyAlignment="1">
      <alignment horizontal="left" vertical="center"/>
    </xf>
    <xf numFmtId="0" fontId="26" fillId="0" borderId="12" xfId="5" applyFont="1" applyBorder="1" applyAlignment="1">
      <alignment horizontal="left"/>
    </xf>
    <xf numFmtId="0" fontId="26" fillId="0" borderId="4" xfId="5" applyFont="1" applyBorder="1" applyAlignment="1">
      <alignment horizontal="left"/>
    </xf>
    <xf numFmtId="0" fontId="5" fillId="11" borderId="41" xfId="5" applyFont="1" applyFill="1" applyBorder="1" applyAlignment="1">
      <alignment horizontal="left" vertical="center" wrapText="1"/>
    </xf>
    <xf numFmtId="0" fontId="19" fillId="8" borderId="41" xfId="5" applyFont="1" applyFill="1" applyBorder="1" applyAlignment="1">
      <alignment horizontal="left" vertical="center" wrapText="1"/>
    </xf>
    <xf numFmtId="0" fontId="27" fillId="0" borderId="52" xfId="5" applyFont="1" applyBorder="1" applyAlignment="1">
      <alignment horizontal="left" vertical="center" wrapText="1"/>
    </xf>
    <xf numFmtId="0" fontId="26" fillId="0" borderId="52" xfId="5" applyFont="1" applyBorder="1" applyAlignment="1">
      <alignment horizontal="left"/>
    </xf>
    <xf numFmtId="0" fontId="7" fillId="0" borderId="52" xfId="5" applyFont="1" applyBorder="1" applyAlignment="1">
      <alignment horizontal="left"/>
    </xf>
    <xf numFmtId="0" fontId="4" fillId="0" borderId="52" xfId="1" applyFont="1" applyBorder="1" applyAlignment="1">
      <alignment horizontal="center" vertical="center" wrapText="1"/>
    </xf>
    <xf numFmtId="0" fontId="6" fillId="6" borderId="52" xfId="1" applyFont="1" applyFill="1" applyBorder="1" applyAlignment="1">
      <alignment horizontal="center" vertical="center" wrapText="1"/>
    </xf>
    <xf numFmtId="0" fontId="5" fillId="15" borderId="52" xfId="1" applyFont="1" applyFill="1" applyBorder="1" applyAlignment="1">
      <alignment horizontal="center" vertical="center" wrapText="1"/>
    </xf>
    <xf numFmtId="0" fontId="3" fillId="10" borderId="52" xfId="1" applyFont="1" applyFill="1" applyBorder="1" applyAlignment="1">
      <alignment horizontal="center"/>
    </xf>
    <xf numFmtId="0" fontId="5" fillId="7" borderId="84" xfId="1" applyFont="1" applyFill="1" applyBorder="1" applyAlignment="1">
      <alignment horizontal="left" vertical="center"/>
    </xf>
    <xf numFmtId="0" fontId="5" fillId="7" borderId="86" xfId="1" applyFont="1" applyFill="1" applyBorder="1" applyAlignment="1">
      <alignment horizontal="left" vertical="center"/>
    </xf>
    <xf numFmtId="0" fontId="17" fillId="2" borderId="52" xfId="1" applyFont="1" applyFill="1" applyBorder="1" applyAlignment="1">
      <alignment horizontal="left" vertical="center" wrapText="1"/>
    </xf>
    <xf numFmtId="0" fontId="22" fillId="0" borderId="52" xfId="1" applyFont="1" applyBorder="1" applyAlignment="1">
      <alignment wrapText="1"/>
    </xf>
    <xf numFmtId="0" fontId="17" fillId="0" borderId="52" xfId="1" applyFont="1" applyBorder="1" applyAlignment="1">
      <alignment horizontal="left" vertical="center" wrapText="1"/>
    </xf>
    <xf numFmtId="0" fontId="5" fillId="7" borderId="52" xfId="1" applyFont="1" applyFill="1" applyBorder="1" applyAlignment="1">
      <alignment horizontal="center" vertical="center"/>
    </xf>
    <xf numFmtId="0" fontId="3" fillId="8" borderId="52" xfId="1" applyFont="1" applyFill="1" applyBorder="1"/>
    <xf numFmtId="0" fontId="17" fillId="2" borderId="84" xfId="1" applyFont="1" applyFill="1" applyBorder="1" applyAlignment="1">
      <alignment horizontal="left" vertical="center" wrapText="1"/>
    </xf>
    <xf numFmtId="0" fontId="17" fillId="2" borderId="85" xfId="1" applyFont="1" applyFill="1" applyBorder="1" applyAlignment="1">
      <alignment horizontal="left" vertical="center" wrapText="1"/>
    </xf>
    <xf numFmtId="0" fontId="17" fillId="2" borderId="86" xfId="1" applyFont="1" applyFill="1" applyBorder="1" applyAlignment="1">
      <alignment horizontal="left" vertical="center" wrapText="1"/>
    </xf>
    <xf numFmtId="0" fontId="21" fillId="0" borderId="53" xfId="1" applyFont="1" applyBorder="1" applyAlignment="1">
      <alignment horizontal="center" vertical="center"/>
    </xf>
    <xf numFmtId="0" fontId="5" fillId="7" borderId="52" xfId="1" applyFont="1" applyFill="1" applyBorder="1" applyAlignment="1">
      <alignment horizontal="left" vertical="center"/>
    </xf>
    <xf numFmtId="0" fontId="22" fillId="0" borderId="52" xfId="1" applyFont="1" applyBorder="1"/>
    <xf numFmtId="0" fontId="22" fillId="0" borderId="52" xfId="1" applyFont="1" applyBorder="1" applyAlignment="1">
      <alignment vertical="center"/>
    </xf>
    <xf numFmtId="0" fontId="5" fillId="11" borderId="8" xfId="1" applyFont="1" applyFill="1" applyBorder="1" applyAlignment="1">
      <alignment horizontal="center" vertical="center"/>
    </xf>
    <xf numFmtId="0" fontId="3" fillId="8" borderId="9" xfId="1" applyFont="1" applyFill="1" applyBorder="1"/>
    <xf numFmtId="0" fontId="3" fillId="8" borderId="36" xfId="1" applyFont="1" applyFill="1" applyBorder="1"/>
    <xf numFmtId="0" fontId="5" fillId="11" borderId="9" xfId="1" applyFont="1" applyFill="1" applyBorder="1" applyAlignment="1">
      <alignment horizontal="center" vertical="center"/>
    </xf>
    <xf numFmtId="0" fontId="5" fillId="11" borderId="13" xfId="1" applyFont="1" applyFill="1" applyBorder="1" applyAlignment="1">
      <alignment horizontal="center" vertical="center" textRotation="45" wrapText="1"/>
    </xf>
    <xf numFmtId="0" fontId="3" fillId="8" borderId="23" xfId="1" applyFont="1" applyFill="1" applyBorder="1"/>
    <xf numFmtId="0" fontId="5" fillId="11" borderId="25" xfId="1" applyFont="1" applyFill="1" applyBorder="1" applyAlignment="1">
      <alignment horizontal="center" vertical="center" wrapText="1"/>
    </xf>
    <xf numFmtId="0" fontId="3" fillId="8" borderId="49" xfId="1" applyFont="1" applyFill="1" applyBorder="1"/>
    <xf numFmtId="0" fontId="3" fillId="8" borderId="50" xfId="1" applyFont="1" applyFill="1" applyBorder="1"/>
    <xf numFmtId="0" fontId="3" fillId="8" borderId="40" xfId="1" applyFont="1" applyFill="1"/>
    <xf numFmtId="0" fontId="5" fillId="11" borderId="25" xfId="1" applyFont="1" applyFill="1" applyBorder="1" applyAlignment="1">
      <alignment horizontal="center" vertical="center"/>
    </xf>
    <xf numFmtId="0" fontId="3" fillId="8" borderId="39" xfId="1" applyFont="1" applyFill="1" applyBorder="1"/>
    <xf numFmtId="0" fontId="3" fillId="8" borderId="24" xfId="1" applyFont="1" applyFill="1" applyBorder="1"/>
    <xf numFmtId="0" fontId="3" fillId="8" borderId="12" xfId="1" applyFont="1" applyFill="1" applyBorder="1"/>
    <xf numFmtId="0" fontId="3" fillId="8" borderId="4" xfId="1" applyFont="1" applyFill="1" applyBorder="1"/>
    <xf numFmtId="0" fontId="5" fillId="11" borderId="13" xfId="1" applyFont="1" applyFill="1" applyBorder="1" applyAlignment="1">
      <alignment horizontal="center" vertical="center"/>
    </xf>
    <xf numFmtId="0" fontId="3" fillId="8" borderId="94" xfId="1" applyFont="1" applyFill="1" applyBorder="1"/>
    <xf numFmtId="0" fontId="5" fillId="11" borderId="13" xfId="1" applyFont="1" applyFill="1" applyBorder="1" applyAlignment="1">
      <alignment horizontal="center" vertical="center" wrapText="1"/>
    </xf>
    <xf numFmtId="0" fontId="9" fillId="0" borderId="25" xfId="1" applyFont="1" applyBorder="1" applyAlignment="1">
      <alignment horizontal="left" vertical="center" wrapText="1"/>
    </xf>
    <xf numFmtId="0" fontId="3" fillId="0" borderId="50" xfId="1" applyFont="1" applyBorder="1"/>
    <xf numFmtId="0" fontId="3" fillId="0" borderId="40" xfId="1" applyFont="1"/>
    <xf numFmtId="0" fontId="3" fillId="0" borderId="2" xfId="1" applyFont="1" applyBorder="1"/>
    <xf numFmtId="0" fontId="17" fillId="2" borderId="52" xfId="1" applyFont="1" applyFill="1" applyBorder="1" applyAlignment="1">
      <alignment horizontal="left" vertical="center"/>
    </xf>
    <xf numFmtId="0" fontId="9" fillId="14" borderId="13" xfId="1" applyFont="1" applyFill="1" applyBorder="1" applyAlignment="1">
      <alignment horizontal="center" vertical="center"/>
    </xf>
    <xf numFmtId="0" fontId="9" fillId="11" borderId="25" xfId="1" applyFont="1" applyFill="1" applyBorder="1" applyAlignment="1">
      <alignment horizontal="center" vertical="center"/>
    </xf>
    <xf numFmtId="0" fontId="9" fillId="11" borderId="90" xfId="1" applyFont="1" applyFill="1" applyBorder="1" applyAlignment="1">
      <alignment horizontal="center" vertical="center" wrapText="1"/>
    </xf>
    <xf numFmtId="0" fontId="3" fillId="8" borderId="121" xfId="1" applyFont="1" applyFill="1" applyBorder="1"/>
    <xf numFmtId="0" fontId="9" fillId="11" borderId="91" xfId="1" applyFont="1" applyFill="1" applyBorder="1" applyAlignment="1">
      <alignment horizontal="center" vertical="center" wrapText="1"/>
    </xf>
    <xf numFmtId="0" fontId="3" fillId="8" borderId="122" xfId="1" applyFont="1" applyFill="1" applyBorder="1"/>
    <xf numFmtId="0" fontId="9" fillId="11" borderId="145" xfId="1" applyFont="1" applyFill="1" applyBorder="1" applyAlignment="1">
      <alignment horizontal="center" vertical="center" wrapText="1"/>
    </xf>
    <xf numFmtId="0" fontId="3" fillId="8" borderId="146" xfId="1" applyFont="1" applyFill="1" applyBorder="1"/>
    <xf numFmtId="0" fontId="3" fillId="8" borderId="147" xfId="1" applyFont="1" applyFill="1" applyBorder="1"/>
    <xf numFmtId="0" fontId="5" fillId="11" borderId="39" xfId="1" applyFont="1" applyFill="1" applyBorder="1" applyAlignment="1">
      <alignment horizontal="center" vertical="center" wrapText="1"/>
    </xf>
    <xf numFmtId="0" fontId="3" fillId="8" borderId="2" xfId="1" applyFont="1" applyFill="1" applyBorder="1"/>
    <xf numFmtId="0" fontId="5" fillId="2" borderId="25" xfId="1" applyFont="1" applyFill="1" applyBorder="1" applyAlignment="1">
      <alignment horizontal="center" vertical="center" wrapText="1"/>
    </xf>
    <xf numFmtId="0" fontId="13" fillId="0" borderId="40" xfId="1"/>
    <xf numFmtId="0" fontId="9" fillId="3" borderId="25" xfId="1" applyFont="1" applyFill="1" applyBorder="1" applyAlignment="1">
      <alignment horizontal="center" vertical="center" textRotation="90" wrapText="1"/>
    </xf>
    <xf numFmtId="0" fontId="9" fillId="11" borderId="25" xfId="1" applyFont="1" applyFill="1" applyBorder="1" applyAlignment="1">
      <alignment horizontal="center" vertical="center" wrapText="1"/>
    </xf>
    <xf numFmtId="0" fontId="9" fillId="4" borderId="25" xfId="1" applyFont="1" applyFill="1" applyBorder="1" applyAlignment="1">
      <alignment horizontal="center" vertical="center" textRotation="90" wrapText="1"/>
    </xf>
    <xf numFmtId="0" fontId="9" fillId="11" borderId="50" xfId="1" applyFont="1" applyFill="1" applyBorder="1" applyAlignment="1">
      <alignment horizontal="center" vertical="center" wrapText="1"/>
    </xf>
    <xf numFmtId="0" fontId="9" fillId="11" borderId="15" xfId="1" applyFont="1" applyFill="1" applyBorder="1" applyAlignment="1">
      <alignment horizontal="center" vertical="center" wrapText="1"/>
    </xf>
    <xf numFmtId="0" fontId="3" fillId="8" borderId="35" xfId="1" applyFont="1" applyFill="1" applyBorder="1"/>
    <xf numFmtId="0" fontId="5" fillId="11" borderId="56" xfId="1" applyFont="1" applyFill="1" applyBorder="1" applyAlignment="1">
      <alignment horizontal="center" vertical="center"/>
    </xf>
    <xf numFmtId="0" fontId="18" fillId="8" borderId="57" xfId="1" applyFont="1" applyFill="1" applyBorder="1"/>
    <xf numFmtId="0" fontId="18" fillId="8" borderId="58" xfId="1" applyFont="1" applyFill="1" applyBorder="1"/>
    <xf numFmtId="0" fontId="5" fillId="11" borderId="41" xfId="1" applyFont="1" applyFill="1" applyBorder="1" applyAlignment="1">
      <alignment horizontal="center" vertical="center" wrapText="1"/>
    </xf>
    <xf numFmtId="0" fontId="5" fillId="11" borderId="40" xfId="1" applyFont="1" applyFill="1" applyAlignment="1">
      <alignment horizontal="center" vertical="center" wrapText="1"/>
    </xf>
    <xf numFmtId="0" fontId="36" fillId="0" borderId="52" xfId="1" applyFont="1" applyBorder="1" applyAlignment="1">
      <alignment horizontal="left" vertical="center" wrapText="1"/>
    </xf>
    <xf numFmtId="0" fontId="25" fillId="0" borderId="52" xfId="1" applyFont="1" applyBorder="1" applyAlignment="1">
      <alignment horizontal="left"/>
    </xf>
    <xf numFmtId="0" fontId="5" fillId="11" borderId="95" xfId="5" applyFont="1" applyFill="1" applyBorder="1" applyAlignment="1">
      <alignment horizontal="left" vertical="center" wrapText="1"/>
    </xf>
    <xf numFmtId="0" fontId="19" fillId="8" borderId="132" xfId="5" applyFont="1" applyFill="1" applyBorder="1" applyAlignment="1">
      <alignment horizontal="left" vertical="center" wrapText="1"/>
    </xf>
  </cellXfs>
  <cellStyles count="8">
    <cellStyle name="Moneda [0] 2" xfId="4" xr:uid="{37777E91-4358-4910-8792-79D0EC641EFB}"/>
    <cellStyle name="Normal" xfId="0" builtinId="0"/>
    <cellStyle name="Normal 2" xfId="1" xr:uid="{E8FF5A03-533A-4773-BC67-3F24B2111656}"/>
    <cellStyle name="Normal 3" xfId="2" xr:uid="{F8F35D58-2168-4C35-AF36-785A2D943710}"/>
    <cellStyle name="Normal 3 2" xfId="3" xr:uid="{2666ED87-F425-4082-85A8-5AE525390D61}"/>
    <cellStyle name="Normal 4" xfId="5" xr:uid="{1FE69C24-4755-4270-9279-E080DBE51D23}"/>
    <cellStyle name="Normal 5" xfId="6" xr:uid="{61232200-8791-4D65-B486-3281FD45B525}"/>
    <cellStyle name="Normal 6" xfId="7" xr:uid="{060BB17C-A066-421C-A2B0-255B74B2F8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10/relationships/person" Target="persons/person0.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Energía!$A$30:$B$30</c:f>
              <c:strCache>
                <c:ptCount val="2"/>
                <c:pt idx="0">
                  <c:v>SEGUIMIENTO A CONSUMOS </c:v>
                </c:pt>
              </c:strCache>
            </c:strRef>
          </c:tx>
          <c:spPr>
            <a:solidFill>
              <a:schemeClr val="accent1"/>
            </a:solidFill>
            <a:ln>
              <a:noFill/>
            </a:ln>
            <a:effectLst/>
          </c:spPr>
          <c:invertIfNegative val="0"/>
          <c:val>
            <c:numRef>
              <c:f>Energía!$C$30:$X$30</c:f>
              <c:numCache>
                <c:formatCode>General</c:formatCode>
                <c:ptCount val="22"/>
              </c:numCache>
            </c:numRef>
          </c:val>
          <c:extLst>
            <c:ext xmlns:c16="http://schemas.microsoft.com/office/drawing/2014/chart" uri="{C3380CC4-5D6E-409C-BE32-E72D297353CC}">
              <c16:uniqueId val="{00000000-3AAE-4D05-995C-26EA4005BDD8}"/>
            </c:ext>
          </c:extLst>
        </c:ser>
        <c:ser>
          <c:idx val="1"/>
          <c:order val="1"/>
          <c:tx>
            <c:strRef>
              <c:f>Energía!$A$31:$B$31</c:f>
              <c:strCache>
                <c:ptCount val="2"/>
                <c:pt idx="0">
                  <c:v>AÑO</c:v>
                </c:pt>
                <c:pt idx="1">
                  <c:v>ITEM</c:v>
                </c:pt>
              </c:strCache>
            </c:strRef>
          </c:tx>
          <c:spPr>
            <a:solidFill>
              <a:schemeClr val="accent2"/>
            </a:solidFill>
            <a:ln>
              <a:noFill/>
            </a:ln>
            <a:effectLst/>
          </c:spPr>
          <c:invertIfNegative val="0"/>
          <c:val>
            <c:numRef>
              <c:f>Energía!$C$31:$X$31</c:f>
              <c:numCache>
                <c:formatCode>General</c:formatCode>
                <c:ptCount val="22"/>
                <c:pt idx="0">
                  <c:v>0</c:v>
                </c:pt>
                <c:pt idx="1">
                  <c:v>0</c:v>
                </c:pt>
                <c:pt idx="2">
                  <c:v>0</c:v>
                </c:pt>
                <c:pt idx="14">
                  <c:v>0</c:v>
                </c:pt>
                <c:pt idx="15">
                  <c:v>0</c:v>
                </c:pt>
              </c:numCache>
            </c:numRef>
          </c:val>
          <c:extLst>
            <c:ext xmlns:c16="http://schemas.microsoft.com/office/drawing/2014/chart" uri="{C3380CC4-5D6E-409C-BE32-E72D297353CC}">
              <c16:uniqueId val="{00000001-3AAE-4D05-995C-26EA4005BDD8}"/>
            </c:ext>
          </c:extLst>
        </c:ser>
        <c:ser>
          <c:idx val="2"/>
          <c:order val="2"/>
          <c:tx>
            <c:strRef>
              <c:f>Energía!$A$32:$B$32</c:f>
              <c:strCache>
                <c:ptCount val="2"/>
                <c:pt idx="0">
                  <c:v>AÑO</c:v>
                </c:pt>
                <c:pt idx="1">
                  <c:v>ITEM</c:v>
                </c:pt>
              </c:strCache>
            </c:strRef>
          </c:tx>
          <c:spPr>
            <a:solidFill>
              <a:schemeClr val="accent3"/>
            </a:solidFill>
            <a:ln>
              <a:noFill/>
            </a:ln>
            <a:effectLst/>
          </c:spPr>
          <c:invertIfNegative val="0"/>
          <c:val>
            <c:numRef>
              <c:f>Energía!$C$32:$X$32</c:f>
              <c:numCache>
                <c:formatCode>General</c:formatCode>
                <c:ptCount val="22"/>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3AAE-4D05-995C-26EA4005BDD8}"/>
            </c:ext>
          </c:extLst>
        </c:ser>
        <c:ser>
          <c:idx val="3"/>
          <c:order val="3"/>
          <c:tx>
            <c:strRef>
              <c:f>Energía!$A$33:$B$33</c:f>
              <c:strCache>
                <c:ptCount val="2"/>
                <c:pt idx="0">
                  <c:v>LINEA BASE 2022</c:v>
                </c:pt>
                <c:pt idx="1">
                  <c:v>CONSUMO RECURSO ENERGÍA ELÉCTRICA</c:v>
                </c:pt>
              </c:strCache>
            </c:strRef>
          </c:tx>
          <c:spPr>
            <a:solidFill>
              <a:schemeClr val="accent4"/>
            </a:solidFill>
            <a:ln>
              <a:noFill/>
            </a:ln>
            <a:effectLst/>
          </c:spPr>
          <c:invertIfNegative val="0"/>
          <c:val>
            <c:numRef>
              <c:f>Energía!$C$33:$X$33</c:f>
              <c:numCache>
                <c:formatCode>General</c:formatCode>
                <c:ptCount val="22"/>
                <c:pt idx="0">
                  <c:v>0</c:v>
                </c:pt>
                <c:pt idx="1">
                  <c:v>0</c:v>
                </c:pt>
                <c:pt idx="2" formatCode="0">
                  <c:v>21336</c:v>
                </c:pt>
                <c:pt idx="3" formatCode="0">
                  <c:v>23136</c:v>
                </c:pt>
                <c:pt idx="4" formatCode="0">
                  <c:v>22760</c:v>
                </c:pt>
                <c:pt idx="5" formatCode="0">
                  <c:v>24473</c:v>
                </c:pt>
                <c:pt idx="6" formatCode="0">
                  <c:v>22703</c:v>
                </c:pt>
                <c:pt idx="7" formatCode="0">
                  <c:v>24012</c:v>
                </c:pt>
                <c:pt idx="8" formatCode="0">
                  <c:v>22834</c:v>
                </c:pt>
                <c:pt idx="9" formatCode="0">
                  <c:v>25495</c:v>
                </c:pt>
                <c:pt idx="10" formatCode="0">
                  <c:v>24427</c:v>
                </c:pt>
                <c:pt idx="11" formatCode="0">
                  <c:v>23710</c:v>
                </c:pt>
                <c:pt idx="12" formatCode="0">
                  <c:v>24980</c:v>
                </c:pt>
                <c:pt idx="14" formatCode="0">
                  <c:v>259866</c:v>
                </c:pt>
              </c:numCache>
            </c:numRef>
          </c:val>
          <c:extLst>
            <c:ext xmlns:c16="http://schemas.microsoft.com/office/drawing/2014/chart" uri="{C3380CC4-5D6E-409C-BE32-E72D297353CC}">
              <c16:uniqueId val="{00000003-3AAE-4D05-995C-26EA4005BDD8}"/>
            </c:ext>
          </c:extLst>
        </c:ser>
        <c:ser>
          <c:idx val="4"/>
          <c:order val="4"/>
          <c:tx>
            <c:strRef>
              <c:f>Energía!$A$34:$B$34</c:f>
              <c:strCache>
                <c:ptCount val="2"/>
                <c:pt idx="0">
                  <c:v>LINEA BASE 2022</c:v>
                </c:pt>
                <c:pt idx="1">
                  <c:v>PROCESO ASOCIADO</c:v>
                </c:pt>
              </c:strCache>
            </c:strRef>
          </c:tx>
          <c:spPr>
            <a:solidFill>
              <a:schemeClr val="accent5"/>
            </a:solidFill>
            <a:ln>
              <a:noFill/>
            </a:ln>
            <a:effectLst/>
          </c:spPr>
          <c:invertIfNegative val="0"/>
          <c:val>
            <c:numRef>
              <c:f>Energía!$C$34:$X$34</c:f>
              <c:numCache>
                <c:formatCode>General</c:formatCode>
                <c:ptCount val="22"/>
                <c:pt idx="0">
                  <c:v>0</c:v>
                </c:pt>
                <c:pt idx="1">
                  <c:v>0</c:v>
                </c:pt>
                <c:pt idx="2" formatCode="0">
                  <c:v>479</c:v>
                </c:pt>
                <c:pt idx="3" formatCode="0">
                  <c:v>489</c:v>
                </c:pt>
                <c:pt idx="4" formatCode="0">
                  <c:v>571</c:v>
                </c:pt>
                <c:pt idx="5" formatCode="0">
                  <c:v>579</c:v>
                </c:pt>
                <c:pt idx="6" formatCode="0">
                  <c:v>626</c:v>
                </c:pt>
                <c:pt idx="7" formatCode="0">
                  <c:v>638</c:v>
                </c:pt>
                <c:pt idx="8" formatCode="0">
                  <c:v>608</c:v>
                </c:pt>
                <c:pt idx="9" formatCode="0">
                  <c:v>683</c:v>
                </c:pt>
                <c:pt idx="10" formatCode="0">
                  <c:v>714</c:v>
                </c:pt>
                <c:pt idx="11" formatCode="0">
                  <c:v>708</c:v>
                </c:pt>
                <c:pt idx="12" formatCode="0">
                  <c:v>598</c:v>
                </c:pt>
                <c:pt idx="14" formatCode="0">
                  <c:v>6693</c:v>
                </c:pt>
              </c:numCache>
            </c:numRef>
          </c:val>
          <c:extLst>
            <c:ext xmlns:c16="http://schemas.microsoft.com/office/drawing/2014/chart" uri="{C3380CC4-5D6E-409C-BE32-E72D297353CC}">
              <c16:uniqueId val="{00000004-3AAE-4D05-995C-26EA4005BDD8}"/>
            </c:ext>
          </c:extLst>
        </c:ser>
        <c:ser>
          <c:idx val="5"/>
          <c:order val="5"/>
          <c:tx>
            <c:strRef>
              <c:f>Energía!$A$35:$B$35</c:f>
              <c:strCache>
                <c:ptCount val="2"/>
                <c:pt idx="0">
                  <c:v>LINEA BASE 2022</c:v>
                </c:pt>
                <c:pt idx="1">
                  <c:v>COSTO UNITARIO Kw/h</c:v>
                </c:pt>
              </c:strCache>
            </c:strRef>
          </c:tx>
          <c:spPr>
            <a:solidFill>
              <a:schemeClr val="accent6"/>
            </a:solidFill>
            <a:ln>
              <a:noFill/>
            </a:ln>
            <a:effectLst/>
          </c:spPr>
          <c:invertIfNegative val="0"/>
          <c:val>
            <c:numRef>
              <c:f>Energía!$C$35:$X$35</c:f>
              <c:numCache>
                <c:formatCode>General</c:formatCode>
                <c:ptCount val="22"/>
                <c:pt idx="0">
                  <c:v>0</c:v>
                </c:pt>
                <c:pt idx="1">
                  <c:v>0</c:v>
                </c:pt>
                <c:pt idx="2" formatCode="_-&quot;$&quot;* #,##0_-;\-&quot;$&quot;* #,##0_-;_-&quot;$&quot;* &quot;-&quot;_-;_-@_-">
                  <c:v>623.17999999999995</c:v>
                </c:pt>
                <c:pt idx="3" formatCode="_-&quot;$&quot;* #,##0_-;\-&quot;$&quot;* #,##0_-;_-&quot;$&quot;* &quot;-&quot;_-;_-@_-">
                  <c:v>632.52</c:v>
                </c:pt>
                <c:pt idx="4" formatCode="_-&quot;$&quot;* #,##0_-;\-&quot;$&quot;* #,##0_-;_-&quot;$&quot;* &quot;-&quot;_-;_-@_-">
                  <c:v>653.57000000000005</c:v>
                </c:pt>
                <c:pt idx="5" formatCode="_-&quot;$&quot;* #,##0_-;\-&quot;$&quot;* #,##0_-;_-&quot;$&quot;* &quot;-&quot;_-;_-@_-">
                  <c:v>653.57000000000005</c:v>
                </c:pt>
                <c:pt idx="6" formatCode="_-&quot;$&quot;* #,##0_-;\-&quot;$&quot;* #,##0_-;_-&quot;$&quot;* &quot;-&quot;_-;_-@_-">
                  <c:v>665.33</c:v>
                </c:pt>
                <c:pt idx="7" formatCode="&quot;$&quot;#,##0">
                  <c:v>623.17999999999995</c:v>
                </c:pt>
                <c:pt idx="8" formatCode="&quot;$&quot;#,##0">
                  <c:v>704.67</c:v>
                </c:pt>
                <c:pt idx="9" formatCode="&quot;$&quot;#,##0">
                  <c:v>704.67</c:v>
                </c:pt>
                <c:pt idx="10" formatCode="&quot;$&quot;#,##0">
                  <c:v>718.76</c:v>
                </c:pt>
                <c:pt idx="11" formatCode="&quot;$&quot;#,##0">
                  <c:v>723.08</c:v>
                </c:pt>
                <c:pt idx="12" formatCode="&quot;$&quot;#,##0">
                  <c:v>723.08</c:v>
                </c:pt>
                <c:pt idx="14" formatCode="0.0">
                  <c:v>675.0554545454545</c:v>
                </c:pt>
              </c:numCache>
            </c:numRef>
          </c:val>
          <c:extLst>
            <c:ext xmlns:c16="http://schemas.microsoft.com/office/drawing/2014/chart" uri="{C3380CC4-5D6E-409C-BE32-E72D297353CC}">
              <c16:uniqueId val="{00000005-3AAE-4D05-995C-26EA4005BDD8}"/>
            </c:ext>
          </c:extLst>
        </c:ser>
        <c:ser>
          <c:idx val="6"/>
          <c:order val="6"/>
          <c:tx>
            <c:strRef>
              <c:f>Energía!$A$36:$B$36</c:f>
              <c:strCache>
                <c:ptCount val="2"/>
                <c:pt idx="0">
                  <c:v>LINEA BASE 2022</c:v>
                </c:pt>
                <c:pt idx="1">
                  <c:v>RELACIÓN / INDICE DE CONSUMO</c:v>
                </c:pt>
              </c:strCache>
            </c:strRef>
          </c:tx>
          <c:spPr>
            <a:solidFill>
              <a:schemeClr val="accent1">
                <a:lumMod val="60000"/>
              </a:schemeClr>
            </a:solidFill>
            <a:ln>
              <a:noFill/>
            </a:ln>
            <a:effectLst/>
          </c:spPr>
          <c:invertIfNegative val="0"/>
          <c:val>
            <c:numRef>
              <c:f>Energía!$C$36:$X$36</c:f>
              <c:numCache>
                <c:formatCode>General</c:formatCode>
                <c:ptCount val="22"/>
                <c:pt idx="2" formatCode="0.00">
                  <c:v>44.542797494780793</c:v>
                </c:pt>
                <c:pt idx="3" formatCode="0.00">
                  <c:v>47.312883435582819</c:v>
                </c:pt>
                <c:pt idx="4" formatCode="0.00">
                  <c:v>39.859894921190893</c:v>
                </c:pt>
                <c:pt idx="5" formatCode="0.00">
                  <c:v>42.267702936096718</c:v>
                </c:pt>
                <c:pt idx="6" formatCode="0.00">
                  <c:v>36.266773162939295</c:v>
                </c:pt>
                <c:pt idx="7" formatCode="0.00">
                  <c:v>37.636363636363633</c:v>
                </c:pt>
                <c:pt idx="8" formatCode="0.00">
                  <c:v>37.555921052631582</c:v>
                </c:pt>
                <c:pt idx="9" formatCode="0.00">
                  <c:v>37.327964860907763</c:v>
                </c:pt>
                <c:pt idx="10" formatCode="0.00">
                  <c:v>34.211484593837532</c:v>
                </c:pt>
                <c:pt idx="11" formatCode="0.00">
                  <c:v>33.488700564971751</c:v>
                </c:pt>
                <c:pt idx="12" formatCode="0.00">
                  <c:v>41.77257525083612</c:v>
                </c:pt>
                <c:pt idx="13" formatCode="0.00">
                  <c:v>0</c:v>
                </c:pt>
                <c:pt idx="14" formatCode="0">
                  <c:v>39.294823810012623</c:v>
                </c:pt>
              </c:numCache>
            </c:numRef>
          </c:val>
          <c:extLst>
            <c:ext xmlns:c16="http://schemas.microsoft.com/office/drawing/2014/chart" uri="{C3380CC4-5D6E-409C-BE32-E72D297353CC}">
              <c16:uniqueId val="{00000006-3AAE-4D05-995C-26EA4005BDD8}"/>
            </c:ext>
          </c:extLst>
        </c:ser>
        <c:ser>
          <c:idx val="7"/>
          <c:order val="7"/>
          <c:tx>
            <c:strRef>
              <c:f>Energía!$A$37:$B$37</c:f>
              <c:strCache>
                <c:ptCount val="2"/>
                <c:pt idx="0">
                  <c:v>2023</c:v>
                </c:pt>
                <c:pt idx="1">
                  <c:v>CONSUMO RECURSO ENERGÍA ELÉCTRICA</c:v>
                </c:pt>
              </c:strCache>
            </c:strRef>
          </c:tx>
          <c:spPr>
            <a:solidFill>
              <a:schemeClr val="accent2">
                <a:lumMod val="60000"/>
              </a:schemeClr>
            </a:solidFill>
            <a:ln>
              <a:noFill/>
            </a:ln>
            <a:effectLst/>
          </c:spPr>
          <c:invertIfNegative val="0"/>
          <c:val>
            <c:numRef>
              <c:f>Energía!$C$37:$X$37</c:f>
              <c:numCache>
                <c:formatCode>General</c:formatCode>
                <c:ptCount val="22"/>
                <c:pt idx="0">
                  <c:v>0</c:v>
                </c:pt>
                <c:pt idx="1">
                  <c:v>0</c:v>
                </c:pt>
                <c:pt idx="14" formatCode="0">
                  <c:v>0</c:v>
                </c:pt>
              </c:numCache>
            </c:numRef>
          </c:val>
          <c:extLst>
            <c:ext xmlns:c16="http://schemas.microsoft.com/office/drawing/2014/chart" uri="{C3380CC4-5D6E-409C-BE32-E72D297353CC}">
              <c16:uniqueId val="{00000007-3AAE-4D05-995C-26EA4005BDD8}"/>
            </c:ext>
          </c:extLst>
        </c:ser>
        <c:ser>
          <c:idx val="8"/>
          <c:order val="8"/>
          <c:tx>
            <c:strRef>
              <c:f>Energía!$A$38:$B$38</c:f>
              <c:strCache>
                <c:ptCount val="2"/>
                <c:pt idx="0">
                  <c:v>2023</c:v>
                </c:pt>
                <c:pt idx="1">
                  <c:v>PROCESO ASOCIADO</c:v>
                </c:pt>
              </c:strCache>
            </c:strRef>
          </c:tx>
          <c:spPr>
            <a:solidFill>
              <a:schemeClr val="accent3">
                <a:lumMod val="60000"/>
              </a:schemeClr>
            </a:solidFill>
            <a:ln>
              <a:noFill/>
            </a:ln>
            <a:effectLst/>
          </c:spPr>
          <c:invertIfNegative val="0"/>
          <c:val>
            <c:numRef>
              <c:f>Energía!$C$38:$X$38</c:f>
              <c:numCache>
                <c:formatCode>General</c:formatCode>
                <c:ptCount val="22"/>
                <c:pt idx="0">
                  <c:v>0</c:v>
                </c:pt>
                <c:pt idx="1">
                  <c:v>0</c:v>
                </c:pt>
                <c:pt idx="14" formatCode="0">
                  <c:v>0</c:v>
                </c:pt>
              </c:numCache>
            </c:numRef>
          </c:val>
          <c:extLst>
            <c:ext xmlns:c16="http://schemas.microsoft.com/office/drawing/2014/chart" uri="{C3380CC4-5D6E-409C-BE32-E72D297353CC}">
              <c16:uniqueId val="{00000008-3AAE-4D05-995C-26EA4005BDD8}"/>
            </c:ext>
          </c:extLst>
        </c:ser>
        <c:ser>
          <c:idx val="9"/>
          <c:order val="9"/>
          <c:tx>
            <c:strRef>
              <c:f>Energía!$A$39:$B$39</c:f>
              <c:strCache>
                <c:ptCount val="2"/>
                <c:pt idx="0">
                  <c:v>2023</c:v>
                </c:pt>
                <c:pt idx="1">
                  <c:v>COSTO UNITARIO Kw-h</c:v>
                </c:pt>
              </c:strCache>
            </c:strRef>
          </c:tx>
          <c:spPr>
            <a:solidFill>
              <a:schemeClr val="accent4">
                <a:lumMod val="60000"/>
              </a:schemeClr>
            </a:solidFill>
            <a:ln>
              <a:noFill/>
            </a:ln>
            <a:effectLst/>
          </c:spPr>
          <c:invertIfNegative val="0"/>
          <c:val>
            <c:numRef>
              <c:f>Energía!$C$39:$X$39</c:f>
              <c:numCache>
                <c:formatCode>General</c:formatCode>
                <c:ptCount val="22"/>
                <c:pt idx="0">
                  <c:v>0</c:v>
                </c:pt>
                <c:pt idx="1">
                  <c:v>0</c:v>
                </c:pt>
                <c:pt idx="14" formatCode="0">
                  <c:v>0</c:v>
                </c:pt>
              </c:numCache>
            </c:numRef>
          </c:val>
          <c:extLst>
            <c:ext xmlns:c16="http://schemas.microsoft.com/office/drawing/2014/chart" uri="{C3380CC4-5D6E-409C-BE32-E72D297353CC}">
              <c16:uniqueId val="{00000009-3AAE-4D05-995C-26EA4005BDD8}"/>
            </c:ext>
          </c:extLst>
        </c:ser>
        <c:ser>
          <c:idx val="10"/>
          <c:order val="10"/>
          <c:tx>
            <c:strRef>
              <c:f>Energía!$A$40:$B$40</c:f>
              <c:strCache>
                <c:ptCount val="2"/>
                <c:pt idx="0">
                  <c:v>2023</c:v>
                </c:pt>
                <c:pt idx="1">
                  <c:v>RELACIÓN / INDICE DE CONSUMO</c:v>
                </c:pt>
              </c:strCache>
            </c:strRef>
          </c:tx>
          <c:spPr>
            <a:solidFill>
              <a:schemeClr val="accent5">
                <a:lumMod val="60000"/>
              </a:schemeClr>
            </a:solidFill>
            <a:ln>
              <a:noFill/>
            </a:ln>
            <a:effectLst/>
          </c:spPr>
          <c:invertIfNegative val="0"/>
          <c:val>
            <c:numRef>
              <c:f>Energía!$C$40:$X$40</c:f>
              <c:numCache>
                <c:formatCode>General</c:formatCode>
                <c:ptCount val="22"/>
                <c:pt idx="2" formatCode="0.00">
                  <c:v>0</c:v>
                </c:pt>
                <c:pt idx="3" formatCode="0.00">
                  <c:v>0</c:v>
                </c:pt>
                <c:pt idx="4" formatCode="0.00">
                  <c:v>0</c:v>
                </c:pt>
                <c:pt idx="5" formatCode="0.00">
                  <c:v>0</c:v>
                </c:pt>
                <c:pt idx="6" formatCode="0.00">
                  <c:v>0</c:v>
                </c:pt>
                <c:pt idx="7" formatCode="0.00">
                  <c:v>0</c:v>
                </c:pt>
                <c:pt idx="8" formatCode="0.00">
                  <c:v>0</c:v>
                </c:pt>
                <c:pt idx="9" formatCode="0.00">
                  <c:v>0</c:v>
                </c:pt>
                <c:pt idx="10" formatCode="0.00">
                  <c:v>0</c:v>
                </c:pt>
                <c:pt idx="11" formatCode="0.00">
                  <c:v>0</c:v>
                </c:pt>
                <c:pt idx="12" formatCode="0.00">
                  <c:v>0</c:v>
                </c:pt>
                <c:pt idx="13" formatCode="0.00">
                  <c:v>0</c:v>
                </c:pt>
                <c:pt idx="14" formatCode="0.0">
                  <c:v>0</c:v>
                </c:pt>
              </c:numCache>
            </c:numRef>
          </c:val>
          <c:extLst>
            <c:ext xmlns:c16="http://schemas.microsoft.com/office/drawing/2014/chart" uri="{C3380CC4-5D6E-409C-BE32-E72D297353CC}">
              <c16:uniqueId val="{0000000A-3AAE-4D05-995C-26EA4005BDD8}"/>
            </c:ext>
          </c:extLst>
        </c:ser>
        <c:ser>
          <c:idx val="11"/>
          <c:order val="11"/>
          <c:tx>
            <c:strRef>
              <c:f>Energía!$A$41:$B$41</c:f>
              <c:strCache>
                <c:ptCount val="2"/>
                <c:pt idx="0">
                  <c:v>MEJORA</c:v>
                </c:pt>
                <c:pt idx="1">
                  <c:v>PORCENTAJE DE MEJORAMIENTO 2022 Vs. 2023</c:v>
                </c:pt>
              </c:strCache>
            </c:strRef>
          </c:tx>
          <c:spPr>
            <a:solidFill>
              <a:schemeClr val="accent6">
                <a:lumMod val="60000"/>
              </a:schemeClr>
            </a:solidFill>
            <a:ln>
              <a:noFill/>
            </a:ln>
            <a:effectLst/>
          </c:spPr>
          <c:invertIfNegative val="0"/>
          <c:val>
            <c:numRef>
              <c:f>Energía!$C$41:$X$41</c:f>
              <c:numCache>
                <c:formatCode>General</c:formatCode>
                <c:ptCount val="22"/>
                <c:pt idx="2" formatCode="0.00">
                  <c:v>0</c:v>
                </c:pt>
                <c:pt idx="3" formatCode="0.00">
                  <c:v>0</c:v>
                </c:pt>
                <c:pt idx="4" formatCode="0.00">
                  <c:v>0</c:v>
                </c:pt>
                <c:pt idx="5" formatCode="0.00">
                  <c:v>0</c:v>
                </c:pt>
                <c:pt idx="6" formatCode="0.00">
                  <c:v>0</c:v>
                </c:pt>
                <c:pt idx="7" formatCode="0.00">
                  <c:v>0</c:v>
                </c:pt>
                <c:pt idx="8" formatCode="0.00">
                  <c:v>0</c:v>
                </c:pt>
                <c:pt idx="9" formatCode="0.00">
                  <c:v>0</c:v>
                </c:pt>
                <c:pt idx="10" formatCode="0.00">
                  <c:v>0</c:v>
                </c:pt>
                <c:pt idx="11" formatCode="0.00">
                  <c:v>0</c:v>
                </c:pt>
                <c:pt idx="12" formatCode="0.00">
                  <c:v>0</c:v>
                </c:pt>
                <c:pt idx="13" formatCode="0.00">
                  <c:v>0</c:v>
                </c:pt>
                <c:pt idx="14" formatCode="0.0">
                  <c:v>0</c:v>
                </c:pt>
              </c:numCache>
            </c:numRef>
          </c:val>
          <c:extLst>
            <c:ext xmlns:c16="http://schemas.microsoft.com/office/drawing/2014/chart" uri="{C3380CC4-5D6E-409C-BE32-E72D297353CC}">
              <c16:uniqueId val="{0000000B-3AAE-4D05-995C-26EA4005BDD8}"/>
            </c:ext>
          </c:extLst>
        </c:ser>
        <c:dLbls>
          <c:showLegendKey val="0"/>
          <c:showVal val="0"/>
          <c:showCatName val="0"/>
          <c:showSerName val="0"/>
          <c:showPercent val="0"/>
          <c:showBubbleSize val="0"/>
        </c:dLbls>
        <c:gapWidth val="219"/>
        <c:overlap val="-27"/>
        <c:axId val="960229791"/>
        <c:axId val="960239359"/>
      </c:barChart>
      <c:catAx>
        <c:axId val="96022979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60239359"/>
        <c:crosses val="autoZero"/>
        <c:auto val="1"/>
        <c:lblAlgn val="ctr"/>
        <c:lblOffset val="100"/>
        <c:noMultiLvlLbl val="0"/>
      </c:catAx>
      <c:valAx>
        <c:axId val="9602393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6022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Agua!$A$39:$D$39</c:f>
              <c:strCache>
                <c:ptCount val="4"/>
                <c:pt idx="0">
                  <c:v>LINEA BASE 2022</c:v>
                </c:pt>
                <c:pt idx="1">
                  <c:v>CONSUMO RECURSO AGUA</c:v>
                </c:pt>
                <c:pt idx="2">
                  <c:v>M3</c:v>
                </c:pt>
                <c:pt idx="3">
                  <c:v>FACTURA EAAB</c:v>
                </c:pt>
              </c:strCache>
            </c:strRef>
          </c:tx>
          <c:spPr>
            <a:solidFill>
              <a:schemeClr val="accent1"/>
            </a:solidFill>
            <a:ln>
              <a:noFill/>
            </a:ln>
            <a:effectLst/>
          </c:spPr>
          <c:invertIfNegative val="0"/>
          <c:cat>
            <c:multiLvlStrRef>
              <c:f>Agua!$E$36:$X$38</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Agua!$E$39:$X$39</c:f>
              <c:numCache>
                <c:formatCode>0</c:formatCode>
                <c:ptCount val="20"/>
                <c:pt idx="1">
                  <c:v>260</c:v>
                </c:pt>
                <c:pt idx="2">
                  <c:v>97</c:v>
                </c:pt>
                <c:pt idx="3">
                  <c:v>139</c:v>
                </c:pt>
                <c:pt idx="4">
                  <c:v>142</c:v>
                </c:pt>
                <c:pt idx="5">
                  <c:v>162</c:v>
                </c:pt>
                <c:pt idx="6">
                  <c:v>124</c:v>
                </c:pt>
                <c:pt idx="7">
                  <c:v>152</c:v>
                </c:pt>
                <c:pt idx="8">
                  <c:v>146</c:v>
                </c:pt>
                <c:pt idx="9">
                  <c:v>148</c:v>
                </c:pt>
                <c:pt idx="10">
                  <c:v>148</c:v>
                </c:pt>
                <c:pt idx="12">
                  <c:v>1518</c:v>
                </c:pt>
              </c:numCache>
            </c:numRef>
          </c:val>
          <c:extLst>
            <c:ext xmlns:c16="http://schemas.microsoft.com/office/drawing/2014/chart" uri="{C3380CC4-5D6E-409C-BE32-E72D297353CC}">
              <c16:uniqueId val="{00000000-C41A-4F63-A44B-DDFE06B52F4B}"/>
            </c:ext>
          </c:extLst>
        </c:ser>
        <c:ser>
          <c:idx val="1"/>
          <c:order val="1"/>
          <c:tx>
            <c:strRef>
              <c:f>Agua!$A$40:$D$40</c:f>
              <c:strCache>
                <c:ptCount val="4"/>
                <c:pt idx="0">
                  <c:v>LINEA BASE 2022</c:v>
                </c:pt>
                <c:pt idx="1">
                  <c:v>PROCESO ASOCIADO</c:v>
                </c:pt>
                <c:pt idx="2">
                  <c:v>Personas</c:v>
                </c:pt>
                <c:pt idx="3">
                  <c:v>Listado de personal</c:v>
                </c:pt>
              </c:strCache>
            </c:strRef>
          </c:tx>
          <c:spPr>
            <a:solidFill>
              <a:schemeClr val="accent2"/>
            </a:solidFill>
            <a:ln>
              <a:noFill/>
            </a:ln>
            <a:effectLst/>
          </c:spPr>
          <c:invertIfNegative val="0"/>
          <c:cat>
            <c:multiLvlStrRef>
              <c:f>Agua!$E$36:$X$38</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Agua!$E$40:$X$40</c:f>
              <c:numCache>
                <c:formatCode>#,##0</c:formatCode>
                <c:ptCount val="20"/>
                <c:pt idx="1">
                  <c:v>790</c:v>
                </c:pt>
                <c:pt idx="2" formatCode="0">
                  <c:v>446</c:v>
                </c:pt>
                <c:pt idx="3" formatCode="0">
                  <c:v>433</c:v>
                </c:pt>
                <c:pt idx="4" formatCode="0">
                  <c:v>476</c:v>
                </c:pt>
                <c:pt idx="5" formatCode="0">
                  <c:v>457</c:v>
                </c:pt>
                <c:pt idx="6" formatCode="0">
                  <c:v>434</c:v>
                </c:pt>
                <c:pt idx="7" formatCode="0">
                  <c:v>479</c:v>
                </c:pt>
                <c:pt idx="8" formatCode="0">
                  <c:v>503</c:v>
                </c:pt>
                <c:pt idx="9" formatCode="0">
                  <c:v>510</c:v>
                </c:pt>
                <c:pt idx="10" formatCode="0">
                  <c:v>475</c:v>
                </c:pt>
                <c:pt idx="12" formatCode="0">
                  <c:v>5003</c:v>
                </c:pt>
              </c:numCache>
            </c:numRef>
          </c:val>
          <c:extLst>
            <c:ext xmlns:c16="http://schemas.microsoft.com/office/drawing/2014/chart" uri="{C3380CC4-5D6E-409C-BE32-E72D297353CC}">
              <c16:uniqueId val="{00000001-C41A-4F63-A44B-DDFE06B52F4B}"/>
            </c:ext>
          </c:extLst>
        </c:ser>
        <c:ser>
          <c:idx val="2"/>
          <c:order val="2"/>
          <c:tx>
            <c:strRef>
              <c:f>Agua!$A$41:$D$41</c:f>
              <c:strCache>
                <c:ptCount val="4"/>
                <c:pt idx="0">
                  <c:v>LINEA BASE 2022</c:v>
                </c:pt>
                <c:pt idx="1">
                  <c:v>COSTO UNITARIO M3</c:v>
                </c:pt>
                <c:pt idx="2">
                  <c:v>$</c:v>
                </c:pt>
                <c:pt idx="3">
                  <c:v>FACTURA EAAB</c:v>
                </c:pt>
              </c:strCache>
            </c:strRef>
          </c:tx>
          <c:spPr>
            <a:solidFill>
              <a:schemeClr val="accent3"/>
            </a:solidFill>
            <a:ln>
              <a:noFill/>
            </a:ln>
            <a:effectLst/>
          </c:spPr>
          <c:invertIfNegative val="0"/>
          <c:cat>
            <c:multiLvlStrRef>
              <c:f>Agua!$E$36:$X$38</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Agua!$E$41:$X$41</c:f>
              <c:numCache>
                <c:formatCode>_-"$"* #,##0_-;\-"$"* #,##0_-;_-"$"* "-"_-;_-@_-</c:formatCode>
                <c:ptCount val="20"/>
                <c:pt idx="1">
                  <c:v>2765.91</c:v>
                </c:pt>
                <c:pt idx="2">
                  <c:v>2827</c:v>
                </c:pt>
                <c:pt idx="3">
                  <c:v>2858</c:v>
                </c:pt>
                <c:pt idx="4">
                  <c:v>2898</c:v>
                </c:pt>
                <c:pt idx="5">
                  <c:v>2952.31</c:v>
                </c:pt>
                <c:pt idx="6" formatCode="0">
                  <c:v>2948.01</c:v>
                </c:pt>
                <c:pt idx="7" formatCode="&quot;$&quot;#,##0">
                  <c:v>2948</c:v>
                </c:pt>
                <c:pt idx="8" formatCode="&quot;$&quot;#,##0">
                  <c:v>3032.55</c:v>
                </c:pt>
                <c:pt idx="9" formatCode="&quot;$&quot;#,##0">
                  <c:v>3667</c:v>
                </c:pt>
                <c:pt idx="10" formatCode="&quot;$&quot;#,##0">
                  <c:v>3667</c:v>
                </c:pt>
                <c:pt idx="12" formatCode="0.0">
                  <c:v>3056.3779999999997</c:v>
                </c:pt>
              </c:numCache>
            </c:numRef>
          </c:val>
          <c:extLst>
            <c:ext xmlns:c16="http://schemas.microsoft.com/office/drawing/2014/chart" uri="{C3380CC4-5D6E-409C-BE32-E72D297353CC}">
              <c16:uniqueId val="{00000002-C41A-4F63-A44B-DDFE06B52F4B}"/>
            </c:ext>
          </c:extLst>
        </c:ser>
        <c:ser>
          <c:idx val="3"/>
          <c:order val="3"/>
          <c:tx>
            <c:strRef>
              <c:f>Agua!$A$42:$D$42</c:f>
              <c:strCache>
                <c:ptCount val="4"/>
                <c:pt idx="0">
                  <c:v>LINEA BASE 2022</c:v>
                </c:pt>
                <c:pt idx="1">
                  <c:v>RELACIÓN / INDICE DE CONSUMO</c:v>
                </c:pt>
                <c:pt idx="2">
                  <c:v>$</c:v>
                </c:pt>
                <c:pt idx="3">
                  <c:v>FACTURA EAAB</c:v>
                </c:pt>
              </c:strCache>
            </c:strRef>
          </c:tx>
          <c:spPr>
            <a:solidFill>
              <a:schemeClr val="accent4"/>
            </a:solidFill>
            <a:ln>
              <a:noFill/>
            </a:ln>
            <a:effectLst/>
          </c:spPr>
          <c:invertIfNegative val="0"/>
          <c:cat>
            <c:multiLvlStrRef>
              <c:f>Agua!$E$36:$X$38</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Agua!$E$42:$X$42</c:f>
              <c:numCache>
                <c:formatCode>0.00</c:formatCode>
                <c:ptCount val="20"/>
                <c:pt idx="0">
                  <c:v>0</c:v>
                </c:pt>
                <c:pt idx="1">
                  <c:v>0.32911392405063289</c:v>
                </c:pt>
                <c:pt idx="2">
                  <c:v>0.21748878923766815</c:v>
                </c:pt>
                <c:pt idx="3">
                  <c:v>0.32101616628175522</c:v>
                </c:pt>
                <c:pt idx="4">
                  <c:v>0.29831932773109243</c:v>
                </c:pt>
                <c:pt idx="5">
                  <c:v>0.35448577680525162</c:v>
                </c:pt>
                <c:pt idx="6">
                  <c:v>0.2857142857142857</c:v>
                </c:pt>
                <c:pt idx="7">
                  <c:v>0.31732776617954073</c:v>
                </c:pt>
                <c:pt idx="8">
                  <c:v>0.29025844930417494</c:v>
                </c:pt>
                <c:pt idx="9">
                  <c:v>0.29019607843137257</c:v>
                </c:pt>
                <c:pt idx="10">
                  <c:v>0.31157894736842107</c:v>
                </c:pt>
                <c:pt idx="11">
                  <c:v>0</c:v>
                </c:pt>
                <c:pt idx="12" formatCode="0">
                  <c:v>0.30154995111041949</c:v>
                </c:pt>
              </c:numCache>
            </c:numRef>
          </c:val>
          <c:extLst>
            <c:ext xmlns:c16="http://schemas.microsoft.com/office/drawing/2014/chart" uri="{C3380CC4-5D6E-409C-BE32-E72D297353CC}">
              <c16:uniqueId val="{00000003-C41A-4F63-A44B-DDFE06B52F4B}"/>
            </c:ext>
          </c:extLst>
        </c:ser>
        <c:ser>
          <c:idx val="4"/>
          <c:order val="4"/>
          <c:tx>
            <c:strRef>
              <c:f>Agua!$A$43:$D$43</c:f>
              <c:strCache>
                <c:ptCount val="4"/>
                <c:pt idx="0">
                  <c:v>2023</c:v>
                </c:pt>
                <c:pt idx="1">
                  <c:v>CONSUMO RECURSO AGUA</c:v>
                </c:pt>
                <c:pt idx="2">
                  <c:v>M3</c:v>
                </c:pt>
                <c:pt idx="3">
                  <c:v>FACTURA EAAB</c:v>
                </c:pt>
              </c:strCache>
            </c:strRef>
          </c:tx>
          <c:spPr>
            <a:solidFill>
              <a:schemeClr val="accent5"/>
            </a:solidFill>
            <a:ln>
              <a:noFill/>
            </a:ln>
            <a:effectLst/>
          </c:spPr>
          <c:invertIfNegative val="0"/>
          <c:cat>
            <c:multiLvlStrRef>
              <c:f>Agua!$E$36:$X$38</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Agua!$E$43:$X$43</c:f>
              <c:numCache>
                <c:formatCode>0</c:formatCode>
                <c:ptCount val="20"/>
                <c:pt idx="12">
                  <c:v>0</c:v>
                </c:pt>
              </c:numCache>
            </c:numRef>
          </c:val>
          <c:extLst>
            <c:ext xmlns:c16="http://schemas.microsoft.com/office/drawing/2014/chart" uri="{C3380CC4-5D6E-409C-BE32-E72D297353CC}">
              <c16:uniqueId val="{00000004-C41A-4F63-A44B-DDFE06B52F4B}"/>
            </c:ext>
          </c:extLst>
        </c:ser>
        <c:ser>
          <c:idx val="5"/>
          <c:order val="5"/>
          <c:tx>
            <c:strRef>
              <c:f>Agua!$A$44:$D$44</c:f>
              <c:strCache>
                <c:ptCount val="4"/>
                <c:pt idx="0">
                  <c:v>2023</c:v>
                </c:pt>
                <c:pt idx="1">
                  <c:v>PROCESO ASOCIADO</c:v>
                </c:pt>
                <c:pt idx="2">
                  <c:v>Personas</c:v>
                </c:pt>
                <c:pt idx="3">
                  <c:v>Listado de personal</c:v>
                </c:pt>
              </c:strCache>
            </c:strRef>
          </c:tx>
          <c:spPr>
            <a:solidFill>
              <a:schemeClr val="accent6"/>
            </a:solidFill>
            <a:ln>
              <a:noFill/>
            </a:ln>
            <a:effectLst/>
          </c:spPr>
          <c:invertIfNegative val="0"/>
          <c:cat>
            <c:multiLvlStrRef>
              <c:f>Agua!$E$36:$X$38</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Agua!$E$44:$X$44</c:f>
              <c:numCache>
                <c:formatCode>#,##0</c:formatCode>
                <c:ptCount val="20"/>
                <c:pt idx="12" formatCode="0">
                  <c:v>0</c:v>
                </c:pt>
              </c:numCache>
            </c:numRef>
          </c:val>
          <c:extLst>
            <c:ext xmlns:c16="http://schemas.microsoft.com/office/drawing/2014/chart" uri="{C3380CC4-5D6E-409C-BE32-E72D297353CC}">
              <c16:uniqueId val="{00000005-C41A-4F63-A44B-DDFE06B52F4B}"/>
            </c:ext>
          </c:extLst>
        </c:ser>
        <c:ser>
          <c:idx val="6"/>
          <c:order val="6"/>
          <c:tx>
            <c:strRef>
              <c:f>Agua!$A$45:$D$45</c:f>
              <c:strCache>
                <c:ptCount val="4"/>
                <c:pt idx="0">
                  <c:v>2023</c:v>
                </c:pt>
                <c:pt idx="1">
                  <c:v>COSTO UNITARIO M3</c:v>
                </c:pt>
                <c:pt idx="2">
                  <c:v>$</c:v>
                </c:pt>
                <c:pt idx="3">
                  <c:v>FACTURA EAAB</c:v>
                </c:pt>
              </c:strCache>
            </c:strRef>
          </c:tx>
          <c:spPr>
            <a:solidFill>
              <a:schemeClr val="accent1">
                <a:lumMod val="60000"/>
              </a:schemeClr>
            </a:solidFill>
            <a:ln>
              <a:noFill/>
            </a:ln>
            <a:effectLst/>
          </c:spPr>
          <c:invertIfNegative val="0"/>
          <c:cat>
            <c:multiLvlStrRef>
              <c:f>Agua!$E$36:$X$38</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Agua!$E$45:$X$45</c:f>
              <c:numCache>
                <c:formatCode>_-"$"* #,##0_-;\-"$"* #,##0_-;_-"$"* "-"_-;_-@_-</c:formatCode>
                <c:ptCount val="20"/>
                <c:pt idx="12" formatCode="0">
                  <c:v>0</c:v>
                </c:pt>
              </c:numCache>
            </c:numRef>
          </c:val>
          <c:extLst>
            <c:ext xmlns:c16="http://schemas.microsoft.com/office/drawing/2014/chart" uri="{C3380CC4-5D6E-409C-BE32-E72D297353CC}">
              <c16:uniqueId val="{00000006-C41A-4F63-A44B-DDFE06B52F4B}"/>
            </c:ext>
          </c:extLst>
        </c:ser>
        <c:ser>
          <c:idx val="7"/>
          <c:order val="7"/>
          <c:tx>
            <c:strRef>
              <c:f>Agua!$A$46:$D$46</c:f>
              <c:strCache>
                <c:ptCount val="4"/>
                <c:pt idx="0">
                  <c:v>2023</c:v>
                </c:pt>
                <c:pt idx="1">
                  <c:v>RELACIÓN / INDICE DE CONSUMO</c:v>
                </c:pt>
                <c:pt idx="2">
                  <c:v>$</c:v>
                </c:pt>
                <c:pt idx="3">
                  <c:v>FACTURA EAAB</c:v>
                </c:pt>
              </c:strCache>
            </c:strRef>
          </c:tx>
          <c:spPr>
            <a:solidFill>
              <a:schemeClr val="accent2">
                <a:lumMod val="60000"/>
              </a:schemeClr>
            </a:solidFill>
            <a:ln>
              <a:noFill/>
            </a:ln>
            <a:effectLst/>
          </c:spPr>
          <c:invertIfNegative val="0"/>
          <c:cat>
            <c:multiLvlStrRef>
              <c:f>Agua!$E$36:$X$38</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Agua!$E$46:$X$46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formatCode="0.0">
                  <c:v>0</c:v>
                </c:pt>
              </c:numCache>
            </c:numRef>
          </c:val>
          <c:extLst>
            <c:ext xmlns:c16="http://schemas.microsoft.com/office/drawing/2014/chart" uri="{C3380CC4-5D6E-409C-BE32-E72D297353CC}">
              <c16:uniqueId val="{00000007-C41A-4F63-A44B-DDFE06B52F4B}"/>
            </c:ext>
          </c:extLst>
        </c:ser>
        <c:ser>
          <c:idx val="8"/>
          <c:order val="8"/>
          <c:tx>
            <c:strRef>
              <c:f>Agua!$A$47:$D$47</c:f>
              <c:strCache>
                <c:ptCount val="4"/>
                <c:pt idx="0">
                  <c:v>MEJORA</c:v>
                </c:pt>
                <c:pt idx="1">
                  <c:v>PORCENTAJE DE MEJORAMIENTO 2022 Vs. 2023</c:v>
                </c:pt>
              </c:strCache>
            </c:strRef>
          </c:tx>
          <c:spPr>
            <a:solidFill>
              <a:schemeClr val="accent3">
                <a:lumMod val="60000"/>
              </a:schemeClr>
            </a:solidFill>
            <a:ln>
              <a:noFill/>
            </a:ln>
            <a:effectLst/>
          </c:spPr>
          <c:invertIfNegative val="0"/>
          <c:cat>
            <c:multiLvlStrRef>
              <c:f>Agua!$E$36:$X$38</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Agua!$E$47:$X$47</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formatCode="0.0">
                  <c:v>0</c:v>
                </c:pt>
              </c:numCache>
            </c:numRef>
          </c:val>
          <c:extLst>
            <c:ext xmlns:c16="http://schemas.microsoft.com/office/drawing/2014/chart" uri="{C3380CC4-5D6E-409C-BE32-E72D297353CC}">
              <c16:uniqueId val="{00000008-C41A-4F63-A44B-DDFE06B52F4B}"/>
            </c:ext>
          </c:extLst>
        </c:ser>
        <c:dLbls>
          <c:showLegendKey val="0"/>
          <c:showVal val="0"/>
          <c:showCatName val="0"/>
          <c:showSerName val="0"/>
          <c:showPercent val="0"/>
          <c:showBubbleSize val="0"/>
        </c:dLbls>
        <c:gapWidth val="219"/>
        <c:overlap val="-27"/>
        <c:axId val="1490162879"/>
        <c:axId val="1490168703"/>
      </c:barChart>
      <c:catAx>
        <c:axId val="1490162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90168703"/>
        <c:crosses val="autoZero"/>
        <c:auto val="1"/>
        <c:lblAlgn val="ctr"/>
        <c:lblOffset val="100"/>
        <c:noMultiLvlLbl val="0"/>
      </c:catAx>
      <c:valAx>
        <c:axId val="149016870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901628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Residuos!$A$50:$D$50</c:f>
              <c:strCache>
                <c:ptCount val="4"/>
                <c:pt idx="0">
                  <c:v>LINEA BASE 2022</c:v>
                </c:pt>
                <c:pt idx="1">
                  <c:v>GENERACION DE RESIDUOS APROVECHABLES / PELIGROSO</c:v>
                </c:pt>
                <c:pt idx="2">
                  <c:v>Entregas programadas</c:v>
                </c:pt>
                <c:pt idx="3">
                  <c:v>Formatos de control</c:v>
                </c:pt>
              </c:strCache>
            </c:strRef>
          </c:tx>
          <c:spPr>
            <a:solidFill>
              <a:schemeClr val="accent1"/>
            </a:solidFill>
            <a:ln>
              <a:noFill/>
            </a:ln>
            <a:effectLst/>
          </c:spPr>
          <c:invertIfNegative val="0"/>
          <c:cat>
            <c:multiLvlStrRef>
              <c:f>Residuos!$E$47:$X$49</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Residuos!$E$50:$X$50</c:f>
              <c:numCache>
                <c:formatCode>0</c:formatCode>
                <c:ptCount val="20"/>
                <c:pt idx="0">
                  <c:v>3</c:v>
                </c:pt>
                <c:pt idx="1">
                  <c:v>2</c:v>
                </c:pt>
                <c:pt idx="2">
                  <c:v>5</c:v>
                </c:pt>
                <c:pt idx="3">
                  <c:v>1</c:v>
                </c:pt>
                <c:pt idx="4">
                  <c:v>3</c:v>
                </c:pt>
                <c:pt idx="5">
                  <c:v>2</c:v>
                </c:pt>
                <c:pt idx="6">
                  <c:v>1</c:v>
                </c:pt>
                <c:pt idx="7">
                  <c:v>1</c:v>
                </c:pt>
                <c:pt idx="8">
                  <c:v>1</c:v>
                </c:pt>
                <c:pt idx="9">
                  <c:v>5</c:v>
                </c:pt>
                <c:pt idx="10">
                  <c:v>1</c:v>
                </c:pt>
                <c:pt idx="11">
                  <c:v>2</c:v>
                </c:pt>
                <c:pt idx="12">
                  <c:v>27</c:v>
                </c:pt>
              </c:numCache>
            </c:numRef>
          </c:val>
          <c:extLst>
            <c:ext xmlns:c16="http://schemas.microsoft.com/office/drawing/2014/chart" uri="{C3380CC4-5D6E-409C-BE32-E72D297353CC}">
              <c16:uniqueId val="{00000000-D15D-4A3E-966C-70B90E1C1AB8}"/>
            </c:ext>
          </c:extLst>
        </c:ser>
        <c:ser>
          <c:idx val="1"/>
          <c:order val="1"/>
          <c:tx>
            <c:strRef>
              <c:f>Residuos!$A$51:$D$51</c:f>
              <c:strCache>
                <c:ptCount val="4"/>
                <c:pt idx="0">
                  <c:v>LINEA BASE 2022</c:v>
                </c:pt>
                <c:pt idx="1">
                  <c:v>PROCESO ASOCIADO</c:v>
                </c:pt>
                <c:pt idx="2">
                  <c:v>Entregas realizadas</c:v>
                </c:pt>
                <c:pt idx="3">
                  <c:v>Acta de disposición final</c:v>
                </c:pt>
              </c:strCache>
            </c:strRef>
          </c:tx>
          <c:spPr>
            <a:solidFill>
              <a:schemeClr val="accent2"/>
            </a:solidFill>
            <a:ln>
              <a:noFill/>
            </a:ln>
            <a:effectLst/>
          </c:spPr>
          <c:invertIfNegative val="0"/>
          <c:cat>
            <c:multiLvlStrRef>
              <c:f>Residuos!$E$47:$X$49</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Residuos!$E$51:$X$51</c:f>
              <c:numCache>
                <c:formatCode>0</c:formatCode>
                <c:ptCount val="20"/>
                <c:pt idx="0">
                  <c:v>3</c:v>
                </c:pt>
                <c:pt idx="1">
                  <c:v>2</c:v>
                </c:pt>
                <c:pt idx="2">
                  <c:v>5</c:v>
                </c:pt>
                <c:pt idx="3">
                  <c:v>1</c:v>
                </c:pt>
                <c:pt idx="4">
                  <c:v>3</c:v>
                </c:pt>
                <c:pt idx="5">
                  <c:v>2</c:v>
                </c:pt>
                <c:pt idx="6">
                  <c:v>1</c:v>
                </c:pt>
                <c:pt idx="7">
                  <c:v>1</c:v>
                </c:pt>
                <c:pt idx="8">
                  <c:v>1</c:v>
                </c:pt>
                <c:pt idx="9">
                  <c:v>5</c:v>
                </c:pt>
                <c:pt idx="10">
                  <c:v>1</c:v>
                </c:pt>
                <c:pt idx="11">
                  <c:v>2</c:v>
                </c:pt>
                <c:pt idx="12">
                  <c:v>27</c:v>
                </c:pt>
              </c:numCache>
            </c:numRef>
          </c:val>
          <c:extLst>
            <c:ext xmlns:c16="http://schemas.microsoft.com/office/drawing/2014/chart" uri="{C3380CC4-5D6E-409C-BE32-E72D297353CC}">
              <c16:uniqueId val="{00000001-D15D-4A3E-966C-70B90E1C1AB8}"/>
            </c:ext>
          </c:extLst>
        </c:ser>
        <c:ser>
          <c:idx val="2"/>
          <c:order val="2"/>
          <c:tx>
            <c:strRef>
              <c:f>Residuos!$A$52:$D$52</c:f>
              <c:strCache>
                <c:ptCount val="4"/>
                <c:pt idx="0">
                  <c:v>LINEA BASE 2022</c:v>
                </c:pt>
                <c:pt idx="1">
                  <c:v>COSTO UNITARIO kg</c:v>
                </c:pt>
                <c:pt idx="2">
                  <c:v>$</c:v>
                </c:pt>
                <c:pt idx="3">
                  <c:v>FACTURA</c:v>
                </c:pt>
              </c:strCache>
            </c:strRef>
          </c:tx>
          <c:spPr>
            <a:solidFill>
              <a:schemeClr val="accent3"/>
            </a:solidFill>
            <a:ln>
              <a:noFill/>
            </a:ln>
            <a:effectLst/>
          </c:spPr>
          <c:invertIfNegative val="0"/>
          <c:cat>
            <c:multiLvlStrRef>
              <c:f>Residuos!$E$47:$X$49</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Residuos!$E$52:$X$52</c:f>
            </c:numRef>
          </c:val>
          <c:extLst>
            <c:ext xmlns:c16="http://schemas.microsoft.com/office/drawing/2014/chart" uri="{C3380CC4-5D6E-409C-BE32-E72D297353CC}">
              <c16:uniqueId val="{00000002-D15D-4A3E-966C-70B90E1C1AB8}"/>
            </c:ext>
          </c:extLst>
        </c:ser>
        <c:ser>
          <c:idx val="3"/>
          <c:order val="3"/>
          <c:tx>
            <c:strRef>
              <c:f>Residuos!$A$53:$D$53</c:f>
              <c:strCache>
                <c:ptCount val="4"/>
                <c:pt idx="0">
                  <c:v>LINEA BASE 2022</c:v>
                </c:pt>
                <c:pt idx="1">
                  <c:v>RELACIÓN / INDICE DE CONSUMO</c:v>
                </c:pt>
                <c:pt idx="2">
                  <c:v>$</c:v>
                </c:pt>
                <c:pt idx="3">
                  <c:v>FACTURA</c:v>
                </c:pt>
              </c:strCache>
            </c:strRef>
          </c:tx>
          <c:spPr>
            <a:solidFill>
              <a:schemeClr val="accent4"/>
            </a:solidFill>
            <a:ln>
              <a:noFill/>
            </a:ln>
            <a:effectLst/>
          </c:spPr>
          <c:invertIfNegative val="0"/>
          <c:cat>
            <c:multiLvlStrRef>
              <c:f>Residuos!$E$47:$X$49</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Residuos!$E$53:$X$53</c:f>
              <c:numCache>
                <c:formatCode>0.00</c:formatCode>
                <c:ptCount val="20"/>
                <c:pt idx="0">
                  <c:v>1</c:v>
                </c:pt>
                <c:pt idx="1">
                  <c:v>1</c:v>
                </c:pt>
                <c:pt idx="2">
                  <c:v>1</c:v>
                </c:pt>
                <c:pt idx="3">
                  <c:v>1</c:v>
                </c:pt>
                <c:pt idx="4">
                  <c:v>1</c:v>
                </c:pt>
                <c:pt idx="5">
                  <c:v>1</c:v>
                </c:pt>
                <c:pt idx="6">
                  <c:v>1</c:v>
                </c:pt>
                <c:pt idx="7">
                  <c:v>1</c:v>
                </c:pt>
                <c:pt idx="8">
                  <c:v>1</c:v>
                </c:pt>
                <c:pt idx="9">
                  <c:v>1</c:v>
                </c:pt>
                <c:pt idx="10">
                  <c:v>1</c:v>
                </c:pt>
                <c:pt idx="11">
                  <c:v>1</c:v>
                </c:pt>
                <c:pt idx="12" formatCode="0">
                  <c:v>1</c:v>
                </c:pt>
              </c:numCache>
            </c:numRef>
          </c:val>
          <c:extLst>
            <c:ext xmlns:c16="http://schemas.microsoft.com/office/drawing/2014/chart" uri="{C3380CC4-5D6E-409C-BE32-E72D297353CC}">
              <c16:uniqueId val="{00000003-D15D-4A3E-966C-70B90E1C1AB8}"/>
            </c:ext>
          </c:extLst>
        </c:ser>
        <c:ser>
          <c:idx val="4"/>
          <c:order val="4"/>
          <c:tx>
            <c:strRef>
              <c:f>Residuos!$A$54:$D$54</c:f>
              <c:strCache>
                <c:ptCount val="4"/>
                <c:pt idx="0">
                  <c:v>2023</c:v>
                </c:pt>
                <c:pt idx="1">
                  <c:v>GENERACION DE RESIDUOS APROVECHABLES / PELIGROSO</c:v>
                </c:pt>
                <c:pt idx="2">
                  <c:v>Entregas programadas</c:v>
                </c:pt>
                <c:pt idx="3">
                  <c:v>Formatos de control</c:v>
                </c:pt>
              </c:strCache>
            </c:strRef>
          </c:tx>
          <c:spPr>
            <a:solidFill>
              <a:schemeClr val="accent5"/>
            </a:solidFill>
            <a:ln>
              <a:noFill/>
            </a:ln>
            <a:effectLst/>
          </c:spPr>
          <c:invertIfNegative val="0"/>
          <c:cat>
            <c:multiLvlStrRef>
              <c:f>Residuos!$E$47:$X$49</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Residuos!$E$54:$X$54</c:f>
              <c:numCache>
                <c:formatCode>0</c:formatCode>
                <c:ptCount val="20"/>
                <c:pt idx="12" formatCode="0.0">
                  <c:v>0</c:v>
                </c:pt>
              </c:numCache>
            </c:numRef>
          </c:val>
          <c:extLst>
            <c:ext xmlns:c16="http://schemas.microsoft.com/office/drawing/2014/chart" uri="{C3380CC4-5D6E-409C-BE32-E72D297353CC}">
              <c16:uniqueId val="{00000004-D15D-4A3E-966C-70B90E1C1AB8}"/>
            </c:ext>
          </c:extLst>
        </c:ser>
        <c:ser>
          <c:idx val="5"/>
          <c:order val="5"/>
          <c:tx>
            <c:strRef>
              <c:f>Residuos!$A$55:$D$55</c:f>
              <c:strCache>
                <c:ptCount val="4"/>
                <c:pt idx="0">
                  <c:v>2023</c:v>
                </c:pt>
                <c:pt idx="1">
                  <c:v>PROCESO ASOCIADO</c:v>
                </c:pt>
                <c:pt idx="2">
                  <c:v>Entregas realizadas</c:v>
                </c:pt>
                <c:pt idx="3">
                  <c:v>Acta de disposición final</c:v>
                </c:pt>
              </c:strCache>
            </c:strRef>
          </c:tx>
          <c:spPr>
            <a:solidFill>
              <a:schemeClr val="accent6"/>
            </a:solidFill>
            <a:ln>
              <a:noFill/>
            </a:ln>
            <a:effectLst/>
          </c:spPr>
          <c:invertIfNegative val="0"/>
          <c:cat>
            <c:multiLvlStrRef>
              <c:f>Residuos!$E$47:$X$49</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Residuos!$E$55:$X$55</c:f>
              <c:numCache>
                <c:formatCode>0</c:formatCode>
                <c:ptCount val="20"/>
                <c:pt idx="12">
                  <c:v>0</c:v>
                </c:pt>
              </c:numCache>
            </c:numRef>
          </c:val>
          <c:extLst>
            <c:ext xmlns:c16="http://schemas.microsoft.com/office/drawing/2014/chart" uri="{C3380CC4-5D6E-409C-BE32-E72D297353CC}">
              <c16:uniqueId val="{00000005-D15D-4A3E-966C-70B90E1C1AB8}"/>
            </c:ext>
          </c:extLst>
        </c:ser>
        <c:ser>
          <c:idx val="6"/>
          <c:order val="6"/>
          <c:tx>
            <c:strRef>
              <c:f>Residuos!$A$56:$D$56</c:f>
              <c:strCache>
                <c:ptCount val="4"/>
                <c:pt idx="0">
                  <c:v>2023</c:v>
                </c:pt>
                <c:pt idx="1">
                  <c:v>COSTO UNITARIO kg</c:v>
                </c:pt>
                <c:pt idx="2">
                  <c:v>$</c:v>
                </c:pt>
                <c:pt idx="3">
                  <c:v>FACTURA</c:v>
                </c:pt>
              </c:strCache>
            </c:strRef>
          </c:tx>
          <c:spPr>
            <a:solidFill>
              <a:schemeClr val="accent1">
                <a:lumMod val="60000"/>
              </a:schemeClr>
            </a:solidFill>
            <a:ln>
              <a:noFill/>
            </a:ln>
            <a:effectLst/>
          </c:spPr>
          <c:invertIfNegative val="0"/>
          <c:cat>
            <c:multiLvlStrRef>
              <c:f>Residuos!$E$47:$X$49</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Residuos!$E$56:$X$56</c:f>
            </c:numRef>
          </c:val>
          <c:extLst>
            <c:ext xmlns:c16="http://schemas.microsoft.com/office/drawing/2014/chart" uri="{C3380CC4-5D6E-409C-BE32-E72D297353CC}">
              <c16:uniqueId val="{00000006-D15D-4A3E-966C-70B90E1C1AB8}"/>
            </c:ext>
          </c:extLst>
        </c:ser>
        <c:ser>
          <c:idx val="7"/>
          <c:order val="7"/>
          <c:tx>
            <c:strRef>
              <c:f>Residuos!$A$57:$D$57</c:f>
              <c:strCache>
                <c:ptCount val="4"/>
                <c:pt idx="0">
                  <c:v>2023</c:v>
                </c:pt>
                <c:pt idx="1">
                  <c:v>RELACIÓN / INDICE DE CONSUMO</c:v>
                </c:pt>
                <c:pt idx="2">
                  <c:v>$</c:v>
                </c:pt>
                <c:pt idx="3">
                  <c:v>FACTURA</c:v>
                </c:pt>
              </c:strCache>
            </c:strRef>
          </c:tx>
          <c:spPr>
            <a:solidFill>
              <a:schemeClr val="accent2">
                <a:lumMod val="60000"/>
              </a:schemeClr>
            </a:solidFill>
            <a:ln>
              <a:noFill/>
            </a:ln>
            <a:effectLst/>
          </c:spPr>
          <c:invertIfNegative val="0"/>
          <c:cat>
            <c:multiLvlStrRef>
              <c:f>Residuos!$E$47:$X$49</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Residuos!$E$57:$X$57</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formatCode="0.0">
                  <c:v>0</c:v>
                </c:pt>
              </c:numCache>
            </c:numRef>
          </c:val>
          <c:extLst>
            <c:ext xmlns:c16="http://schemas.microsoft.com/office/drawing/2014/chart" uri="{C3380CC4-5D6E-409C-BE32-E72D297353CC}">
              <c16:uniqueId val="{00000007-D15D-4A3E-966C-70B90E1C1AB8}"/>
            </c:ext>
          </c:extLst>
        </c:ser>
        <c:ser>
          <c:idx val="8"/>
          <c:order val="8"/>
          <c:tx>
            <c:strRef>
              <c:f>Residuos!$A$58:$D$58</c:f>
              <c:strCache>
                <c:ptCount val="4"/>
                <c:pt idx="0">
                  <c:v>MEJORA</c:v>
                </c:pt>
                <c:pt idx="1">
                  <c:v>PORCENTAJE DE MEJORAMIENTO 2022 Vs. 2023</c:v>
                </c:pt>
              </c:strCache>
            </c:strRef>
          </c:tx>
          <c:spPr>
            <a:solidFill>
              <a:schemeClr val="accent3">
                <a:lumMod val="60000"/>
              </a:schemeClr>
            </a:solidFill>
            <a:ln>
              <a:noFill/>
            </a:ln>
            <a:effectLst/>
          </c:spPr>
          <c:invertIfNegative val="0"/>
          <c:cat>
            <c:multiLvlStrRef>
              <c:f>Residuos!$E$47:$X$49</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Residuos!$E$58:$X$58</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formatCode="0.0">
                  <c:v>0</c:v>
                </c:pt>
              </c:numCache>
            </c:numRef>
          </c:val>
          <c:extLst>
            <c:ext xmlns:c16="http://schemas.microsoft.com/office/drawing/2014/chart" uri="{C3380CC4-5D6E-409C-BE32-E72D297353CC}">
              <c16:uniqueId val="{00000008-D15D-4A3E-966C-70B90E1C1AB8}"/>
            </c:ext>
          </c:extLst>
        </c:ser>
        <c:dLbls>
          <c:showLegendKey val="0"/>
          <c:showVal val="0"/>
          <c:showCatName val="0"/>
          <c:showSerName val="0"/>
          <c:showPercent val="0"/>
          <c:showBubbleSize val="0"/>
        </c:dLbls>
        <c:gapWidth val="219"/>
        <c:overlap val="-27"/>
        <c:axId val="1413592191"/>
        <c:axId val="1413603839"/>
      </c:barChart>
      <c:catAx>
        <c:axId val="14135921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3603839"/>
        <c:crosses val="autoZero"/>
        <c:auto val="1"/>
        <c:lblAlgn val="ctr"/>
        <c:lblOffset val="100"/>
        <c:noMultiLvlLbl val="0"/>
      </c:catAx>
      <c:valAx>
        <c:axId val="141360383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35921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'Consumo y Practicas Sostenibles'!$A$57:$D$57</c:f>
              <c:strCache>
                <c:ptCount val="4"/>
                <c:pt idx="0">
                  <c:v>LINEA BASE 2022</c:v>
                </c:pt>
                <c:pt idx="1">
                  <c:v>Consumo de papel</c:v>
                </c:pt>
                <c:pt idx="2">
                  <c:v>Resmas</c:v>
                </c:pt>
                <c:pt idx="3">
                  <c:v>Mensual</c:v>
                </c:pt>
              </c:strCache>
            </c:strRef>
          </c:tx>
          <c:spPr>
            <a:solidFill>
              <a:schemeClr val="accent1"/>
            </a:solidFill>
            <a:ln>
              <a:noFill/>
            </a:ln>
            <a:effectLst/>
          </c:spPr>
          <c:invertIfNegative val="0"/>
          <c:cat>
            <c:multiLvlStrRef>
              <c:f>'Consumo y Practicas Sostenibles'!$E$54:$X$56</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'Consumo y Practicas Sostenibles'!$E$57:$X$57</c:f>
              <c:numCache>
                <c:formatCode>0</c:formatCode>
                <c:ptCount val="20"/>
                <c:pt idx="0">
                  <c:v>18.027999999999999</c:v>
                </c:pt>
                <c:pt idx="1">
                  <c:v>21.442</c:v>
                </c:pt>
                <c:pt idx="2">
                  <c:v>27</c:v>
                </c:pt>
                <c:pt idx="3">
                  <c:v>17</c:v>
                </c:pt>
                <c:pt idx="4">
                  <c:v>27.68</c:v>
                </c:pt>
                <c:pt idx="5">
                  <c:v>15.464</c:v>
                </c:pt>
                <c:pt idx="6">
                  <c:v>16</c:v>
                </c:pt>
                <c:pt idx="7">
                  <c:v>20</c:v>
                </c:pt>
                <c:pt idx="8">
                  <c:v>19</c:v>
                </c:pt>
                <c:pt idx="9">
                  <c:v>23</c:v>
                </c:pt>
                <c:pt idx="10">
                  <c:v>25</c:v>
                </c:pt>
                <c:pt idx="11">
                  <c:v>19</c:v>
                </c:pt>
                <c:pt idx="12">
                  <c:v>248.614</c:v>
                </c:pt>
              </c:numCache>
            </c:numRef>
          </c:val>
          <c:extLst>
            <c:ext xmlns:c16="http://schemas.microsoft.com/office/drawing/2014/chart" uri="{C3380CC4-5D6E-409C-BE32-E72D297353CC}">
              <c16:uniqueId val="{00000000-F2AA-44FB-A1C7-06F1E7E3B74D}"/>
            </c:ext>
          </c:extLst>
        </c:ser>
        <c:ser>
          <c:idx val="1"/>
          <c:order val="1"/>
          <c:tx>
            <c:strRef>
              <c:f>'Consumo y Practicas Sostenibles'!$A$58:$D$58</c:f>
              <c:strCache>
                <c:ptCount val="4"/>
                <c:pt idx="0">
                  <c:v>LINEA BASE 2022</c:v>
                </c:pt>
                <c:pt idx="1">
                  <c:v>Proceso asociado</c:v>
                </c:pt>
                <c:pt idx="2">
                  <c:v>Grupo de trabajo</c:v>
                </c:pt>
                <c:pt idx="3">
                  <c:v>Mensual</c:v>
                </c:pt>
              </c:strCache>
            </c:strRef>
          </c:tx>
          <c:spPr>
            <a:solidFill>
              <a:schemeClr val="accent2"/>
            </a:solidFill>
            <a:ln>
              <a:noFill/>
            </a:ln>
            <a:effectLst/>
          </c:spPr>
          <c:invertIfNegative val="0"/>
          <c:cat>
            <c:multiLvlStrRef>
              <c:f>'Consumo y Practicas Sostenibles'!$E$54:$X$56</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'Consumo y Practicas Sostenibles'!$E$58:$X$58</c:f>
              <c:numCache>
                <c:formatCode>0</c:formatCode>
                <c:ptCount val="20"/>
                <c:pt idx="0">
                  <c:v>11</c:v>
                </c:pt>
                <c:pt idx="1">
                  <c:v>11</c:v>
                </c:pt>
                <c:pt idx="2">
                  <c:v>11</c:v>
                </c:pt>
                <c:pt idx="3">
                  <c:v>11</c:v>
                </c:pt>
                <c:pt idx="4">
                  <c:v>11</c:v>
                </c:pt>
                <c:pt idx="5">
                  <c:v>11</c:v>
                </c:pt>
                <c:pt idx="6">
                  <c:v>11</c:v>
                </c:pt>
                <c:pt idx="7">
                  <c:v>11</c:v>
                </c:pt>
                <c:pt idx="8">
                  <c:v>11</c:v>
                </c:pt>
                <c:pt idx="9">
                  <c:v>11</c:v>
                </c:pt>
                <c:pt idx="10">
                  <c:v>11</c:v>
                </c:pt>
                <c:pt idx="11">
                  <c:v>11</c:v>
                </c:pt>
                <c:pt idx="12">
                  <c:v>132</c:v>
                </c:pt>
              </c:numCache>
            </c:numRef>
          </c:val>
          <c:extLst>
            <c:ext xmlns:c16="http://schemas.microsoft.com/office/drawing/2014/chart" uri="{C3380CC4-5D6E-409C-BE32-E72D297353CC}">
              <c16:uniqueId val="{00000001-F2AA-44FB-A1C7-06F1E7E3B74D}"/>
            </c:ext>
          </c:extLst>
        </c:ser>
        <c:ser>
          <c:idx val="2"/>
          <c:order val="2"/>
          <c:tx>
            <c:strRef>
              <c:f>'Consumo y Practicas Sostenibles'!$A$59:$D$59</c:f>
              <c:strCache>
                <c:ptCount val="4"/>
                <c:pt idx="0">
                  <c:v>LINEA BASE 2022</c:v>
                </c:pt>
                <c:pt idx="1">
                  <c:v>Costos</c:v>
                </c:pt>
                <c:pt idx="2">
                  <c:v>$</c:v>
                </c:pt>
                <c:pt idx="3">
                  <c:v>Promedio</c:v>
                </c:pt>
              </c:strCache>
            </c:strRef>
          </c:tx>
          <c:spPr>
            <a:solidFill>
              <a:schemeClr val="accent3"/>
            </a:solidFill>
            <a:ln>
              <a:noFill/>
            </a:ln>
            <a:effectLst/>
          </c:spPr>
          <c:invertIfNegative val="0"/>
          <c:cat>
            <c:multiLvlStrRef>
              <c:f>'Consumo y Practicas Sostenibles'!$E$54:$X$56</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'Consumo y Practicas Sostenibles'!$E$59:$X$59</c:f>
            </c:numRef>
          </c:val>
          <c:extLst>
            <c:ext xmlns:c16="http://schemas.microsoft.com/office/drawing/2014/chart" uri="{C3380CC4-5D6E-409C-BE32-E72D297353CC}">
              <c16:uniqueId val="{00000002-F2AA-44FB-A1C7-06F1E7E3B74D}"/>
            </c:ext>
          </c:extLst>
        </c:ser>
        <c:ser>
          <c:idx val="3"/>
          <c:order val="3"/>
          <c:tx>
            <c:strRef>
              <c:f>'Consumo y Practicas Sostenibles'!$A$60:$D$60</c:f>
              <c:strCache>
                <c:ptCount val="4"/>
                <c:pt idx="0">
                  <c:v>LINEA BASE 2022</c:v>
                </c:pt>
                <c:pt idx="1">
                  <c:v>RELACIÓN / INDICE DE CONSUMO</c:v>
                </c:pt>
                <c:pt idx="2">
                  <c:v>$</c:v>
                </c:pt>
                <c:pt idx="3">
                  <c:v>Promedio</c:v>
                </c:pt>
              </c:strCache>
            </c:strRef>
          </c:tx>
          <c:spPr>
            <a:solidFill>
              <a:schemeClr val="accent4"/>
            </a:solidFill>
            <a:ln>
              <a:noFill/>
            </a:ln>
            <a:effectLst/>
          </c:spPr>
          <c:invertIfNegative val="0"/>
          <c:cat>
            <c:multiLvlStrRef>
              <c:f>'Consumo y Practicas Sostenibles'!$E$54:$X$56</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'Consumo y Practicas Sostenibles'!$E$60:$X$60</c:f>
              <c:numCache>
                <c:formatCode>0.00</c:formatCode>
                <c:ptCount val="20"/>
                <c:pt idx="0">
                  <c:v>1.6389090909090909</c:v>
                </c:pt>
                <c:pt idx="1">
                  <c:v>1.9492727272727273</c:v>
                </c:pt>
                <c:pt idx="2">
                  <c:v>2.4545454545454546</c:v>
                </c:pt>
                <c:pt idx="3">
                  <c:v>1.5454545454545454</c:v>
                </c:pt>
                <c:pt idx="4">
                  <c:v>2.5163636363636361</c:v>
                </c:pt>
                <c:pt idx="5">
                  <c:v>1.4058181818181819</c:v>
                </c:pt>
                <c:pt idx="6">
                  <c:v>1.4545454545454546</c:v>
                </c:pt>
                <c:pt idx="7">
                  <c:v>1.8181818181818181</c:v>
                </c:pt>
                <c:pt idx="8">
                  <c:v>1.7272727272727273</c:v>
                </c:pt>
                <c:pt idx="9">
                  <c:v>2.0909090909090908</c:v>
                </c:pt>
                <c:pt idx="10">
                  <c:v>2.2727272727272729</c:v>
                </c:pt>
                <c:pt idx="11">
                  <c:v>1.7272727272727273</c:v>
                </c:pt>
                <c:pt idx="12" formatCode="0">
                  <c:v>1.8834393939393939</c:v>
                </c:pt>
              </c:numCache>
            </c:numRef>
          </c:val>
          <c:extLst>
            <c:ext xmlns:c16="http://schemas.microsoft.com/office/drawing/2014/chart" uri="{C3380CC4-5D6E-409C-BE32-E72D297353CC}">
              <c16:uniqueId val="{00000003-F2AA-44FB-A1C7-06F1E7E3B74D}"/>
            </c:ext>
          </c:extLst>
        </c:ser>
        <c:ser>
          <c:idx val="4"/>
          <c:order val="4"/>
          <c:tx>
            <c:strRef>
              <c:f>'Consumo y Practicas Sostenibles'!$A$61:$D$61</c:f>
              <c:strCache>
                <c:ptCount val="4"/>
                <c:pt idx="0">
                  <c:v>2023</c:v>
                </c:pt>
                <c:pt idx="1">
                  <c:v>Consumo de papel</c:v>
                </c:pt>
                <c:pt idx="2">
                  <c:v>Resmas</c:v>
                </c:pt>
                <c:pt idx="3">
                  <c:v>Mensual</c:v>
                </c:pt>
              </c:strCache>
            </c:strRef>
          </c:tx>
          <c:spPr>
            <a:solidFill>
              <a:schemeClr val="accent5"/>
            </a:solidFill>
            <a:ln>
              <a:noFill/>
            </a:ln>
            <a:effectLst/>
          </c:spPr>
          <c:invertIfNegative val="0"/>
          <c:cat>
            <c:multiLvlStrRef>
              <c:f>'Consumo y Practicas Sostenibles'!$E$54:$X$56</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'Consumo y Practicas Sostenibles'!$E$61:$X$61</c:f>
              <c:numCache>
                <c:formatCode>0</c:formatCode>
                <c:ptCount val="20"/>
                <c:pt idx="12">
                  <c:v>0</c:v>
                </c:pt>
              </c:numCache>
            </c:numRef>
          </c:val>
          <c:extLst>
            <c:ext xmlns:c16="http://schemas.microsoft.com/office/drawing/2014/chart" uri="{C3380CC4-5D6E-409C-BE32-E72D297353CC}">
              <c16:uniqueId val="{00000004-F2AA-44FB-A1C7-06F1E7E3B74D}"/>
            </c:ext>
          </c:extLst>
        </c:ser>
        <c:ser>
          <c:idx val="5"/>
          <c:order val="5"/>
          <c:tx>
            <c:strRef>
              <c:f>'Consumo y Practicas Sostenibles'!$A$62:$D$62</c:f>
              <c:strCache>
                <c:ptCount val="4"/>
                <c:pt idx="0">
                  <c:v>2023</c:v>
                </c:pt>
                <c:pt idx="1">
                  <c:v>Proceso asociado</c:v>
                </c:pt>
                <c:pt idx="2">
                  <c:v>Grupo de trabajo</c:v>
                </c:pt>
                <c:pt idx="3">
                  <c:v>Mensual</c:v>
                </c:pt>
              </c:strCache>
            </c:strRef>
          </c:tx>
          <c:spPr>
            <a:solidFill>
              <a:schemeClr val="accent6"/>
            </a:solidFill>
            <a:ln>
              <a:noFill/>
            </a:ln>
            <a:effectLst/>
          </c:spPr>
          <c:invertIfNegative val="0"/>
          <c:cat>
            <c:multiLvlStrRef>
              <c:f>'Consumo y Practicas Sostenibles'!$E$54:$X$56</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'Consumo y Practicas Sostenibles'!$E$62:$X$62</c:f>
              <c:numCache>
                <c:formatCode>0</c:formatCode>
                <c:ptCount val="20"/>
                <c:pt idx="12">
                  <c:v>0</c:v>
                </c:pt>
              </c:numCache>
            </c:numRef>
          </c:val>
          <c:extLst>
            <c:ext xmlns:c16="http://schemas.microsoft.com/office/drawing/2014/chart" uri="{C3380CC4-5D6E-409C-BE32-E72D297353CC}">
              <c16:uniqueId val="{00000005-F2AA-44FB-A1C7-06F1E7E3B74D}"/>
            </c:ext>
          </c:extLst>
        </c:ser>
        <c:ser>
          <c:idx val="6"/>
          <c:order val="6"/>
          <c:tx>
            <c:strRef>
              <c:f>'Consumo y Practicas Sostenibles'!$A$63:$D$63</c:f>
              <c:strCache>
                <c:ptCount val="4"/>
                <c:pt idx="0">
                  <c:v>2023</c:v>
                </c:pt>
                <c:pt idx="1">
                  <c:v>Costos</c:v>
                </c:pt>
                <c:pt idx="2">
                  <c:v>$</c:v>
                </c:pt>
                <c:pt idx="3">
                  <c:v>Promedio</c:v>
                </c:pt>
              </c:strCache>
            </c:strRef>
          </c:tx>
          <c:spPr>
            <a:solidFill>
              <a:schemeClr val="accent1">
                <a:lumMod val="60000"/>
              </a:schemeClr>
            </a:solidFill>
            <a:ln>
              <a:noFill/>
            </a:ln>
            <a:effectLst/>
          </c:spPr>
          <c:invertIfNegative val="0"/>
          <c:cat>
            <c:multiLvlStrRef>
              <c:f>'Consumo y Practicas Sostenibles'!$E$54:$X$56</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'Consumo y Practicas Sostenibles'!$E$63:$X$63</c:f>
            </c:numRef>
          </c:val>
          <c:extLst>
            <c:ext xmlns:c16="http://schemas.microsoft.com/office/drawing/2014/chart" uri="{C3380CC4-5D6E-409C-BE32-E72D297353CC}">
              <c16:uniqueId val="{00000006-F2AA-44FB-A1C7-06F1E7E3B74D}"/>
            </c:ext>
          </c:extLst>
        </c:ser>
        <c:ser>
          <c:idx val="7"/>
          <c:order val="7"/>
          <c:tx>
            <c:strRef>
              <c:f>'Consumo y Practicas Sostenibles'!$A$64:$D$64</c:f>
              <c:strCache>
                <c:ptCount val="4"/>
                <c:pt idx="0">
                  <c:v>2023</c:v>
                </c:pt>
                <c:pt idx="1">
                  <c:v>RELACIÓN / INDICE DE CONSUMO</c:v>
                </c:pt>
                <c:pt idx="2">
                  <c:v>$</c:v>
                </c:pt>
                <c:pt idx="3">
                  <c:v>Promedio</c:v>
                </c:pt>
              </c:strCache>
            </c:strRef>
          </c:tx>
          <c:spPr>
            <a:solidFill>
              <a:schemeClr val="accent2">
                <a:lumMod val="60000"/>
              </a:schemeClr>
            </a:solidFill>
            <a:ln>
              <a:noFill/>
            </a:ln>
            <a:effectLst/>
          </c:spPr>
          <c:invertIfNegative val="0"/>
          <c:cat>
            <c:multiLvlStrRef>
              <c:f>'Consumo y Practicas Sostenibles'!$E$54:$X$56</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'Consumo y Practicas Sostenibles'!$E$64:$X$64</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formatCode="0.0">
                  <c:v>0</c:v>
                </c:pt>
              </c:numCache>
            </c:numRef>
          </c:val>
          <c:extLst>
            <c:ext xmlns:c16="http://schemas.microsoft.com/office/drawing/2014/chart" uri="{C3380CC4-5D6E-409C-BE32-E72D297353CC}">
              <c16:uniqueId val="{00000007-F2AA-44FB-A1C7-06F1E7E3B74D}"/>
            </c:ext>
          </c:extLst>
        </c:ser>
        <c:ser>
          <c:idx val="8"/>
          <c:order val="8"/>
          <c:tx>
            <c:strRef>
              <c:f>'Consumo y Practicas Sostenibles'!$A$65:$D$65</c:f>
              <c:strCache>
                <c:ptCount val="4"/>
                <c:pt idx="0">
                  <c:v>MEJORA</c:v>
                </c:pt>
                <c:pt idx="1">
                  <c:v>PORCENTAJE DE MEJORAMIENTO 2022 Vs. 2023</c:v>
                </c:pt>
              </c:strCache>
            </c:strRef>
          </c:tx>
          <c:spPr>
            <a:solidFill>
              <a:schemeClr val="accent3">
                <a:lumMod val="60000"/>
              </a:schemeClr>
            </a:solidFill>
            <a:ln>
              <a:noFill/>
            </a:ln>
            <a:effectLst/>
          </c:spPr>
          <c:invertIfNegative val="0"/>
          <c:cat>
            <c:multiLvlStrRef>
              <c:f>'Consumo y Practicas Sostenibles'!$E$54:$X$56</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'Consumo y Practicas Sostenibles'!$E$65:$X$65</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formatCode="0.0">
                  <c:v>0</c:v>
                </c:pt>
              </c:numCache>
            </c:numRef>
          </c:val>
          <c:extLst>
            <c:ext xmlns:c16="http://schemas.microsoft.com/office/drawing/2014/chart" uri="{C3380CC4-5D6E-409C-BE32-E72D297353CC}">
              <c16:uniqueId val="{00000008-F2AA-44FB-A1C7-06F1E7E3B74D}"/>
            </c:ext>
          </c:extLst>
        </c:ser>
        <c:dLbls>
          <c:showLegendKey val="0"/>
          <c:showVal val="0"/>
          <c:showCatName val="0"/>
          <c:showSerName val="0"/>
          <c:showPercent val="0"/>
          <c:showBubbleSize val="0"/>
        </c:dLbls>
        <c:gapWidth val="219"/>
        <c:overlap val="-27"/>
        <c:axId val="1413592191"/>
        <c:axId val="1413603839"/>
      </c:barChart>
      <c:catAx>
        <c:axId val="14135921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3603839"/>
        <c:crosses val="autoZero"/>
        <c:auto val="1"/>
        <c:lblAlgn val="ctr"/>
        <c:lblOffset val="100"/>
        <c:noMultiLvlLbl val="0"/>
      </c:catAx>
      <c:valAx>
        <c:axId val="141360383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35921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476250</xdr:colOff>
      <xdr:row>0</xdr:row>
      <xdr:rowOff>209550</xdr:rowOff>
    </xdr:from>
    <xdr:to>
      <xdr:col>2</xdr:col>
      <xdr:colOff>1676400</xdr:colOff>
      <xdr:row>2</xdr:row>
      <xdr:rowOff>285750</xdr:rowOff>
    </xdr:to>
    <xdr:pic>
      <xdr:nvPicPr>
        <xdr:cNvPr id="2" name="Imagen 6">
          <a:extLst>
            <a:ext uri="{FF2B5EF4-FFF2-40B4-BE49-F238E27FC236}">
              <a16:creationId xmlns:a16="http://schemas.microsoft.com/office/drawing/2014/main" id="{9BAAD69B-BDA3-4A36-B469-49849DF3F7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209550"/>
          <a:ext cx="5029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704850</xdr:colOff>
      <xdr:row>32</xdr:row>
      <xdr:rowOff>285750</xdr:rowOff>
    </xdr:from>
    <xdr:to>
      <xdr:col>23</xdr:col>
      <xdr:colOff>19050</xdr:colOff>
      <xdr:row>37</xdr:row>
      <xdr:rowOff>266700</xdr:rowOff>
    </xdr:to>
    <xdr:graphicFrame macro="">
      <xdr:nvGraphicFramePr>
        <xdr:cNvPr id="3" name="Gráfico 2">
          <a:extLst>
            <a:ext uri="{FF2B5EF4-FFF2-40B4-BE49-F238E27FC236}">
              <a16:creationId xmlns:a16="http://schemas.microsoft.com/office/drawing/2014/main" id="{E7A7CFA3-6384-48EE-B39F-649FE293F1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476250</xdr:colOff>
      <xdr:row>0</xdr:row>
      <xdr:rowOff>209550</xdr:rowOff>
    </xdr:from>
    <xdr:to>
      <xdr:col>2</xdr:col>
      <xdr:colOff>1676400</xdr:colOff>
      <xdr:row>2</xdr:row>
      <xdr:rowOff>285750</xdr:rowOff>
    </xdr:to>
    <xdr:pic>
      <xdr:nvPicPr>
        <xdr:cNvPr id="2" name="Imagen 6">
          <a:extLst>
            <a:ext uri="{FF2B5EF4-FFF2-40B4-BE49-F238E27FC236}">
              <a16:creationId xmlns:a16="http://schemas.microsoft.com/office/drawing/2014/main" id="{E663F9BB-9DDC-4640-B211-DEFA90A793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209550"/>
          <a:ext cx="5029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628650</xdr:colOff>
      <xdr:row>38</xdr:row>
      <xdr:rowOff>304800</xdr:rowOff>
    </xdr:from>
    <xdr:to>
      <xdr:col>23</xdr:col>
      <xdr:colOff>400050</xdr:colOff>
      <xdr:row>45</xdr:row>
      <xdr:rowOff>114300</xdr:rowOff>
    </xdr:to>
    <xdr:graphicFrame macro="">
      <xdr:nvGraphicFramePr>
        <xdr:cNvPr id="3" name="Gráfico 2">
          <a:extLst>
            <a:ext uri="{FF2B5EF4-FFF2-40B4-BE49-F238E27FC236}">
              <a16:creationId xmlns:a16="http://schemas.microsoft.com/office/drawing/2014/main" id="{2F5DFECA-0D4F-495A-96D0-B382D18AEC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476250</xdr:colOff>
      <xdr:row>0</xdr:row>
      <xdr:rowOff>209550</xdr:rowOff>
    </xdr:from>
    <xdr:to>
      <xdr:col>2</xdr:col>
      <xdr:colOff>1676400</xdr:colOff>
      <xdr:row>2</xdr:row>
      <xdr:rowOff>285750</xdr:rowOff>
    </xdr:to>
    <xdr:pic>
      <xdr:nvPicPr>
        <xdr:cNvPr id="2" name="Imagen 6">
          <a:extLst>
            <a:ext uri="{FF2B5EF4-FFF2-40B4-BE49-F238E27FC236}">
              <a16:creationId xmlns:a16="http://schemas.microsoft.com/office/drawing/2014/main" id="{D487F13A-DA68-4C01-8D13-AD2FC49B26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209550"/>
          <a:ext cx="5029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800100</xdr:colOff>
      <xdr:row>49</xdr:row>
      <xdr:rowOff>152400</xdr:rowOff>
    </xdr:from>
    <xdr:to>
      <xdr:col>23</xdr:col>
      <xdr:colOff>266700</xdr:colOff>
      <xdr:row>56</xdr:row>
      <xdr:rowOff>171450</xdr:rowOff>
    </xdr:to>
    <xdr:graphicFrame macro="">
      <xdr:nvGraphicFramePr>
        <xdr:cNvPr id="3" name="Gráfico 2">
          <a:extLst>
            <a:ext uri="{FF2B5EF4-FFF2-40B4-BE49-F238E27FC236}">
              <a16:creationId xmlns:a16="http://schemas.microsoft.com/office/drawing/2014/main" id="{58403B24-008E-437C-B901-C0945C6AC7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476250</xdr:colOff>
      <xdr:row>0</xdr:row>
      <xdr:rowOff>209550</xdr:rowOff>
    </xdr:from>
    <xdr:to>
      <xdr:col>2</xdr:col>
      <xdr:colOff>1676400</xdr:colOff>
      <xdr:row>2</xdr:row>
      <xdr:rowOff>285750</xdr:rowOff>
    </xdr:to>
    <xdr:pic>
      <xdr:nvPicPr>
        <xdr:cNvPr id="2" name="Imagen 6">
          <a:extLst>
            <a:ext uri="{FF2B5EF4-FFF2-40B4-BE49-F238E27FC236}">
              <a16:creationId xmlns:a16="http://schemas.microsoft.com/office/drawing/2014/main" id="{3E3DD393-B089-404C-920D-687E067865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209550"/>
          <a:ext cx="5029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800100</xdr:colOff>
      <xdr:row>56</xdr:row>
      <xdr:rowOff>152400</xdr:rowOff>
    </xdr:from>
    <xdr:to>
      <xdr:col>23</xdr:col>
      <xdr:colOff>266700</xdr:colOff>
      <xdr:row>63</xdr:row>
      <xdr:rowOff>171450</xdr:rowOff>
    </xdr:to>
    <xdr:graphicFrame macro="">
      <xdr:nvGraphicFramePr>
        <xdr:cNvPr id="3" name="Gráfico 2">
          <a:extLst>
            <a:ext uri="{FF2B5EF4-FFF2-40B4-BE49-F238E27FC236}">
              <a16:creationId xmlns:a16="http://schemas.microsoft.com/office/drawing/2014/main" id="{3467B1E2-CBB1-4921-A629-71CF68312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279893</xdr:colOff>
      <xdr:row>0</xdr:row>
      <xdr:rowOff>59720</xdr:rowOff>
    </xdr:from>
    <xdr:to>
      <xdr:col>0</xdr:col>
      <xdr:colOff>1071563</xdr:colOff>
      <xdr:row>1</xdr:row>
      <xdr:rowOff>164987</xdr:rowOff>
    </xdr:to>
    <xdr:pic>
      <xdr:nvPicPr>
        <xdr:cNvPr id="2" name="Imagen 6">
          <a:extLst>
            <a:ext uri="{FF2B5EF4-FFF2-40B4-BE49-F238E27FC236}">
              <a16:creationId xmlns:a16="http://schemas.microsoft.com/office/drawing/2014/main" id="{0F7278AC-14A7-44D8-AABB-99150B8617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893" y="59720"/>
          <a:ext cx="791670" cy="402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person displayName="Carolina López Hernández" id="{756496EF-FCBB-4292-8D62-920C60037FE0}" userId="S::CLOPEZ4@enterritorio.gov.co::d2b0a4f5-5d4a-47a9-be7f-429924110619"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25" dT="2022-12-28T20:50:14.54" personId="{756496EF-FCBB-4292-8D62-920C60037FE0}" id="{863C0966-E394-45E2-8982-1FA26643D14F}">
    <text>5 de marzo Día de la eficiencia energética</text>
  </threadedComment>
  <threadedComment ref="I27" dT="2022-12-28T21:13:49.50" personId="{756496EF-FCBB-4292-8D62-920C60037FE0}" id="{5042FE5B-5B0C-46CC-AF0A-5964B4E66AA8}">
    <text>5 de marzo Día de la eficiencia energética</text>
  </threadedComment>
  <threadedComment ref="I27" dT="2023-01-02T20:49:54.34" personId="{756496EF-FCBB-4292-8D62-920C60037FE0}" id="{375534FA-30C0-45D1-AC50-31B320E54FC1}" parentId="{5042FE5B-5B0C-46CC-AF0A-5964B4E66AA8}">
    <text>Apagar y desconectar siempre el monitor del computador y los equipos eléctricos en horas en que no
hay actividad laboral.</text>
  </threadedComment>
</ThreadedComments>
</file>

<file path=xl/threadedComments/threadedComment2.xml><?xml version="1.0" encoding="utf-8"?>
<ThreadedComments xmlns="http://schemas.microsoft.com/office/spreadsheetml/2018/threadedcomments" xmlns:x="http://schemas.openxmlformats.org/spreadsheetml/2006/main">
  <threadedComment ref="I27" dT="2022-12-28T20:51:05.54" personId="{756496EF-FCBB-4292-8D62-920C60037FE0}" id="{E9BD0A03-2812-4DBD-B190-B5881BD8E20B}">
    <text>22 de marzo Día Mundial del Agua</text>
  </threadedComment>
</ThreadedComments>
</file>

<file path=xl/threadedComments/threadedComment3.xml><?xml version="1.0" encoding="utf-8"?>
<ThreadedComments xmlns="http://schemas.microsoft.com/office/spreadsheetml/2018/threadedcomments" xmlns:x="http://schemas.openxmlformats.org/spreadsheetml/2006/main">
  <threadedComment ref="I18" dT="2023-01-02T21:44:58.76" personId="{756496EF-FCBB-4292-8D62-920C60037FE0}" id="{C7C27E99-4F00-4084-AA7C-C14119F24D1E}">
    <text>Transporte Directivo 
- Apagar el motor del vehículo en paradas prolongadas.
- Proporcionar un manejo adecuado al aceite usado de cada uno de los vehículos y estar al
tanto de la disposición final que se realiza a estos residuos por parte de los centros de servicio
automotor.
- Mantener al día la revisión técnico-mecánica y de gases del vehículo.
- Realizar el lavado del vehículo en lugares que cumplan con las regulaciones ambientales
aplicables.</text>
  </threadedComment>
  <threadedComment ref="R24" dT="2023-01-02T21:48:18.26" personId="{756496EF-FCBB-4292-8D62-920C60037FE0}" id="{E8D3859C-DDAD-40E8-BBB9-3491F46C9461}">
    <text>Con corte 15/12/2023</text>
  </threadedComment>
  <threadedComment ref="R26" dT="2023-01-02T21:48:47.07" personId="{756496EF-FCBB-4292-8D62-920C60037FE0}" id="{A3E86758-B5F1-4369-8187-19A0EE2F8E88}">
    <text>Con corte 15/12/2023</text>
  </threadedComment>
  <threadedComment ref="J30" dT="2023-01-02T22:02:45.67" personId="{756496EF-FCBB-4292-8D62-920C60037FE0}" id="{F4A2394C-AC9A-4B31-B7D2-F72315F92C33}">
    <text>29/04/2023 Día Nacional del Árbol</text>
  </threadedComment>
  <threadedComment ref="H40" dT="2023-01-02T21:38:46.73" personId="{756496EF-FCBB-4292-8D62-920C60037FE0}" id="{10F419B3-5D66-4D77-B19B-EF8B02B587C2}">
    <text>Dia sin carro 2/02/2023</text>
  </threadedComment>
  <threadedComment ref="L40" dT="2023-01-02T21:37:19.92" personId="{756496EF-FCBB-4292-8D62-920C60037FE0}" id="{F1669622-3E8D-4C97-ADC4-C9D84516B417}">
    <text>03/06/2023 Día Mundial de la Bicicleta</text>
  </threadedComment>
  <threadedComment ref="O42" dT="2023-01-02T21:40:04.26" personId="{756496EF-FCBB-4292-8D62-920C60037FE0}" id="{B66CF4D4-40CF-403C-9A9F-55581DCF8C4F}">
    <text>Riesgo público y seguridad vial
Talento Humano</text>
  </threadedComment>
  <threadedComment ref="L44" dT="2023-01-03T00:12:02.62" personId="{756496EF-FCBB-4292-8D62-920C60037FE0}" id="{ABCE9332-0287-4A1F-A2FD-BCDFED5C4B94}">
    <text>05/06/2023 Día Mundial del Medio Ambiente</text>
  </threadedComment>
</ThreadedComments>
</file>

<file path=xl/threadedComments/threadedComment4.xml><?xml version="1.0" encoding="utf-8"?>
<ThreadedComments xmlns="http://schemas.microsoft.com/office/spreadsheetml/2018/threadedcomments" xmlns:x="http://schemas.openxmlformats.org/spreadsheetml/2006/main">
  <threadedComment ref="E49" dT="2023-01-03T14:23:52.05" personId="{756496EF-FCBB-4292-8D62-920C60037FE0}" id="{D84CF70D-9F77-4CED-AEEC-82F8A854F2FE}">
    <text>Transporte Directivo 
- Apagar el motor del vehículo en paradas prolongadas.
- Proporcionar un manejo adecuado al aceite usado de cada uno de los vehículos y estar al
tanto de la disposición final que se realiza a estos residuos por parte de los centros de servicio
automotor.
- Mantener al día la revisión técnico-mecánica y de gases del vehículo.
- Realizar el lavado del vehículo en lugares que cumplan con las regulaciones ambientales
aplicables.</text>
  </threadedComment>
  <threadedComment ref="E57" dT="2023-01-03T14:26:56.30" personId="{756496EF-FCBB-4292-8D62-920C60037FE0}" id="{289C3451-D9CE-4907-AFEB-ADE8F4FBC2BA}">
    <text>29/04/2023 Día Nacional del Árbol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3.xm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4.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3C245-F83A-46B1-A4FC-2F339B93F87D}">
  <dimension ref="A1:X963"/>
  <sheetViews>
    <sheetView tabSelected="1" zoomScale="40" zoomScaleNormal="40" workbookViewId="0">
      <selection activeCell="B17" sqref="B17:B18"/>
    </sheetView>
  </sheetViews>
  <sheetFormatPr baseColWidth="10" defaultColWidth="12.625" defaultRowHeight="15" customHeight="1" x14ac:dyDescent="0.2"/>
  <cols>
    <col min="1" max="1" width="9.375" style="56" customWidth="1"/>
    <col min="2" max="2" width="40.875" style="56" customWidth="1"/>
    <col min="3" max="3" width="29.125" style="56" customWidth="1"/>
    <col min="4" max="4" width="20.375" style="56" customWidth="1"/>
    <col min="5" max="5" width="23.25" style="56" customWidth="1"/>
    <col min="6" max="17" width="20.75" style="56" customWidth="1"/>
    <col min="18" max="18" width="25.75" style="56" customWidth="1"/>
    <col min="19" max="19" width="20.75" style="56" customWidth="1"/>
    <col min="20" max="20" width="11" style="56" customWidth="1"/>
    <col min="21" max="21" width="15.125" style="56" customWidth="1"/>
    <col min="22" max="24" width="30.25" style="56" customWidth="1"/>
    <col min="25" max="25" width="9.375" style="56" customWidth="1"/>
    <col min="26" max="16384" width="12.625" style="56"/>
  </cols>
  <sheetData>
    <row r="1" spans="1:24" ht="34.5" customHeight="1" x14ac:dyDescent="0.2">
      <c r="A1" s="343"/>
      <c r="B1" s="343"/>
      <c r="C1" s="343"/>
      <c r="D1" s="344" t="s">
        <v>63</v>
      </c>
      <c r="E1" s="344"/>
      <c r="F1" s="344"/>
      <c r="G1" s="344"/>
      <c r="H1" s="344"/>
      <c r="I1" s="344"/>
      <c r="J1" s="344"/>
      <c r="K1" s="344"/>
      <c r="L1" s="344"/>
      <c r="M1" s="344"/>
      <c r="N1" s="344"/>
      <c r="O1" s="344"/>
      <c r="P1" s="344"/>
      <c r="Q1" s="344"/>
      <c r="R1" s="344"/>
      <c r="S1" s="344"/>
      <c r="T1" s="345" t="s">
        <v>1</v>
      </c>
      <c r="U1" s="346"/>
      <c r="V1" s="347" t="s">
        <v>93</v>
      </c>
      <c r="W1" s="348"/>
      <c r="X1" s="348"/>
    </row>
    <row r="2" spans="1:24" ht="34.5" customHeight="1" x14ac:dyDescent="0.2">
      <c r="A2" s="343"/>
      <c r="B2" s="343"/>
      <c r="C2" s="343"/>
      <c r="D2" s="344"/>
      <c r="E2" s="344"/>
      <c r="F2" s="344"/>
      <c r="G2" s="344"/>
      <c r="H2" s="344"/>
      <c r="I2" s="344"/>
      <c r="J2" s="344"/>
      <c r="K2" s="344"/>
      <c r="L2" s="344"/>
      <c r="M2" s="344"/>
      <c r="N2" s="344"/>
      <c r="O2" s="344"/>
      <c r="P2" s="344"/>
      <c r="Q2" s="344"/>
      <c r="R2" s="344"/>
      <c r="S2" s="344"/>
      <c r="T2" s="345" t="s">
        <v>2</v>
      </c>
      <c r="U2" s="346"/>
      <c r="V2" s="347">
        <v>1</v>
      </c>
      <c r="W2" s="348"/>
      <c r="X2" s="348"/>
    </row>
    <row r="3" spans="1:24" ht="34.5" customHeight="1" x14ac:dyDescent="0.2">
      <c r="A3" s="343"/>
      <c r="B3" s="343"/>
      <c r="C3" s="343"/>
      <c r="D3" s="344"/>
      <c r="E3" s="344"/>
      <c r="F3" s="344"/>
      <c r="G3" s="344"/>
      <c r="H3" s="344"/>
      <c r="I3" s="344"/>
      <c r="J3" s="344"/>
      <c r="K3" s="344"/>
      <c r="L3" s="344"/>
      <c r="M3" s="344"/>
      <c r="N3" s="344"/>
      <c r="O3" s="344"/>
      <c r="P3" s="344"/>
      <c r="Q3" s="344"/>
      <c r="R3" s="344"/>
      <c r="S3" s="344"/>
      <c r="T3" s="345" t="s">
        <v>3</v>
      </c>
      <c r="U3" s="346"/>
      <c r="V3" s="349">
        <v>44409</v>
      </c>
      <c r="W3" s="348"/>
      <c r="X3" s="348"/>
    </row>
    <row r="4" spans="1:24" ht="39.75" customHeight="1" x14ac:dyDescent="0.2">
      <c r="A4" s="57"/>
      <c r="B4" s="57"/>
      <c r="C4" s="57"/>
      <c r="D4" s="57"/>
      <c r="E4" s="57"/>
      <c r="F4" s="57"/>
      <c r="G4" s="57"/>
      <c r="H4" s="57"/>
      <c r="I4" s="57"/>
      <c r="J4" s="57"/>
      <c r="K4" s="57"/>
      <c r="L4" s="57"/>
      <c r="M4" s="57"/>
      <c r="N4" s="57"/>
      <c r="O4" s="57"/>
      <c r="P4" s="57"/>
      <c r="Q4" s="57"/>
      <c r="R4" s="57"/>
      <c r="S4" s="57"/>
      <c r="T4" s="57"/>
      <c r="U4" s="57"/>
      <c r="V4" s="57"/>
      <c r="W4" s="57"/>
      <c r="X4" s="57"/>
    </row>
    <row r="5" spans="1:24" ht="39.75" customHeight="1" x14ac:dyDescent="0.45">
      <c r="A5" s="57"/>
      <c r="B5" s="58" t="s">
        <v>3</v>
      </c>
      <c r="C5" s="59">
        <v>2023</v>
      </c>
      <c r="D5" s="60"/>
      <c r="E5" s="61" t="s">
        <v>61</v>
      </c>
      <c r="F5" s="62"/>
      <c r="G5" s="60"/>
      <c r="H5" s="363" t="s">
        <v>98</v>
      </c>
      <c r="I5" s="363"/>
      <c r="J5" s="363"/>
      <c r="K5" s="363"/>
      <c r="L5" s="63"/>
      <c r="M5" s="57"/>
      <c r="N5" s="57"/>
      <c r="O5" s="57"/>
      <c r="P5" s="57"/>
      <c r="Q5" s="57"/>
      <c r="R5" s="57"/>
      <c r="S5" s="57"/>
      <c r="T5" s="57"/>
      <c r="U5" s="57"/>
      <c r="V5" s="57"/>
      <c r="W5" s="57"/>
      <c r="X5" s="57"/>
    </row>
    <row r="6" spans="1:24" ht="39.75" customHeight="1" x14ac:dyDescent="0.2">
      <c r="A6" s="57"/>
      <c r="B6" s="57"/>
      <c r="C6" s="57"/>
      <c r="D6" s="57"/>
      <c r="E6" s="57"/>
      <c r="F6" s="57"/>
      <c r="G6" s="57"/>
      <c r="H6" s="57"/>
      <c r="I6" s="57"/>
      <c r="J6" s="57"/>
      <c r="K6" s="57"/>
      <c r="L6" s="57"/>
      <c r="M6" s="57"/>
      <c r="N6" s="57"/>
      <c r="O6" s="57"/>
      <c r="P6" s="57"/>
      <c r="Q6" s="57"/>
      <c r="R6" s="57"/>
      <c r="S6" s="57"/>
      <c r="T6" s="57"/>
      <c r="U6" s="57"/>
      <c r="V6" s="57"/>
      <c r="W6" s="57"/>
      <c r="X6" s="57"/>
    </row>
    <row r="7" spans="1:24" ht="48.75" customHeight="1" x14ac:dyDescent="0.35">
      <c r="A7" s="364" t="s">
        <v>4</v>
      </c>
      <c r="B7" s="365"/>
      <c r="C7" s="356" t="s">
        <v>80</v>
      </c>
      <c r="D7" s="366"/>
      <c r="E7" s="366"/>
      <c r="F7" s="366"/>
      <c r="G7" s="366"/>
      <c r="H7" s="366"/>
      <c r="I7" s="366"/>
      <c r="J7" s="366"/>
      <c r="K7" s="366"/>
      <c r="L7" s="366"/>
      <c r="M7" s="366"/>
      <c r="N7" s="366"/>
      <c r="O7" s="366"/>
      <c r="P7" s="366"/>
      <c r="Q7" s="366"/>
      <c r="R7" s="366"/>
      <c r="S7" s="366"/>
      <c r="T7" s="366"/>
      <c r="U7" s="366"/>
      <c r="V7" s="366"/>
      <c r="W7" s="366"/>
      <c r="X7" s="366"/>
    </row>
    <row r="8" spans="1:24" ht="20.25" x14ac:dyDescent="0.2">
      <c r="A8" s="64"/>
      <c r="B8" s="64"/>
      <c r="C8" s="64"/>
      <c r="D8" s="64"/>
      <c r="E8" s="64"/>
      <c r="F8" s="64"/>
      <c r="G8" s="64"/>
      <c r="H8" s="64"/>
      <c r="I8" s="64"/>
      <c r="J8" s="64"/>
      <c r="K8" s="64"/>
      <c r="L8" s="64"/>
      <c r="M8" s="64"/>
      <c r="N8" s="64"/>
      <c r="O8" s="64"/>
      <c r="P8" s="64"/>
      <c r="Q8" s="64"/>
      <c r="R8" s="64"/>
      <c r="S8" s="64"/>
      <c r="T8" s="64"/>
      <c r="U8" s="64"/>
      <c r="V8" s="64"/>
      <c r="W8" s="64"/>
      <c r="X8" s="64"/>
    </row>
    <row r="9" spans="1:24" ht="60.75" customHeight="1" x14ac:dyDescent="0.35">
      <c r="A9" s="364" t="s">
        <v>5</v>
      </c>
      <c r="B9" s="365"/>
      <c r="C9" s="367" t="s">
        <v>170</v>
      </c>
      <c r="D9" s="366"/>
      <c r="E9" s="366"/>
      <c r="F9" s="366"/>
      <c r="G9" s="366"/>
      <c r="H9" s="366"/>
      <c r="I9" s="366"/>
      <c r="J9" s="366"/>
      <c r="K9" s="366"/>
      <c r="L9" s="366"/>
      <c r="M9" s="366"/>
      <c r="N9" s="366"/>
      <c r="O9" s="366"/>
      <c r="P9" s="366"/>
      <c r="Q9" s="366"/>
      <c r="R9" s="366"/>
      <c r="S9" s="366"/>
      <c r="T9" s="366"/>
      <c r="U9" s="366"/>
      <c r="V9" s="366"/>
      <c r="W9" s="366"/>
      <c r="X9" s="366"/>
    </row>
    <row r="10" spans="1:24" ht="69.75" customHeight="1" x14ac:dyDescent="0.35">
      <c r="A10" s="364" t="s">
        <v>6</v>
      </c>
      <c r="B10" s="365"/>
      <c r="C10" s="356" t="s">
        <v>274</v>
      </c>
      <c r="D10" s="357"/>
      <c r="E10" s="357"/>
      <c r="F10" s="357"/>
      <c r="G10" s="357"/>
      <c r="H10" s="357"/>
      <c r="I10" s="65" t="s">
        <v>7</v>
      </c>
      <c r="J10" s="368" t="s">
        <v>99</v>
      </c>
      <c r="K10" s="357"/>
      <c r="L10" s="350" t="s">
        <v>8</v>
      </c>
      <c r="M10" s="351"/>
      <c r="N10" s="356" t="s">
        <v>86</v>
      </c>
      <c r="O10" s="369"/>
      <c r="P10" s="369"/>
      <c r="Q10" s="350" t="s">
        <v>9</v>
      </c>
      <c r="R10" s="351"/>
      <c r="S10" s="352" t="s">
        <v>208</v>
      </c>
      <c r="T10" s="353"/>
      <c r="U10" s="353"/>
      <c r="V10" s="66" t="s">
        <v>10</v>
      </c>
      <c r="W10" s="354" t="e">
        <f>Q41</f>
        <v>#DIV/0!</v>
      </c>
      <c r="X10" s="355"/>
    </row>
    <row r="11" spans="1:24" ht="82.5" customHeight="1" x14ac:dyDescent="0.35">
      <c r="A11" s="365"/>
      <c r="B11" s="365"/>
      <c r="C11" s="356" t="s">
        <v>171</v>
      </c>
      <c r="D11" s="357"/>
      <c r="E11" s="357"/>
      <c r="F11" s="357"/>
      <c r="G11" s="357"/>
      <c r="H11" s="357"/>
      <c r="I11" s="65" t="s">
        <v>7</v>
      </c>
      <c r="J11" s="358" t="s">
        <v>82</v>
      </c>
      <c r="K11" s="359"/>
      <c r="L11" s="350" t="s">
        <v>8</v>
      </c>
      <c r="M11" s="351"/>
      <c r="N11" s="360" t="s">
        <v>81</v>
      </c>
      <c r="O11" s="361"/>
      <c r="P11" s="361"/>
      <c r="Q11" s="361"/>
      <c r="R11" s="361"/>
      <c r="S11" s="361"/>
      <c r="T11" s="361"/>
      <c r="U11" s="361"/>
      <c r="V11" s="361"/>
      <c r="W11" s="361"/>
      <c r="X11" s="362"/>
    </row>
    <row r="12" spans="1:24" ht="60.75" customHeight="1" x14ac:dyDescent="0.35">
      <c r="A12" s="370" t="s">
        <v>11</v>
      </c>
      <c r="B12" s="351"/>
      <c r="C12" s="367" t="s">
        <v>64</v>
      </c>
      <c r="D12" s="366"/>
      <c r="E12" s="366"/>
      <c r="F12" s="366"/>
      <c r="G12" s="366"/>
      <c r="H12" s="366"/>
      <c r="I12" s="366"/>
      <c r="J12" s="366"/>
      <c r="K12" s="366"/>
      <c r="L12" s="366"/>
      <c r="M12" s="366"/>
      <c r="N12" s="371" t="s">
        <v>12</v>
      </c>
      <c r="O12" s="365"/>
      <c r="P12" s="365"/>
      <c r="Q12" s="365"/>
      <c r="R12" s="372" t="s">
        <v>65</v>
      </c>
      <c r="S12" s="372"/>
      <c r="T12" s="372"/>
      <c r="U12" s="372"/>
      <c r="V12" s="372"/>
      <c r="W12" s="372"/>
      <c r="X12" s="372"/>
    </row>
    <row r="13" spans="1:24" ht="25.5" customHeight="1" thickBot="1" x14ac:dyDescent="0.25">
      <c r="A13" s="57"/>
      <c r="B13" s="57"/>
      <c r="C13" s="57"/>
      <c r="D13" s="57"/>
      <c r="E13" s="57"/>
      <c r="F13" s="57"/>
      <c r="G13" s="57"/>
      <c r="H13" s="57"/>
      <c r="I13" s="57"/>
      <c r="J13" s="57"/>
      <c r="K13" s="57"/>
      <c r="L13" s="57"/>
      <c r="M13" s="57"/>
      <c r="N13" s="57"/>
      <c r="O13" s="57"/>
      <c r="P13" s="57"/>
      <c r="Q13" s="57"/>
      <c r="R13" s="57"/>
      <c r="S13" s="57"/>
      <c r="T13" s="57"/>
      <c r="U13" s="57"/>
      <c r="V13" s="57"/>
      <c r="W13" s="57"/>
      <c r="X13" s="57"/>
    </row>
    <row r="14" spans="1:24" ht="39.75" customHeight="1" thickBot="1" x14ac:dyDescent="0.25">
      <c r="A14" s="373" t="s">
        <v>13</v>
      </c>
      <c r="B14" s="374"/>
      <c r="C14" s="374"/>
      <c r="D14" s="374"/>
      <c r="E14" s="374"/>
      <c r="F14" s="374"/>
      <c r="G14" s="374"/>
      <c r="H14" s="374"/>
      <c r="I14" s="374"/>
      <c r="J14" s="374"/>
      <c r="K14" s="374"/>
      <c r="L14" s="374"/>
      <c r="M14" s="374"/>
      <c r="N14" s="374"/>
      <c r="O14" s="374"/>
      <c r="P14" s="374"/>
      <c r="Q14" s="374"/>
      <c r="R14" s="374"/>
      <c r="S14" s="374"/>
      <c r="T14" s="374"/>
      <c r="U14" s="374"/>
      <c r="V14" s="374"/>
      <c r="W14" s="374"/>
      <c r="X14" s="375"/>
    </row>
    <row r="15" spans="1:24" ht="47.25" customHeight="1" thickBot="1" x14ac:dyDescent="0.25">
      <c r="A15" s="376" t="s">
        <v>14</v>
      </c>
      <c r="B15" s="376" t="s">
        <v>15</v>
      </c>
      <c r="C15" s="378" t="s">
        <v>55</v>
      </c>
      <c r="D15" s="378" t="s">
        <v>16</v>
      </c>
      <c r="E15" s="378" t="s">
        <v>17</v>
      </c>
      <c r="F15" s="67"/>
      <c r="G15" s="379" t="s">
        <v>18</v>
      </c>
      <c r="H15" s="374"/>
      <c r="I15" s="374"/>
      <c r="J15" s="374"/>
      <c r="K15" s="374"/>
      <c r="L15" s="374"/>
      <c r="M15" s="374"/>
      <c r="N15" s="374"/>
      <c r="O15" s="374"/>
      <c r="P15" s="374"/>
      <c r="Q15" s="374"/>
      <c r="R15" s="374"/>
      <c r="S15" s="380" t="s">
        <v>56</v>
      </c>
      <c r="T15" s="382" t="s">
        <v>19</v>
      </c>
      <c r="U15" s="383"/>
      <c r="V15" s="386" t="s">
        <v>20</v>
      </c>
      <c r="W15" s="383"/>
      <c r="X15" s="387"/>
    </row>
    <row r="16" spans="1:24" ht="34.5" customHeight="1" thickBot="1" x14ac:dyDescent="0.25">
      <c r="A16" s="377"/>
      <c r="B16" s="377"/>
      <c r="C16" s="377"/>
      <c r="D16" s="377"/>
      <c r="E16" s="377"/>
      <c r="F16" s="68" t="s">
        <v>21</v>
      </c>
      <c r="G16" s="178" t="s">
        <v>22</v>
      </c>
      <c r="H16" s="132" t="s">
        <v>23</v>
      </c>
      <c r="I16" s="132" t="s">
        <v>24</v>
      </c>
      <c r="J16" s="132" t="s">
        <v>25</v>
      </c>
      <c r="K16" s="132" t="s">
        <v>26</v>
      </c>
      <c r="L16" s="132" t="s">
        <v>27</v>
      </c>
      <c r="M16" s="132" t="s">
        <v>28</v>
      </c>
      <c r="N16" s="132" t="s">
        <v>29</v>
      </c>
      <c r="O16" s="132" t="s">
        <v>30</v>
      </c>
      <c r="P16" s="132" t="s">
        <v>31</v>
      </c>
      <c r="Q16" s="132" t="s">
        <v>32</v>
      </c>
      <c r="R16" s="177" t="s">
        <v>33</v>
      </c>
      <c r="S16" s="381"/>
      <c r="T16" s="384"/>
      <c r="U16" s="385"/>
      <c r="V16" s="388"/>
      <c r="W16" s="389"/>
      <c r="X16" s="390"/>
    </row>
    <row r="17" spans="1:24" ht="89.25" customHeight="1" x14ac:dyDescent="0.2">
      <c r="A17" s="415">
        <v>1</v>
      </c>
      <c r="B17" s="391" t="s">
        <v>203</v>
      </c>
      <c r="C17" s="393" t="s">
        <v>117</v>
      </c>
      <c r="D17" s="395">
        <f>((3000000/30)*14)</f>
        <v>1400000</v>
      </c>
      <c r="E17" s="397">
        <f>+D17</f>
        <v>1400000</v>
      </c>
      <c r="F17" s="201" t="s">
        <v>35</v>
      </c>
      <c r="G17" s="203"/>
      <c r="H17" s="204"/>
      <c r="I17" s="204"/>
      <c r="J17" s="204"/>
      <c r="K17" s="204"/>
      <c r="L17" s="204">
        <v>1</v>
      </c>
      <c r="M17" s="204"/>
      <c r="N17" s="204"/>
      <c r="O17" s="204"/>
      <c r="P17" s="204"/>
      <c r="Q17" s="204"/>
      <c r="R17" s="205"/>
      <c r="S17" s="398">
        <f>(SUM(G18:R18)/SUM(G17:R17))</f>
        <v>0</v>
      </c>
      <c r="T17" s="400" t="s">
        <v>118</v>
      </c>
      <c r="U17" s="401"/>
      <c r="V17" s="404"/>
      <c r="W17" s="405"/>
      <c r="X17" s="406"/>
    </row>
    <row r="18" spans="1:24" ht="108" customHeight="1" thickBot="1" x14ac:dyDescent="0.25">
      <c r="A18" s="415"/>
      <c r="B18" s="392"/>
      <c r="C18" s="394"/>
      <c r="D18" s="396"/>
      <c r="E18" s="396"/>
      <c r="F18" s="202" t="s">
        <v>36</v>
      </c>
      <c r="G18" s="206"/>
      <c r="H18" s="207"/>
      <c r="I18" s="207"/>
      <c r="J18" s="207"/>
      <c r="K18" s="207"/>
      <c r="L18" s="207"/>
      <c r="M18" s="207"/>
      <c r="N18" s="207"/>
      <c r="O18" s="207"/>
      <c r="P18" s="207"/>
      <c r="Q18" s="207"/>
      <c r="R18" s="208"/>
      <c r="S18" s="399"/>
      <c r="T18" s="402"/>
      <c r="U18" s="403"/>
      <c r="V18" s="407"/>
      <c r="W18" s="408"/>
      <c r="X18" s="409"/>
    </row>
    <row r="19" spans="1:24" ht="108" customHeight="1" x14ac:dyDescent="0.2">
      <c r="A19" s="419">
        <v>2</v>
      </c>
      <c r="B19" s="417" t="s">
        <v>209</v>
      </c>
      <c r="C19" s="393" t="s">
        <v>117</v>
      </c>
      <c r="D19" s="395">
        <f>((3000000/30)*14)</f>
        <v>1400000</v>
      </c>
      <c r="E19" s="397">
        <f>+D19</f>
        <v>1400000</v>
      </c>
      <c r="F19" s="201" t="s">
        <v>35</v>
      </c>
      <c r="G19" s="235"/>
      <c r="H19" s="236">
        <v>1</v>
      </c>
      <c r="I19" s="236"/>
      <c r="J19" s="236"/>
      <c r="K19" s="236"/>
      <c r="L19" s="236"/>
      <c r="M19" s="236"/>
      <c r="N19" s="236"/>
      <c r="O19" s="236"/>
      <c r="P19" s="236"/>
      <c r="Q19" s="236"/>
      <c r="R19" s="237"/>
      <c r="S19" s="398">
        <f>(SUM(G20:R20)/SUM(G19:R19))</f>
        <v>0</v>
      </c>
      <c r="T19" s="400" t="s">
        <v>215</v>
      </c>
      <c r="U19" s="401"/>
      <c r="V19" s="471"/>
      <c r="W19" s="400"/>
      <c r="X19" s="401"/>
    </row>
    <row r="20" spans="1:24" ht="108" customHeight="1" thickBot="1" x14ac:dyDescent="0.25">
      <c r="A20" s="420"/>
      <c r="B20" s="418"/>
      <c r="C20" s="394"/>
      <c r="D20" s="396"/>
      <c r="E20" s="396"/>
      <c r="F20" s="202" t="s">
        <v>36</v>
      </c>
      <c r="G20" s="238"/>
      <c r="H20" s="239"/>
      <c r="I20" s="239"/>
      <c r="J20" s="239"/>
      <c r="K20" s="239"/>
      <c r="L20" s="239"/>
      <c r="M20" s="239"/>
      <c r="N20" s="239"/>
      <c r="O20" s="239"/>
      <c r="P20" s="239"/>
      <c r="Q20" s="239"/>
      <c r="R20" s="240"/>
      <c r="S20" s="399"/>
      <c r="T20" s="402"/>
      <c r="U20" s="403"/>
      <c r="V20" s="472"/>
      <c r="W20" s="402"/>
      <c r="X20" s="403"/>
    </row>
    <row r="21" spans="1:24" ht="108" customHeight="1" x14ac:dyDescent="0.2">
      <c r="A21" s="419">
        <v>3</v>
      </c>
      <c r="B21" s="417" t="s">
        <v>216</v>
      </c>
      <c r="C21" s="393" t="s">
        <v>117</v>
      </c>
      <c r="D21" s="395">
        <f>((3000000/30)*14)</f>
        <v>1400000</v>
      </c>
      <c r="E21" s="397">
        <f>+D21</f>
        <v>1400000</v>
      </c>
      <c r="F21" s="72" t="s">
        <v>35</v>
      </c>
      <c r="G21" s="198"/>
      <c r="H21" s="199"/>
      <c r="I21" s="199"/>
      <c r="J21" s="199"/>
      <c r="K21" s="199">
        <v>1</v>
      </c>
      <c r="L21" s="199"/>
      <c r="M21" s="199"/>
      <c r="N21" s="199"/>
      <c r="O21" s="199"/>
      <c r="P21" s="199"/>
      <c r="Q21" s="199"/>
      <c r="R21" s="200"/>
      <c r="S21" s="398">
        <f>(SUM(G22:R22)/SUM(G21:R21))</f>
        <v>0</v>
      </c>
      <c r="T21" s="400" t="s">
        <v>217</v>
      </c>
      <c r="U21" s="401"/>
      <c r="V21" s="471"/>
      <c r="W21" s="400"/>
      <c r="X21" s="401"/>
    </row>
    <row r="22" spans="1:24" ht="108" customHeight="1" thickBot="1" x14ac:dyDescent="0.25">
      <c r="A22" s="420"/>
      <c r="B22" s="418"/>
      <c r="C22" s="394"/>
      <c r="D22" s="396"/>
      <c r="E22" s="396"/>
      <c r="F22" s="76" t="s">
        <v>36</v>
      </c>
      <c r="G22" s="198"/>
      <c r="H22" s="199"/>
      <c r="I22" s="199"/>
      <c r="J22" s="199"/>
      <c r="K22" s="199"/>
      <c r="L22" s="199"/>
      <c r="M22" s="199"/>
      <c r="N22" s="199"/>
      <c r="O22" s="199"/>
      <c r="P22" s="199"/>
      <c r="Q22" s="199"/>
      <c r="R22" s="200"/>
      <c r="S22" s="399"/>
      <c r="T22" s="402"/>
      <c r="U22" s="403"/>
      <c r="V22" s="472"/>
      <c r="W22" s="402"/>
      <c r="X22" s="403"/>
    </row>
    <row r="23" spans="1:24" ht="70.5" customHeight="1" x14ac:dyDescent="0.2">
      <c r="A23" s="415">
        <v>4</v>
      </c>
      <c r="B23" s="391" t="s">
        <v>66</v>
      </c>
      <c r="C23" s="393" t="s">
        <v>117</v>
      </c>
      <c r="D23" s="397">
        <f>((3250000/30)*14)</f>
        <v>1516666.6666666665</v>
      </c>
      <c r="E23" s="397">
        <f>+D23</f>
        <v>1516666.6666666665</v>
      </c>
      <c r="F23" s="72" t="s">
        <v>35</v>
      </c>
      <c r="G23" s="73"/>
      <c r="H23" s="74"/>
      <c r="I23" s="74"/>
      <c r="J23" s="74"/>
      <c r="K23" s="74">
        <v>1</v>
      </c>
      <c r="L23" s="74"/>
      <c r="M23" s="74"/>
      <c r="N23" s="74"/>
      <c r="O23" s="74"/>
      <c r="P23" s="74"/>
      <c r="Q23" s="74">
        <v>1</v>
      </c>
      <c r="R23" s="75"/>
      <c r="S23" s="398">
        <f>(SUM(G24:R24)/SUM(G23:R23))</f>
        <v>0</v>
      </c>
      <c r="T23" s="413" t="s">
        <v>205</v>
      </c>
      <c r="U23" s="401"/>
      <c r="V23" s="404"/>
      <c r="W23" s="405"/>
      <c r="X23" s="406"/>
    </row>
    <row r="24" spans="1:24" ht="70.5" customHeight="1" thickBot="1" x14ac:dyDescent="0.25">
      <c r="A24" s="416"/>
      <c r="B24" s="392"/>
      <c r="C24" s="394"/>
      <c r="D24" s="396"/>
      <c r="E24" s="396"/>
      <c r="F24" s="76" t="s">
        <v>36</v>
      </c>
      <c r="G24" s="77"/>
      <c r="H24" s="78"/>
      <c r="I24" s="78"/>
      <c r="J24" s="78"/>
      <c r="K24" s="78"/>
      <c r="L24" s="78"/>
      <c r="M24" s="79"/>
      <c r="N24" s="78"/>
      <c r="O24" s="78"/>
      <c r="P24" s="78"/>
      <c r="Q24" s="78"/>
      <c r="R24" s="148"/>
      <c r="S24" s="412"/>
      <c r="T24" s="414"/>
      <c r="U24" s="403"/>
      <c r="V24" s="407"/>
      <c r="W24" s="408"/>
      <c r="X24" s="409"/>
    </row>
    <row r="25" spans="1:24" ht="82.5" customHeight="1" x14ac:dyDescent="0.2">
      <c r="A25" s="410">
        <v>5</v>
      </c>
      <c r="B25" s="391" t="s">
        <v>169</v>
      </c>
      <c r="C25" s="393" t="s">
        <v>117</v>
      </c>
      <c r="D25" s="397">
        <f>((3250000/30)*2)</f>
        <v>216666.66666666666</v>
      </c>
      <c r="E25" s="397">
        <f>+D25</f>
        <v>216666.66666666666</v>
      </c>
      <c r="F25" s="72" t="s">
        <v>35</v>
      </c>
      <c r="G25" s="73"/>
      <c r="H25" s="74"/>
      <c r="I25" s="74">
        <v>1</v>
      </c>
      <c r="J25" s="74"/>
      <c r="K25" s="74"/>
      <c r="L25" s="74"/>
      <c r="M25" s="74"/>
      <c r="N25" s="74"/>
      <c r="O25" s="74"/>
      <c r="P25" s="74"/>
      <c r="Q25" s="75"/>
      <c r="R25" s="75"/>
      <c r="S25" s="398">
        <f>(SUM(G26:R26)/SUM(G25:R25))</f>
        <v>0</v>
      </c>
      <c r="T25" s="413" t="s">
        <v>135</v>
      </c>
      <c r="U25" s="401"/>
      <c r="V25" s="404"/>
      <c r="W25" s="405"/>
      <c r="X25" s="406"/>
    </row>
    <row r="26" spans="1:24" ht="82.5" customHeight="1" thickBot="1" x14ac:dyDescent="0.25">
      <c r="A26" s="411"/>
      <c r="B26" s="392"/>
      <c r="C26" s="394"/>
      <c r="D26" s="396"/>
      <c r="E26" s="396"/>
      <c r="F26" s="76" t="s">
        <v>36</v>
      </c>
      <c r="G26" s="77"/>
      <c r="H26" s="78"/>
      <c r="I26" s="78"/>
      <c r="J26" s="78"/>
      <c r="K26" s="78"/>
      <c r="L26" s="78"/>
      <c r="M26" s="81"/>
      <c r="N26" s="78"/>
      <c r="O26" s="78"/>
      <c r="P26" s="78"/>
      <c r="Q26" s="78"/>
      <c r="R26" s="82"/>
      <c r="S26" s="412"/>
      <c r="T26" s="414"/>
      <c r="U26" s="403"/>
      <c r="V26" s="407"/>
      <c r="W26" s="408"/>
      <c r="X26" s="409"/>
    </row>
    <row r="27" spans="1:24" ht="98.25" customHeight="1" x14ac:dyDescent="0.2">
      <c r="A27" s="410">
        <v>6</v>
      </c>
      <c r="B27" s="391" t="s">
        <v>136</v>
      </c>
      <c r="C27" s="393" t="s">
        <v>117</v>
      </c>
      <c r="D27" s="397">
        <f>((3250000/30)*2)</f>
        <v>216666.66666666666</v>
      </c>
      <c r="E27" s="397">
        <f>+D27</f>
        <v>216666.66666666666</v>
      </c>
      <c r="F27" s="72" t="s">
        <v>35</v>
      </c>
      <c r="G27" s="73"/>
      <c r="H27" s="74"/>
      <c r="I27" s="74">
        <v>1</v>
      </c>
      <c r="J27" s="74"/>
      <c r="K27" s="74"/>
      <c r="L27" s="74"/>
      <c r="M27" s="74"/>
      <c r="N27" s="74"/>
      <c r="O27" s="74"/>
      <c r="P27" s="74"/>
      <c r="Q27" s="74"/>
      <c r="R27" s="75"/>
      <c r="S27" s="398">
        <f>(SUM(G28:R28)/SUM(G27:R27))</f>
        <v>0</v>
      </c>
      <c r="T27" s="400" t="s">
        <v>137</v>
      </c>
      <c r="U27" s="401"/>
      <c r="V27" s="404" t="s">
        <v>202</v>
      </c>
      <c r="W27" s="405"/>
      <c r="X27" s="406"/>
    </row>
    <row r="28" spans="1:24" ht="98.25" customHeight="1" thickBot="1" x14ac:dyDescent="0.25">
      <c r="A28" s="411"/>
      <c r="B28" s="392"/>
      <c r="C28" s="394"/>
      <c r="D28" s="396"/>
      <c r="E28" s="396"/>
      <c r="F28" s="76" t="s">
        <v>36</v>
      </c>
      <c r="G28" s="77"/>
      <c r="H28" s="78"/>
      <c r="I28" s="78"/>
      <c r="J28" s="78"/>
      <c r="K28" s="78"/>
      <c r="L28" s="78"/>
      <c r="M28" s="78"/>
      <c r="N28" s="78"/>
      <c r="O28" s="78"/>
      <c r="P28" s="78"/>
      <c r="Q28" s="78"/>
      <c r="R28" s="84"/>
      <c r="S28" s="412"/>
      <c r="T28" s="402"/>
      <c r="U28" s="403"/>
      <c r="V28" s="407"/>
      <c r="W28" s="408"/>
      <c r="X28" s="409"/>
    </row>
    <row r="29" spans="1:24" ht="15.75" customHeight="1" thickBot="1" x14ac:dyDescent="0.25"/>
    <row r="30" spans="1:24" ht="43.5" customHeight="1" thickBot="1" x14ac:dyDescent="0.25">
      <c r="A30" s="386" t="s">
        <v>37</v>
      </c>
      <c r="B30" s="383"/>
      <c r="C30" s="383"/>
      <c r="D30" s="383"/>
      <c r="E30" s="383"/>
      <c r="F30" s="383"/>
      <c r="G30" s="383"/>
      <c r="H30" s="383"/>
      <c r="I30" s="383"/>
      <c r="J30" s="383"/>
      <c r="K30" s="383"/>
      <c r="L30" s="383"/>
      <c r="M30" s="383"/>
      <c r="N30" s="383"/>
      <c r="O30" s="383"/>
      <c r="P30" s="383"/>
      <c r="Q30" s="383"/>
      <c r="R30" s="383"/>
      <c r="S30" s="383"/>
      <c r="T30" s="383"/>
      <c r="U30" s="383"/>
      <c r="V30" s="383"/>
      <c r="W30" s="383"/>
      <c r="X30" s="387"/>
    </row>
    <row r="31" spans="1:24" ht="21" customHeight="1" thickBot="1" x14ac:dyDescent="0.25">
      <c r="A31" s="421" t="s">
        <v>38</v>
      </c>
      <c r="B31" s="422" t="s">
        <v>39</v>
      </c>
      <c r="C31" s="423" t="s">
        <v>40</v>
      </c>
      <c r="D31" s="423" t="s">
        <v>41</v>
      </c>
      <c r="E31" s="424" t="s">
        <v>42</v>
      </c>
      <c r="F31" s="374"/>
      <c r="G31" s="374"/>
      <c r="H31" s="374"/>
      <c r="I31" s="374"/>
      <c r="J31" s="374"/>
      <c r="K31" s="374"/>
      <c r="L31" s="374"/>
      <c r="M31" s="374"/>
      <c r="N31" s="374"/>
      <c r="O31" s="374"/>
      <c r="P31" s="375"/>
      <c r="Q31" s="378" t="s">
        <v>43</v>
      </c>
      <c r="R31" s="425" t="s">
        <v>44</v>
      </c>
      <c r="S31" s="426"/>
      <c r="T31" s="426"/>
      <c r="U31" s="426"/>
      <c r="V31" s="426"/>
      <c r="W31" s="426"/>
      <c r="X31" s="427"/>
    </row>
    <row r="32" spans="1:24" ht="15.75" customHeight="1" thickBot="1" x14ac:dyDescent="0.25">
      <c r="A32" s="377"/>
      <c r="B32" s="388"/>
      <c r="C32" s="377"/>
      <c r="D32" s="377"/>
      <c r="E32" s="69" t="s">
        <v>22</v>
      </c>
      <c r="F32" s="70" t="s">
        <v>23</v>
      </c>
      <c r="G32" s="70" t="s">
        <v>24</v>
      </c>
      <c r="H32" s="70" t="s">
        <v>25</v>
      </c>
      <c r="I32" s="70" t="s">
        <v>26</v>
      </c>
      <c r="J32" s="70" t="s">
        <v>27</v>
      </c>
      <c r="K32" s="70" t="s">
        <v>28</v>
      </c>
      <c r="L32" s="70" t="s">
        <v>29</v>
      </c>
      <c r="M32" s="70" t="s">
        <v>30</v>
      </c>
      <c r="N32" s="70" t="s">
        <v>31</v>
      </c>
      <c r="O32" s="70" t="s">
        <v>32</v>
      </c>
      <c r="P32" s="71" t="s">
        <v>33</v>
      </c>
      <c r="Q32" s="377"/>
      <c r="R32" s="428"/>
      <c r="S32" s="429"/>
      <c r="T32" s="429"/>
      <c r="U32" s="429"/>
      <c r="V32" s="429"/>
      <c r="W32" s="429"/>
      <c r="X32" s="430"/>
    </row>
    <row r="33" spans="1:24" ht="76.5" customHeight="1" x14ac:dyDescent="0.2">
      <c r="A33" s="434" t="s">
        <v>210</v>
      </c>
      <c r="B33" s="85" t="s">
        <v>67</v>
      </c>
      <c r="C33" s="86" t="s">
        <v>71</v>
      </c>
      <c r="D33" s="87" t="s">
        <v>57</v>
      </c>
      <c r="E33" s="88">
        <v>21336</v>
      </c>
      <c r="F33" s="88">
        <v>23136</v>
      </c>
      <c r="G33" s="88">
        <v>22760</v>
      </c>
      <c r="H33" s="88">
        <v>24473</v>
      </c>
      <c r="I33" s="183">
        <v>22703</v>
      </c>
      <c r="J33" s="88">
        <v>24012</v>
      </c>
      <c r="K33" s="88">
        <v>22834</v>
      </c>
      <c r="L33" s="88">
        <v>25495</v>
      </c>
      <c r="M33" s="88">
        <v>24427</v>
      </c>
      <c r="N33" s="88">
        <v>23710</v>
      </c>
      <c r="O33" s="88">
        <v>24980</v>
      </c>
      <c r="P33" s="233"/>
      <c r="Q33" s="90">
        <f t="shared" ref="Q33:Q34" si="0">SUM(E33:P33)</f>
        <v>259866</v>
      </c>
      <c r="R33" s="428"/>
      <c r="S33" s="429"/>
      <c r="T33" s="429"/>
      <c r="U33" s="429"/>
      <c r="V33" s="429"/>
      <c r="W33" s="429"/>
      <c r="X33" s="430"/>
    </row>
    <row r="34" spans="1:24" ht="49.5" customHeight="1" x14ac:dyDescent="0.2">
      <c r="A34" s="428"/>
      <c r="B34" s="91" t="s">
        <v>45</v>
      </c>
      <c r="C34" s="86" t="s">
        <v>70</v>
      </c>
      <c r="D34" s="87" t="s">
        <v>72</v>
      </c>
      <c r="E34" s="88">
        <v>479</v>
      </c>
      <c r="F34" s="88">
        <v>489</v>
      </c>
      <c r="G34" s="88">
        <v>571</v>
      </c>
      <c r="H34" s="88">
        <v>579</v>
      </c>
      <c r="I34" s="183">
        <v>626</v>
      </c>
      <c r="J34" s="88">
        <v>638</v>
      </c>
      <c r="K34" s="88">
        <v>608</v>
      </c>
      <c r="L34" s="88">
        <v>683</v>
      </c>
      <c r="M34" s="88">
        <v>714</v>
      </c>
      <c r="N34" s="88">
        <v>708</v>
      </c>
      <c r="O34" s="88">
        <v>598</v>
      </c>
      <c r="P34" s="233"/>
      <c r="Q34" s="92">
        <f t="shared" si="0"/>
        <v>6693</v>
      </c>
      <c r="R34" s="428"/>
      <c r="S34" s="429"/>
      <c r="T34" s="429"/>
      <c r="U34" s="429"/>
      <c r="V34" s="429"/>
      <c r="W34" s="429"/>
      <c r="X34" s="430"/>
    </row>
    <row r="35" spans="1:24" ht="30" customHeight="1" thickBot="1" x14ac:dyDescent="0.25">
      <c r="A35" s="428"/>
      <c r="B35" s="93" t="s">
        <v>68</v>
      </c>
      <c r="C35" s="94" t="s">
        <v>34</v>
      </c>
      <c r="D35" s="87" t="s">
        <v>57</v>
      </c>
      <c r="E35" s="38">
        <v>623.17999999999995</v>
      </c>
      <c r="F35" s="38">
        <v>632.52</v>
      </c>
      <c r="G35" s="38">
        <v>653.57000000000005</v>
      </c>
      <c r="H35" s="38">
        <v>653.57000000000005</v>
      </c>
      <c r="I35" s="184">
        <v>665.33</v>
      </c>
      <c r="J35" s="105">
        <v>623.17999999999995</v>
      </c>
      <c r="K35" s="105">
        <v>704.67</v>
      </c>
      <c r="L35" s="105">
        <v>704.67</v>
      </c>
      <c r="M35" s="105">
        <v>718.76</v>
      </c>
      <c r="N35" s="105">
        <v>723.08</v>
      </c>
      <c r="O35" s="105">
        <v>723.08</v>
      </c>
      <c r="P35" s="234"/>
      <c r="Q35" s="95">
        <f>AVERAGE(E35:P35)</f>
        <v>675.0554545454545</v>
      </c>
      <c r="R35" s="428"/>
      <c r="S35" s="429"/>
      <c r="T35" s="429"/>
      <c r="U35" s="429"/>
      <c r="V35" s="429"/>
      <c r="W35" s="429"/>
      <c r="X35" s="430"/>
    </row>
    <row r="36" spans="1:24" ht="39.75" customHeight="1" thickBot="1" x14ac:dyDescent="0.25">
      <c r="A36" s="431"/>
      <c r="B36" s="424" t="s">
        <v>46</v>
      </c>
      <c r="C36" s="374"/>
      <c r="D36" s="375"/>
      <c r="E36" s="96">
        <f>E33/E34</f>
        <v>44.542797494780793</v>
      </c>
      <c r="F36" s="97">
        <f t="shared" ref="F36:P36" si="1">F33/F34</f>
        <v>47.312883435582819</v>
      </c>
      <c r="G36" s="97">
        <f t="shared" si="1"/>
        <v>39.859894921190893</v>
      </c>
      <c r="H36" s="97">
        <f t="shared" si="1"/>
        <v>42.267702936096718</v>
      </c>
      <c r="I36" s="97">
        <f t="shared" si="1"/>
        <v>36.266773162939295</v>
      </c>
      <c r="J36" s="97">
        <f t="shared" si="1"/>
        <v>37.636363636363633</v>
      </c>
      <c r="K36" s="97">
        <f t="shared" si="1"/>
        <v>37.555921052631582</v>
      </c>
      <c r="L36" s="97">
        <f t="shared" si="1"/>
        <v>37.327964860907763</v>
      </c>
      <c r="M36" s="97">
        <f t="shared" si="1"/>
        <v>34.211484593837532</v>
      </c>
      <c r="N36" s="97">
        <f t="shared" si="1"/>
        <v>33.488700564971751</v>
      </c>
      <c r="O36" s="97">
        <f t="shared" si="1"/>
        <v>41.77257525083612</v>
      </c>
      <c r="P36" s="98" t="e">
        <f t="shared" si="1"/>
        <v>#DIV/0!</v>
      </c>
      <c r="Q36" s="99">
        <f>AVERAGEIF(E36:P36,"&gt;0",E36:P36)</f>
        <v>39.294823810012623</v>
      </c>
      <c r="R36" s="428"/>
      <c r="S36" s="429"/>
      <c r="T36" s="429"/>
      <c r="U36" s="429"/>
      <c r="V36" s="429"/>
      <c r="W36" s="429"/>
      <c r="X36" s="430"/>
    </row>
    <row r="37" spans="1:24" ht="90" customHeight="1" x14ac:dyDescent="0.2">
      <c r="A37" s="455">
        <v>2023</v>
      </c>
      <c r="B37" s="100" t="s">
        <v>67</v>
      </c>
      <c r="C37" s="86" t="s">
        <v>71</v>
      </c>
      <c r="D37" s="87" t="s">
        <v>57</v>
      </c>
      <c r="E37" s="88"/>
      <c r="F37" s="88"/>
      <c r="G37" s="88"/>
      <c r="H37" s="88"/>
      <c r="I37" s="183"/>
      <c r="J37" s="88"/>
      <c r="K37" s="88"/>
      <c r="L37" s="88"/>
      <c r="M37" s="88"/>
      <c r="N37" s="88"/>
      <c r="O37" s="88"/>
      <c r="P37" s="88"/>
      <c r="Q37" s="101">
        <f t="shared" ref="Q37:Q38" si="2">SUM(E37:P37)</f>
        <v>0</v>
      </c>
      <c r="R37" s="428"/>
      <c r="S37" s="429"/>
      <c r="T37" s="429"/>
      <c r="U37" s="429"/>
      <c r="V37" s="429"/>
      <c r="W37" s="429"/>
      <c r="X37" s="430"/>
    </row>
    <row r="38" spans="1:24" ht="49.5" customHeight="1" x14ac:dyDescent="0.2">
      <c r="A38" s="428"/>
      <c r="B38" s="102" t="s">
        <v>45</v>
      </c>
      <c r="C38" s="86" t="s">
        <v>70</v>
      </c>
      <c r="D38" s="87" t="s">
        <v>72</v>
      </c>
      <c r="E38" s="88"/>
      <c r="F38" s="88"/>
      <c r="G38" s="88"/>
      <c r="H38" s="88"/>
      <c r="I38" s="183"/>
      <c r="J38" s="88"/>
      <c r="K38" s="88"/>
      <c r="L38" s="88"/>
      <c r="M38" s="88"/>
      <c r="N38" s="88"/>
      <c r="O38" s="88"/>
      <c r="P38" s="88"/>
      <c r="Q38" s="103">
        <f t="shared" si="2"/>
        <v>0</v>
      </c>
      <c r="R38" s="428"/>
      <c r="S38" s="429"/>
      <c r="T38" s="429"/>
      <c r="U38" s="429"/>
      <c r="V38" s="429"/>
      <c r="W38" s="429"/>
      <c r="X38" s="430"/>
    </row>
    <row r="39" spans="1:24" ht="30" customHeight="1" thickBot="1" x14ac:dyDescent="0.25">
      <c r="A39" s="428"/>
      <c r="B39" s="104" t="s">
        <v>69</v>
      </c>
      <c r="C39" s="94" t="s">
        <v>34</v>
      </c>
      <c r="D39" s="87" t="s">
        <v>57</v>
      </c>
      <c r="E39" s="38"/>
      <c r="F39" s="38"/>
      <c r="G39" s="38"/>
      <c r="H39" s="38"/>
      <c r="I39" s="184"/>
      <c r="J39" s="105"/>
      <c r="K39" s="105"/>
      <c r="L39" s="105"/>
      <c r="M39" s="105"/>
      <c r="N39" s="105"/>
      <c r="O39" s="105"/>
      <c r="P39" s="105"/>
      <c r="Q39" s="106" t="e">
        <f>AVERAGE(E39:P39)</f>
        <v>#DIV/0!</v>
      </c>
      <c r="R39" s="428"/>
      <c r="S39" s="429"/>
      <c r="T39" s="429"/>
      <c r="U39" s="429"/>
      <c r="V39" s="429"/>
      <c r="W39" s="429"/>
      <c r="X39" s="430"/>
    </row>
    <row r="40" spans="1:24" ht="39.75" customHeight="1" thickBot="1" x14ac:dyDescent="0.25">
      <c r="A40" s="428"/>
      <c r="B40" s="456" t="s">
        <v>46</v>
      </c>
      <c r="C40" s="383"/>
      <c r="D40" s="387"/>
      <c r="E40" s="107" t="e">
        <f>E37/E38</f>
        <v>#DIV/0!</v>
      </c>
      <c r="F40" s="108" t="e">
        <f t="shared" ref="F40:P40" si="3">F37/F38</f>
        <v>#DIV/0!</v>
      </c>
      <c r="G40" s="108" t="e">
        <f t="shared" si="3"/>
        <v>#DIV/0!</v>
      </c>
      <c r="H40" s="108" t="e">
        <f t="shared" si="3"/>
        <v>#DIV/0!</v>
      </c>
      <c r="I40" s="108" t="e">
        <f t="shared" si="3"/>
        <v>#DIV/0!</v>
      </c>
      <c r="J40" s="108" t="e">
        <f>J37/J38</f>
        <v>#DIV/0!</v>
      </c>
      <c r="K40" s="108" t="e">
        <f t="shared" si="3"/>
        <v>#DIV/0!</v>
      </c>
      <c r="L40" s="108" t="e">
        <f t="shared" si="3"/>
        <v>#DIV/0!</v>
      </c>
      <c r="M40" s="108" t="e">
        <f t="shared" si="3"/>
        <v>#DIV/0!</v>
      </c>
      <c r="N40" s="108" t="e">
        <f t="shared" si="3"/>
        <v>#DIV/0!</v>
      </c>
      <c r="O40" s="108" t="e">
        <f t="shared" si="3"/>
        <v>#DIV/0!</v>
      </c>
      <c r="P40" s="109" t="e">
        <f t="shared" si="3"/>
        <v>#DIV/0!</v>
      </c>
      <c r="Q40" s="110" t="e">
        <f>AVERAGEIF(E40:P40,"&gt;0",E40:P40)</f>
        <v>#DIV/0!</v>
      </c>
      <c r="R40" s="431"/>
      <c r="S40" s="432"/>
      <c r="T40" s="432"/>
      <c r="U40" s="432"/>
      <c r="V40" s="432"/>
      <c r="W40" s="432"/>
      <c r="X40" s="433"/>
    </row>
    <row r="41" spans="1:24" ht="107.25" customHeight="1" thickBot="1" x14ac:dyDescent="0.25">
      <c r="A41" s="111" t="s">
        <v>10</v>
      </c>
      <c r="B41" s="457" t="s">
        <v>211</v>
      </c>
      <c r="C41" s="374"/>
      <c r="D41" s="458"/>
      <c r="E41" s="112" t="e">
        <f>(E36-E40)/E36</f>
        <v>#DIV/0!</v>
      </c>
      <c r="F41" s="112" t="e">
        <f t="shared" ref="F41:P41" si="4">(F36-F40)/F36</f>
        <v>#DIV/0!</v>
      </c>
      <c r="G41" s="112" t="e">
        <f>(G36-G40)/G36</f>
        <v>#DIV/0!</v>
      </c>
      <c r="H41" s="112" t="e">
        <f t="shared" si="4"/>
        <v>#DIV/0!</v>
      </c>
      <c r="I41" s="112" t="e">
        <f t="shared" si="4"/>
        <v>#DIV/0!</v>
      </c>
      <c r="J41" s="112" t="e">
        <f t="shared" si="4"/>
        <v>#DIV/0!</v>
      </c>
      <c r="K41" s="112" t="e">
        <f t="shared" si="4"/>
        <v>#DIV/0!</v>
      </c>
      <c r="L41" s="112" t="e">
        <f t="shared" si="4"/>
        <v>#DIV/0!</v>
      </c>
      <c r="M41" s="112" t="e">
        <f t="shared" si="4"/>
        <v>#DIV/0!</v>
      </c>
      <c r="N41" s="112" t="e">
        <f t="shared" si="4"/>
        <v>#DIV/0!</v>
      </c>
      <c r="O41" s="112" t="e">
        <f t="shared" si="4"/>
        <v>#DIV/0!</v>
      </c>
      <c r="P41" s="112" t="e">
        <f t="shared" si="4"/>
        <v>#DIV/0!</v>
      </c>
      <c r="Q41" s="110" t="e">
        <f>E41+F41+G41+H41+I41+J41+K41+L41+M41+N41+O41+P41</f>
        <v>#DIV/0!</v>
      </c>
      <c r="R41" s="113"/>
      <c r="S41" s="113"/>
      <c r="T41" s="113"/>
      <c r="U41" s="113"/>
      <c r="V41" s="113"/>
      <c r="W41" s="113"/>
      <c r="X41" s="113"/>
    </row>
    <row r="42" spans="1:24" ht="15.75" customHeight="1" thickBot="1" x14ac:dyDescent="0.25">
      <c r="A42" s="63"/>
      <c r="B42" s="63"/>
      <c r="C42" s="63"/>
      <c r="D42" s="63"/>
      <c r="E42" s="63"/>
      <c r="F42" s="63"/>
      <c r="G42" s="63"/>
      <c r="H42" s="63"/>
      <c r="I42" s="63"/>
      <c r="J42" s="63"/>
      <c r="K42" s="63"/>
      <c r="L42" s="63"/>
      <c r="M42" s="63"/>
      <c r="N42" s="63"/>
      <c r="O42" s="63"/>
      <c r="P42" s="63"/>
      <c r="Q42" s="63"/>
      <c r="R42" s="63"/>
      <c r="S42" s="63"/>
      <c r="T42" s="63"/>
      <c r="U42" s="63"/>
      <c r="V42" s="63"/>
      <c r="W42" s="63"/>
      <c r="X42" s="63"/>
    </row>
    <row r="43" spans="1:24" ht="43.5" customHeight="1" thickBot="1" x14ac:dyDescent="0.3">
      <c r="A43" s="459" t="s">
        <v>47</v>
      </c>
      <c r="B43" s="460"/>
      <c r="C43" s="460"/>
      <c r="D43" s="460"/>
      <c r="E43" s="460"/>
      <c r="F43" s="460"/>
      <c r="G43" s="460"/>
      <c r="H43" s="460"/>
      <c r="I43" s="460"/>
      <c r="J43" s="460"/>
      <c r="K43" s="460"/>
      <c r="L43" s="460"/>
      <c r="M43" s="460"/>
      <c r="N43" s="460"/>
      <c r="O43" s="460"/>
      <c r="P43" s="460"/>
      <c r="Q43" s="460"/>
      <c r="R43" s="460"/>
      <c r="S43" s="460"/>
      <c r="T43" s="460"/>
      <c r="U43" s="460"/>
      <c r="V43" s="460"/>
      <c r="W43" s="460"/>
      <c r="X43" s="461"/>
    </row>
    <row r="44" spans="1:24" ht="49.15" customHeight="1" thickBot="1" x14ac:dyDescent="0.25">
      <c r="A44" s="462" t="s">
        <v>91</v>
      </c>
      <c r="B44" s="463"/>
      <c r="C44" s="463"/>
      <c r="D44" s="463"/>
      <c r="E44" s="114" t="s">
        <v>48</v>
      </c>
      <c r="F44" s="115"/>
      <c r="G44" s="114" t="s">
        <v>49</v>
      </c>
      <c r="H44" s="115"/>
      <c r="I44" s="114" t="s">
        <v>50</v>
      </c>
      <c r="J44" s="115" t="s">
        <v>90</v>
      </c>
      <c r="K44" s="114" t="s">
        <v>62</v>
      </c>
      <c r="L44" s="117"/>
      <c r="M44" s="63"/>
      <c r="N44" s="118"/>
      <c r="O44" s="118"/>
      <c r="P44" s="118"/>
      <c r="Q44" s="118"/>
      <c r="R44" s="118"/>
      <c r="S44" s="118"/>
      <c r="T44" s="118"/>
      <c r="U44" s="118"/>
      <c r="V44" s="118"/>
      <c r="W44" s="118"/>
      <c r="X44" s="118"/>
    </row>
    <row r="45" spans="1:24" ht="38.25" customHeight="1" x14ac:dyDescent="0.2">
      <c r="A45" s="464" t="s">
        <v>51</v>
      </c>
      <c r="B45" s="465"/>
      <c r="C45" s="119" t="s">
        <v>92</v>
      </c>
      <c r="D45" s="440" t="s">
        <v>59</v>
      </c>
      <c r="E45" s="443"/>
      <c r="F45" s="444"/>
      <c r="G45" s="444"/>
      <c r="H45" s="444"/>
      <c r="I45" s="444"/>
      <c r="J45" s="444"/>
      <c r="K45" s="444"/>
      <c r="L45" s="445"/>
      <c r="M45" s="445"/>
      <c r="N45" s="445"/>
      <c r="O45" s="445"/>
      <c r="P45" s="445"/>
      <c r="Q45" s="445"/>
      <c r="R45" s="445"/>
      <c r="S45" s="445"/>
      <c r="T45" s="445"/>
      <c r="U45" s="445"/>
      <c r="V45" s="445"/>
      <c r="W45" s="445"/>
      <c r="X45" s="446"/>
    </row>
    <row r="46" spans="1:24" ht="38.25" customHeight="1" x14ac:dyDescent="0.2">
      <c r="A46" s="466" t="s">
        <v>52</v>
      </c>
      <c r="B46" s="452"/>
      <c r="C46" s="120"/>
      <c r="D46" s="441"/>
      <c r="E46" s="444"/>
      <c r="F46" s="447"/>
      <c r="G46" s="447"/>
      <c r="H46" s="447"/>
      <c r="I46" s="447"/>
      <c r="J46" s="447"/>
      <c r="K46" s="447"/>
      <c r="L46" s="447"/>
      <c r="M46" s="447"/>
      <c r="N46" s="447"/>
      <c r="O46" s="447"/>
      <c r="P46" s="447"/>
      <c r="Q46" s="447"/>
      <c r="R46" s="447"/>
      <c r="S46" s="447"/>
      <c r="T46" s="447"/>
      <c r="U46" s="447"/>
      <c r="V46" s="447"/>
      <c r="W46" s="447"/>
      <c r="X46" s="448"/>
    </row>
    <row r="47" spans="1:24" ht="51.75" customHeight="1" thickBot="1" x14ac:dyDescent="0.25">
      <c r="A47" s="453" t="s">
        <v>60</v>
      </c>
      <c r="B47" s="454"/>
      <c r="C47" s="121"/>
      <c r="D47" s="442"/>
      <c r="E47" s="449"/>
      <c r="F47" s="449"/>
      <c r="G47" s="449"/>
      <c r="H47" s="449"/>
      <c r="I47" s="449"/>
      <c r="J47" s="449"/>
      <c r="K47" s="449"/>
      <c r="L47" s="449"/>
      <c r="M47" s="449"/>
      <c r="N47" s="449"/>
      <c r="O47" s="449"/>
      <c r="P47" s="449"/>
      <c r="Q47" s="449"/>
      <c r="R47" s="449"/>
      <c r="S47" s="449"/>
      <c r="T47" s="449"/>
      <c r="U47" s="449"/>
      <c r="V47" s="449"/>
      <c r="W47" s="449"/>
      <c r="X47" s="450"/>
    </row>
    <row r="48" spans="1:24" ht="69" customHeight="1" thickBot="1" x14ac:dyDescent="0.35">
      <c r="A48" s="469" t="s">
        <v>53</v>
      </c>
      <c r="B48" s="470"/>
      <c r="C48" s="122"/>
      <c r="D48" s="123" t="s">
        <v>54</v>
      </c>
      <c r="E48" s="435"/>
      <c r="F48" s="436"/>
      <c r="G48" s="436"/>
      <c r="H48" s="436"/>
      <c r="I48" s="436"/>
      <c r="J48" s="436"/>
      <c r="K48" s="436"/>
      <c r="L48" s="436"/>
      <c r="M48" s="436"/>
      <c r="N48" s="436"/>
      <c r="O48" s="436"/>
      <c r="P48" s="436"/>
      <c r="Q48" s="436"/>
      <c r="R48" s="436"/>
      <c r="S48" s="436"/>
      <c r="T48" s="436"/>
      <c r="U48" s="436"/>
      <c r="V48" s="436"/>
      <c r="W48" s="436"/>
      <c r="X48" s="437"/>
    </row>
    <row r="49" spans="1:24" ht="38.25" customHeight="1" x14ac:dyDescent="0.2">
      <c r="A49" s="438" t="s">
        <v>51</v>
      </c>
      <c r="B49" s="439"/>
      <c r="C49" s="124" t="s">
        <v>96</v>
      </c>
      <c r="D49" s="440" t="s">
        <v>59</v>
      </c>
      <c r="E49" s="443"/>
      <c r="F49" s="444"/>
      <c r="G49" s="444"/>
      <c r="H49" s="444"/>
      <c r="I49" s="444"/>
      <c r="J49" s="444"/>
      <c r="K49" s="444"/>
      <c r="L49" s="445"/>
      <c r="M49" s="445"/>
      <c r="N49" s="445"/>
      <c r="O49" s="445"/>
      <c r="P49" s="445"/>
      <c r="Q49" s="445"/>
      <c r="R49" s="445"/>
      <c r="S49" s="445"/>
      <c r="T49" s="445"/>
      <c r="U49" s="445"/>
      <c r="V49" s="445"/>
      <c r="W49" s="445"/>
      <c r="X49" s="446"/>
    </row>
    <row r="50" spans="1:24" ht="38.25" customHeight="1" x14ac:dyDescent="0.2">
      <c r="A50" s="451" t="s">
        <v>52</v>
      </c>
      <c r="B50" s="452"/>
      <c r="C50" s="120"/>
      <c r="D50" s="441"/>
      <c r="E50" s="444"/>
      <c r="F50" s="447"/>
      <c r="G50" s="447"/>
      <c r="H50" s="447"/>
      <c r="I50" s="447"/>
      <c r="J50" s="447"/>
      <c r="K50" s="447"/>
      <c r="L50" s="447"/>
      <c r="M50" s="447"/>
      <c r="N50" s="447"/>
      <c r="O50" s="447"/>
      <c r="P50" s="447"/>
      <c r="Q50" s="447"/>
      <c r="R50" s="447"/>
      <c r="S50" s="447"/>
      <c r="T50" s="447"/>
      <c r="U50" s="447"/>
      <c r="V50" s="447"/>
      <c r="W50" s="447"/>
      <c r="X50" s="448"/>
    </row>
    <row r="51" spans="1:24" ht="74.25" customHeight="1" thickBot="1" x14ac:dyDescent="0.25">
      <c r="A51" s="453" t="s">
        <v>60</v>
      </c>
      <c r="B51" s="454"/>
      <c r="C51" s="121"/>
      <c r="D51" s="442"/>
      <c r="E51" s="449"/>
      <c r="F51" s="449"/>
      <c r="G51" s="449"/>
      <c r="H51" s="449"/>
      <c r="I51" s="449"/>
      <c r="J51" s="449"/>
      <c r="K51" s="449"/>
      <c r="L51" s="449"/>
      <c r="M51" s="449"/>
      <c r="N51" s="449"/>
      <c r="O51" s="449"/>
      <c r="P51" s="449"/>
      <c r="Q51" s="449"/>
      <c r="R51" s="449"/>
      <c r="S51" s="449"/>
      <c r="T51" s="449"/>
      <c r="U51" s="449"/>
      <c r="V51" s="449"/>
      <c r="W51" s="449"/>
      <c r="X51" s="450"/>
    </row>
    <row r="52" spans="1:24" ht="80.25" customHeight="1" thickBot="1" x14ac:dyDescent="0.35">
      <c r="A52" s="467" t="s">
        <v>53</v>
      </c>
      <c r="B52" s="468"/>
      <c r="C52" s="122"/>
      <c r="D52" s="127" t="s">
        <v>54</v>
      </c>
      <c r="E52" s="435"/>
      <c r="F52" s="436"/>
      <c r="G52" s="436"/>
      <c r="H52" s="436"/>
      <c r="I52" s="436"/>
      <c r="J52" s="436"/>
      <c r="K52" s="436"/>
      <c r="L52" s="436"/>
      <c r="M52" s="436"/>
      <c r="N52" s="436"/>
      <c r="O52" s="436"/>
      <c r="P52" s="436"/>
      <c r="Q52" s="436"/>
      <c r="R52" s="436"/>
      <c r="S52" s="436"/>
      <c r="T52" s="436"/>
      <c r="U52" s="436"/>
      <c r="V52" s="436"/>
      <c r="W52" s="436"/>
      <c r="X52" s="437"/>
    </row>
    <row r="53" spans="1:24" ht="38.25" customHeight="1" x14ac:dyDescent="0.2">
      <c r="A53" s="438" t="s">
        <v>51</v>
      </c>
      <c r="B53" s="439"/>
      <c r="C53" s="124" t="s">
        <v>100</v>
      </c>
      <c r="D53" s="440" t="s">
        <v>59</v>
      </c>
      <c r="E53" s="443"/>
      <c r="F53" s="444"/>
      <c r="G53" s="444"/>
      <c r="H53" s="444"/>
      <c r="I53" s="444"/>
      <c r="J53" s="444"/>
      <c r="K53" s="444"/>
      <c r="L53" s="445"/>
      <c r="M53" s="445"/>
      <c r="N53" s="445"/>
      <c r="O53" s="445"/>
      <c r="P53" s="445"/>
      <c r="Q53" s="445"/>
      <c r="R53" s="445"/>
      <c r="S53" s="445"/>
      <c r="T53" s="445"/>
      <c r="U53" s="445"/>
      <c r="V53" s="445"/>
      <c r="W53" s="445"/>
      <c r="X53" s="446"/>
    </row>
    <row r="54" spans="1:24" ht="38.25" customHeight="1" x14ac:dyDescent="0.2">
      <c r="A54" s="451" t="s">
        <v>52</v>
      </c>
      <c r="B54" s="452"/>
      <c r="C54" s="125"/>
      <c r="D54" s="441"/>
      <c r="E54" s="444"/>
      <c r="F54" s="447"/>
      <c r="G54" s="447"/>
      <c r="H54" s="447"/>
      <c r="I54" s="447"/>
      <c r="J54" s="447"/>
      <c r="K54" s="447"/>
      <c r="L54" s="447"/>
      <c r="M54" s="447"/>
      <c r="N54" s="447"/>
      <c r="O54" s="447"/>
      <c r="P54" s="447"/>
      <c r="Q54" s="447"/>
      <c r="R54" s="447"/>
      <c r="S54" s="447"/>
      <c r="T54" s="447"/>
      <c r="U54" s="447"/>
      <c r="V54" s="447"/>
      <c r="W54" s="447"/>
      <c r="X54" s="448"/>
    </row>
    <row r="55" spans="1:24" ht="81.599999999999994" customHeight="1" thickBot="1" x14ac:dyDescent="0.25">
      <c r="A55" s="453" t="s">
        <v>60</v>
      </c>
      <c r="B55" s="454"/>
      <c r="C55" s="121"/>
      <c r="D55" s="442"/>
      <c r="E55" s="449"/>
      <c r="F55" s="449"/>
      <c r="G55" s="449"/>
      <c r="H55" s="449"/>
      <c r="I55" s="449"/>
      <c r="J55" s="449"/>
      <c r="K55" s="449"/>
      <c r="L55" s="449"/>
      <c r="M55" s="449"/>
      <c r="N55" s="449"/>
      <c r="O55" s="449"/>
      <c r="P55" s="449"/>
      <c r="Q55" s="449"/>
      <c r="R55" s="449"/>
      <c r="S55" s="449"/>
      <c r="T55" s="449"/>
      <c r="U55" s="449"/>
      <c r="V55" s="449"/>
      <c r="W55" s="449"/>
      <c r="X55" s="450"/>
    </row>
    <row r="56" spans="1:24" ht="66.75" customHeight="1" thickBot="1" x14ac:dyDescent="0.35">
      <c r="A56" s="467" t="s">
        <v>53</v>
      </c>
      <c r="B56" s="468"/>
      <c r="C56" s="122"/>
      <c r="D56" s="128" t="s">
        <v>54</v>
      </c>
      <c r="E56" s="435"/>
      <c r="F56" s="436"/>
      <c r="G56" s="436"/>
      <c r="H56" s="436"/>
      <c r="I56" s="436"/>
      <c r="J56" s="436"/>
      <c r="K56" s="436"/>
      <c r="L56" s="436"/>
      <c r="M56" s="436"/>
      <c r="N56" s="436"/>
      <c r="O56" s="436"/>
      <c r="P56" s="436"/>
      <c r="Q56" s="436"/>
      <c r="R56" s="436"/>
      <c r="S56" s="436"/>
      <c r="T56" s="436"/>
      <c r="U56" s="436"/>
      <c r="V56" s="436"/>
      <c r="W56" s="436"/>
      <c r="X56" s="437"/>
    </row>
    <row r="57" spans="1:24" ht="38.25" customHeight="1" x14ac:dyDescent="0.2">
      <c r="A57" s="438" t="s">
        <v>51</v>
      </c>
      <c r="B57" s="439"/>
      <c r="C57" s="129" t="s">
        <v>212</v>
      </c>
      <c r="D57" s="440" t="s">
        <v>59</v>
      </c>
      <c r="E57" s="443"/>
      <c r="F57" s="444"/>
      <c r="G57" s="444"/>
      <c r="H57" s="444"/>
      <c r="I57" s="444"/>
      <c r="J57" s="444"/>
      <c r="K57" s="444"/>
      <c r="L57" s="445"/>
      <c r="M57" s="445"/>
      <c r="N57" s="445"/>
      <c r="O57" s="445"/>
      <c r="P57" s="445"/>
      <c r="Q57" s="445"/>
      <c r="R57" s="445"/>
      <c r="S57" s="445"/>
      <c r="T57" s="445"/>
      <c r="U57" s="445"/>
      <c r="V57" s="445"/>
      <c r="W57" s="445"/>
      <c r="X57" s="446"/>
    </row>
    <row r="58" spans="1:24" ht="38.25" customHeight="1" x14ac:dyDescent="0.2">
      <c r="A58" s="451" t="s">
        <v>52</v>
      </c>
      <c r="B58" s="452"/>
      <c r="C58" s="125"/>
      <c r="D58" s="441"/>
      <c r="E58" s="444"/>
      <c r="F58" s="447"/>
      <c r="G58" s="447"/>
      <c r="H58" s="447"/>
      <c r="I58" s="447"/>
      <c r="J58" s="447"/>
      <c r="K58" s="447"/>
      <c r="L58" s="447"/>
      <c r="M58" s="447"/>
      <c r="N58" s="447"/>
      <c r="O58" s="447"/>
      <c r="P58" s="447"/>
      <c r="Q58" s="447"/>
      <c r="R58" s="447"/>
      <c r="S58" s="447"/>
      <c r="T58" s="447"/>
      <c r="U58" s="447"/>
      <c r="V58" s="447"/>
      <c r="W58" s="447"/>
      <c r="X58" s="448"/>
    </row>
    <row r="59" spans="1:24" ht="66.599999999999994" customHeight="1" thickBot="1" x14ac:dyDescent="0.25">
      <c r="A59" s="453" t="s">
        <v>60</v>
      </c>
      <c r="B59" s="454"/>
      <c r="C59" s="121"/>
      <c r="D59" s="442"/>
      <c r="E59" s="449"/>
      <c r="F59" s="449"/>
      <c r="G59" s="449"/>
      <c r="H59" s="449"/>
      <c r="I59" s="449"/>
      <c r="J59" s="449"/>
      <c r="K59" s="449"/>
      <c r="L59" s="449"/>
      <c r="M59" s="449"/>
      <c r="N59" s="449"/>
      <c r="O59" s="449"/>
      <c r="P59" s="449"/>
      <c r="Q59" s="449"/>
      <c r="R59" s="449"/>
      <c r="S59" s="449"/>
      <c r="T59" s="449"/>
      <c r="U59" s="449"/>
      <c r="V59" s="449"/>
      <c r="W59" s="449"/>
      <c r="X59" s="450"/>
    </row>
    <row r="60" spans="1:24" ht="66.75" customHeight="1" thickBot="1" x14ac:dyDescent="0.35">
      <c r="A60" s="467" t="s">
        <v>53</v>
      </c>
      <c r="B60" s="468"/>
      <c r="C60" s="122"/>
      <c r="D60" s="128" t="s">
        <v>54</v>
      </c>
      <c r="E60" s="435"/>
      <c r="F60" s="436"/>
      <c r="G60" s="436"/>
      <c r="H60" s="436"/>
      <c r="I60" s="436"/>
      <c r="J60" s="436"/>
      <c r="K60" s="436"/>
      <c r="L60" s="436"/>
      <c r="M60" s="436"/>
      <c r="N60" s="436"/>
      <c r="O60" s="436"/>
      <c r="P60" s="436"/>
      <c r="Q60" s="436"/>
      <c r="R60" s="436"/>
      <c r="S60" s="436"/>
      <c r="T60" s="436"/>
      <c r="U60" s="436"/>
      <c r="V60" s="436"/>
      <c r="W60" s="436"/>
      <c r="X60" s="437"/>
    </row>
    <row r="61" spans="1:24" ht="15.75" customHeight="1" x14ac:dyDescent="0.2"/>
    <row r="62" spans="1:24" ht="15.75" customHeight="1" x14ac:dyDescent="0.2"/>
    <row r="63" spans="1:24" ht="15.75" customHeight="1" x14ac:dyDescent="0.2"/>
    <row r="64" spans="1:24" ht="15.75" customHeight="1" x14ac:dyDescent="0.2"/>
    <row r="65" spans="1:18" ht="15.75" customHeight="1" x14ac:dyDescent="0.2"/>
    <row r="66" spans="1:18" ht="15.75" customHeight="1" x14ac:dyDescent="0.25">
      <c r="A66" s="130" t="s">
        <v>0</v>
      </c>
      <c r="B66" s="130"/>
      <c r="C66" s="130"/>
      <c r="D66" s="130"/>
      <c r="E66" s="130"/>
      <c r="F66" s="130"/>
      <c r="G66" s="130"/>
      <c r="H66" s="130"/>
      <c r="I66" s="130"/>
      <c r="J66" s="130"/>
      <c r="K66" s="130"/>
      <c r="L66" s="130"/>
      <c r="M66" s="130"/>
      <c r="N66" s="130"/>
      <c r="O66" s="130"/>
      <c r="P66" s="130"/>
      <c r="Q66" s="130"/>
      <c r="R66" s="131"/>
    </row>
    <row r="67" spans="1:18" ht="15.75" customHeight="1" x14ac:dyDescent="0.25">
      <c r="A67" s="131"/>
      <c r="B67" s="131"/>
      <c r="C67" s="131"/>
      <c r="D67" s="131"/>
      <c r="E67" s="131"/>
      <c r="F67" s="131"/>
      <c r="G67" s="131"/>
      <c r="H67" s="131"/>
      <c r="I67" s="131"/>
      <c r="J67" s="131"/>
      <c r="K67" s="131"/>
      <c r="L67" s="131"/>
      <c r="M67" s="131"/>
      <c r="N67" s="131"/>
      <c r="O67" s="131"/>
      <c r="P67" s="131"/>
      <c r="Q67" s="131"/>
      <c r="R67" s="131"/>
    </row>
    <row r="68" spans="1:18" ht="15.75" customHeight="1" x14ac:dyDescent="0.25">
      <c r="A68" s="131"/>
      <c r="B68" s="131"/>
      <c r="C68" s="131"/>
      <c r="D68" s="131"/>
      <c r="E68" s="131"/>
      <c r="F68" s="131"/>
      <c r="G68" s="131"/>
      <c r="H68" s="131"/>
      <c r="I68" s="131"/>
      <c r="J68" s="131"/>
      <c r="K68" s="131"/>
      <c r="L68" s="131"/>
      <c r="M68" s="131"/>
      <c r="N68" s="131"/>
      <c r="O68" s="131"/>
      <c r="P68" s="131"/>
      <c r="Q68" s="131"/>
      <c r="R68" s="131"/>
    </row>
    <row r="69" spans="1:18" ht="15.75" customHeight="1" x14ac:dyDescent="0.25">
      <c r="A69" s="131"/>
      <c r="B69" s="131"/>
      <c r="C69" s="131"/>
      <c r="D69" s="131"/>
      <c r="E69" s="131"/>
      <c r="F69" s="131"/>
      <c r="G69" s="131"/>
      <c r="H69" s="131"/>
      <c r="I69" s="131"/>
      <c r="J69" s="131"/>
      <c r="K69" s="131"/>
      <c r="L69" s="131"/>
      <c r="M69" s="131"/>
      <c r="N69" s="131"/>
      <c r="O69" s="131"/>
      <c r="P69" s="131"/>
      <c r="Q69" s="131"/>
      <c r="R69" s="131"/>
    </row>
    <row r="70" spans="1:18" ht="15.75" customHeight="1" x14ac:dyDescent="0.25">
      <c r="A70" s="131"/>
      <c r="B70" s="131"/>
      <c r="C70" s="131"/>
      <c r="D70" s="131"/>
      <c r="E70" s="131"/>
      <c r="F70" s="131"/>
      <c r="G70" s="131"/>
      <c r="H70" s="131"/>
      <c r="I70" s="131"/>
      <c r="J70" s="131"/>
      <c r="K70" s="131"/>
      <c r="L70" s="131"/>
      <c r="M70" s="131"/>
      <c r="N70" s="131"/>
      <c r="O70" s="131"/>
      <c r="P70" s="131"/>
      <c r="Q70" s="131"/>
      <c r="R70" s="131"/>
    </row>
    <row r="71" spans="1:18" ht="15.75" customHeight="1" x14ac:dyDescent="0.25">
      <c r="A71" s="131"/>
      <c r="B71" s="131"/>
      <c r="C71" s="131"/>
      <c r="D71" s="131"/>
      <c r="E71" s="131"/>
      <c r="F71" s="131"/>
      <c r="G71" s="131"/>
      <c r="H71" s="131"/>
      <c r="I71" s="131"/>
      <c r="J71" s="131"/>
      <c r="K71" s="131"/>
      <c r="L71" s="131"/>
      <c r="M71" s="131"/>
      <c r="N71" s="131"/>
      <c r="O71" s="131"/>
      <c r="P71" s="131"/>
      <c r="Q71" s="131"/>
      <c r="R71" s="131"/>
    </row>
    <row r="72" spans="1:18" ht="15.75" customHeight="1" x14ac:dyDescent="0.25">
      <c r="A72" s="131"/>
      <c r="B72" s="131"/>
      <c r="C72" s="131"/>
      <c r="D72" s="131"/>
      <c r="E72" s="131"/>
      <c r="F72" s="131"/>
      <c r="G72" s="131"/>
      <c r="H72" s="131"/>
      <c r="I72" s="131"/>
      <c r="J72" s="131"/>
      <c r="K72" s="131"/>
      <c r="L72" s="131"/>
      <c r="M72" s="131"/>
      <c r="N72" s="131"/>
      <c r="O72" s="131"/>
      <c r="P72" s="131"/>
      <c r="Q72" s="131"/>
      <c r="R72" s="131"/>
    </row>
    <row r="73" spans="1:18" ht="15.75" customHeight="1" x14ac:dyDescent="0.25">
      <c r="A73" s="131"/>
      <c r="B73" s="131"/>
      <c r="C73" s="131"/>
      <c r="D73" s="131"/>
      <c r="E73" s="131"/>
      <c r="F73" s="131"/>
      <c r="G73" s="131"/>
      <c r="H73" s="131"/>
      <c r="I73" s="131"/>
      <c r="J73" s="131"/>
      <c r="K73" s="131"/>
      <c r="L73" s="131"/>
      <c r="M73" s="131"/>
      <c r="N73" s="131"/>
      <c r="O73" s="131"/>
      <c r="P73" s="131"/>
      <c r="Q73" s="131"/>
      <c r="R73" s="131"/>
    </row>
    <row r="74" spans="1:18" ht="15.75" customHeight="1" x14ac:dyDescent="0.25">
      <c r="A74" s="131"/>
      <c r="B74" s="131"/>
      <c r="C74" s="131"/>
      <c r="D74" s="131"/>
      <c r="E74" s="131"/>
      <c r="F74" s="131"/>
      <c r="G74" s="131"/>
      <c r="H74" s="131"/>
      <c r="I74" s="131"/>
      <c r="J74" s="131"/>
      <c r="K74" s="131"/>
      <c r="L74" s="131"/>
      <c r="M74" s="131"/>
      <c r="N74" s="131"/>
      <c r="O74" s="131"/>
      <c r="P74" s="131"/>
      <c r="Q74" s="131"/>
      <c r="R74" s="131"/>
    </row>
    <row r="75" spans="1:18" ht="15.75" customHeight="1" x14ac:dyDescent="0.25">
      <c r="A75" s="131"/>
      <c r="B75" s="131"/>
      <c r="C75" s="131"/>
      <c r="D75" s="131"/>
      <c r="E75" s="131"/>
      <c r="F75" s="131"/>
      <c r="G75" s="131"/>
      <c r="H75" s="131"/>
      <c r="I75" s="131"/>
      <c r="J75" s="131"/>
      <c r="K75" s="131"/>
      <c r="L75" s="131"/>
      <c r="M75" s="131"/>
      <c r="N75" s="131"/>
      <c r="O75" s="131"/>
      <c r="P75" s="131"/>
      <c r="Q75" s="131"/>
      <c r="R75" s="131"/>
    </row>
    <row r="76" spans="1:18" ht="15.75" customHeight="1" x14ac:dyDescent="0.25">
      <c r="A76" s="131"/>
      <c r="B76" s="131"/>
      <c r="C76" s="131"/>
      <c r="D76" s="131"/>
      <c r="E76" s="131"/>
      <c r="F76" s="131"/>
      <c r="G76" s="131"/>
      <c r="H76" s="131"/>
      <c r="I76" s="131"/>
      <c r="J76" s="131"/>
      <c r="K76" s="131"/>
      <c r="L76" s="131"/>
      <c r="M76" s="131"/>
      <c r="N76" s="131"/>
      <c r="O76" s="131"/>
      <c r="P76" s="131"/>
      <c r="Q76" s="131"/>
      <c r="R76" s="131"/>
    </row>
    <row r="77" spans="1:18" ht="15.75" customHeight="1" x14ac:dyDescent="0.25">
      <c r="A77" s="131"/>
      <c r="B77" s="131"/>
      <c r="C77" s="131"/>
      <c r="D77" s="131"/>
      <c r="E77" s="131"/>
      <c r="F77" s="131"/>
      <c r="G77" s="131"/>
      <c r="H77" s="131"/>
      <c r="I77" s="131"/>
      <c r="J77" s="131"/>
      <c r="K77" s="131"/>
      <c r="L77" s="131"/>
      <c r="M77" s="131"/>
      <c r="N77" s="131"/>
      <c r="O77" s="131"/>
      <c r="P77" s="131"/>
      <c r="Q77" s="131"/>
      <c r="R77" s="131"/>
    </row>
    <row r="78" spans="1:18" ht="15.75" customHeight="1" x14ac:dyDescent="0.25">
      <c r="A78" s="131"/>
      <c r="B78" s="131"/>
      <c r="C78" s="131"/>
      <c r="D78" s="131"/>
      <c r="E78" s="131"/>
      <c r="F78" s="131"/>
      <c r="G78" s="131"/>
      <c r="H78" s="131"/>
      <c r="I78" s="131"/>
      <c r="J78" s="131"/>
      <c r="K78" s="131"/>
      <c r="L78" s="131"/>
      <c r="M78" s="131"/>
      <c r="N78" s="131"/>
      <c r="O78" s="131"/>
      <c r="P78" s="131"/>
      <c r="Q78" s="131"/>
      <c r="R78" s="131"/>
    </row>
    <row r="79" spans="1:18" ht="15.75" customHeight="1" x14ac:dyDescent="0.25">
      <c r="A79" s="131"/>
      <c r="B79" s="131"/>
      <c r="C79" s="131"/>
      <c r="D79" s="131"/>
      <c r="E79" s="131"/>
      <c r="F79" s="131"/>
      <c r="G79" s="131"/>
      <c r="H79" s="131"/>
      <c r="I79" s="131"/>
      <c r="J79" s="131"/>
      <c r="K79" s="131"/>
      <c r="L79" s="131"/>
      <c r="M79" s="131"/>
      <c r="N79" s="131"/>
      <c r="O79" s="131"/>
      <c r="P79" s="131"/>
      <c r="Q79" s="131"/>
      <c r="R79" s="131"/>
    </row>
    <row r="80" spans="1:18" ht="15.75" customHeight="1" x14ac:dyDescent="0.25">
      <c r="A80" s="131"/>
      <c r="B80" s="131"/>
      <c r="C80" s="131"/>
      <c r="D80" s="131"/>
      <c r="E80" s="131"/>
      <c r="F80" s="131"/>
      <c r="G80" s="131"/>
      <c r="H80" s="131"/>
      <c r="I80" s="131"/>
      <c r="J80" s="131"/>
      <c r="K80" s="131"/>
      <c r="L80" s="131"/>
      <c r="M80" s="131"/>
      <c r="N80" s="131"/>
      <c r="O80" s="131"/>
      <c r="P80" s="131"/>
      <c r="Q80" s="131"/>
      <c r="R80" s="131"/>
    </row>
    <row r="81" spans="1:18" ht="15.75" customHeight="1" x14ac:dyDescent="0.25">
      <c r="A81" s="131"/>
      <c r="B81" s="131"/>
      <c r="C81" s="131"/>
      <c r="D81" s="131"/>
      <c r="E81" s="131"/>
      <c r="F81" s="131"/>
      <c r="G81" s="131"/>
      <c r="H81" s="131"/>
      <c r="I81" s="131"/>
      <c r="J81" s="131"/>
      <c r="K81" s="131"/>
      <c r="L81" s="131"/>
      <c r="M81" s="131"/>
      <c r="N81" s="131"/>
      <c r="O81" s="131"/>
      <c r="P81" s="131"/>
      <c r="Q81" s="131"/>
      <c r="R81" s="131"/>
    </row>
    <row r="82" spans="1:18" ht="15.75" customHeight="1" x14ac:dyDescent="0.25">
      <c r="A82" s="131"/>
      <c r="B82" s="131"/>
      <c r="C82" s="131"/>
      <c r="D82" s="131"/>
      <c r="E82" s="131"/>
      <c r="F82" s="131"/>
      <c r="G82" s="131"/>
      <c r="H82" s="131"/>
      <c r="I82" s="131"/>
      <c r="J82" s="131"/>
      <c r="K82" s="131"/>
      <c r="L82" s="131"/>
      <c r="M82" s="131"/>
      <c r="N82" s="131"/>
      <c r="O82" s="131"/>
      <c r="P82" s="131"/>
      <c r="Q82" s="131"/>
      <c r="R82" s="131"/>
    </row>
    <row r="83" spans="1:18" ht="15.75" customHeight="1" x14ac:dyDescent="0.25">
      <c r="A83" s="131"/>
      <c r="B83" s="131"/>
      <c r="C83" s="131"/>
      <c r="D83" s="131"/>
      <c r="E83" s="131"/>
      <c r="F83" s="131"/>
      <c r="G83" s="131"/>
      <c r="H83" s="131"/>
      <c r="I83" s="131"/>
      <c r="J83" s="131"/>
      <c r="K83" s="131"/>
      <c r="L83" s="131"/>
      <c r="M83" s="131"/>
      <c r="N83" s="131"/>
      <c r="O83" s="131"/>
      <c r="P83" s="131"/>
      <c r="Q83" s="131"/>
      <c r="R83" s="131"/>
    </row>
    <row r="84" spans="1:18" ht="15.75" customHeight="1" x14ac:dyDescent="0.25">
      <c r="A84" s="131"/>
      <c r="B84" s="131"/>
      <c r="C84" s="131"/>
      <c r="D84" s="131"/>
      <c r="E84" s="131"/>
      <c r="F84" s="131"/>
      <c r="G84" s="131"/>
      <c r="H84" s="131"/>
      <c r="I84" s="131"/>
      <c r="J84" s="131"/>
      <c r="K84" s="131"/>
      <c r="L84" s="131"/>
      <c r="M84" s="131"/>
      <c r="N84" s="131"/>
      <c r="O84" s="131"/>
      <c r="P84" s="131"/>
      <c r="Q84" s="131"/>
      <c r="R84" s="131"/>
    </row>
    <row r="85" spans="1:18" ht="15.75" customHeight="1" x14ac:dyDescent="0.25">
      <c r="A85" s="131"/>
      <c r="B85" s="131"/>
      <c r="C85" s="131"/>
      <c r="D85" s="131"/>
      <c r="E85" s="131"/>
      <c r="F85" s="131"/>
      <c r="G85" s="131"/>
      <c r="H85" s="131"/>
      <c r="I85" s="131"/>
      <c r="J85" s="131"/>
      <c r="K85" s="131"/>
      <c r="L85" s="131"/>
      <c r="M85" s="131"/>
      <c r="N85" s="131"/>
      <c r="O85" s="131"/>
      <c r="P85" s="131"/>
      <c r="Q85" s="131"/>
      <c r="R85" s="131"/>
    </row>
    <row r="86" spans="1:18" ht="15.75" customHeight="1" x14ac:dyDescent="0.25">
      <c r="A86" s="131"/>
      <c r="B86" s="131"/>
      <c r="C86" s="131"/>
      <c r="D86" s="131"/>
      <c r="E86" s="131"/>
      <c r="F86" s="131"/>
      <c r="G86" s="131"/>
      <c r="H86" s="131"/>
      <c r="I86" s="131"/>
      <c r="J86" s="131"/>
      <c r="K86" s="131"/>
      <c r="L86" s="131"/>
      <c r="M86" s="131"/>
      <c r="N86" s="131"/>
      <c r="O86" s="131"/>
      <c r="P86" s="131"/>
      <c r="Q86" s="131"/>
      <c r="R86" s="131"/>
    </row>
    <row r="87" spans="1:18" ht="15.75" customHeight="1" x14ac:dyDescent="0.25">
      <c r="A87" s="131"/>
      <c r="B87" s="131"/>
      <c r="C87" s="131"/>
      <c r="D87" s="131"/>
      <c r="E87" s="131"/>
      <c r="F87" s="131"/>
      <c r="G87" s="131"/>
      <c r="H87" s="131"/>
      <c r="I87" s="131"/>
      <c r="J87" s="131"/>
      <c r="K87" s="131"/>
      <c r="L87" s="131"/>
      <c r="M87" s="131"/>
      <c r="N87" s="131"/>
      <c r="O87" s="131"/>
      <c r="P87" s="131"/>
      <c r="Q87" s="131"/>
      <c r="R87" s="131"/>
    </row>
    <row r="88" spans="1:18" ht="15.75" customHeight="1" x14ac:dyDescent="0.2"/>
    <row r="89" spans="1:18" ht="15.75" customHeight="1" x14ac:dyDescent="0.2"/>
    <row r="90" spans="1:18" ht="15.75" customHeight="1" x14ac:dyDescent="0.2"/>
    <row r="91" spans="1:18" ht="15.75" customHeight="1" x14ac:dyDescent="0.2"/>
    <row r="92" spans="1:18" ht="15.75" customHeight="1" x14ac:dyDescent="0.2"/>
    <row r="93" spans="1:18" ht="15.75" customHeight="1" x14ac:dyDescent="0.2"/>
    <row r="94" spans="1:18" ht="15.75" customHeight="1" x14ac:dyDescent="0.2"/>
    <row r="95" spans="1:18" ht="15.75" customHeight="1" x14ac:dyDescent="0.2"/>
    <row r="96" spans="1:18"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sheetData>
  <mergeCells count="130">
    <mergeCell ref="V19:X20"/>
    <mergeCell ref="A21:A22"/>
    <mergeCell ref="B21:B22"/>
    <mergeCell ref="C21:C22"/>
    <mergeCell ref="D21:D22"/>
    <mergeCell ref="E21:E22"/>
    <mergeCell ref="S21:S22"/>
    <mergeCell ref="T21:U22"/>
    <mergeCell ref="V21:X22"/>
    <mergeCell ref="A60:B60"/>
    <mergeCell ref="E60:X60"/>
    <mergeCell ref="B23:B24"/>
    <mergeCell ref="C23:C24"/>
    <mergeCell ref="D23:D24"/>
    <mergeCell ref="E23:E24"/>
    <mergeCell ref="S23:S24"/>
    <mergeCell ref="T23:U24"/>
    <mergeCell ref="V23:X24"/>
    <mergeCell ref="A56:B56"/>
    <mergeCell ref="E56:X56"/>
    <mergeCell ref="A57:B57"/>
    <mergeCell ref="D57:D59"/>
    <mergeCell ref="E57:X59"/>
    <mergeCell ref="A58:B58"/>
    <mergeCell ref="A59:B59"/>
    <mergeCell ref="A52:B52"/>
    <mergeCell ref="E52:X52"/>
    <mergeCell ref="A53:B53"/>
    <mergeCell ref="D53:D55"/>
    <mergeCell ref="E53:X55"/>
    <mergeCell ref="A54:B54"/>
    <mergeCell ref="A55:B55"/>
    <mergeCell ref="A48:B48"/>
    <mergeCell ref="E48:X48"/>
    <mergeCell ref="A49:B49"/>
    <mergeCell ref="D49:D51"/>
    <mergeCell ref="E49:X51"/>
    <mergeCell ref="A50:B50"/>
    <mergeCell ref="A51:B51"/>
    <mergeCell ref="A37:A40"/>
    <mergeCell ref="B40:D40"/>
    <mergeCell ref="B41:D41"/>
    <mergeCell ref="A43:X43"/>
    <mergeCell ref="A44:D44"/>
    <mergeCell ref="A45:B45"/>
    <mergeCell ref="D45:D47"/>
    <mergeCell ref="E45:X47"/>
    <mergeCell ref="A46:B46"/>
    <mergeCell ref="A47:B47"/>
    <mergeCell ref="A31:A32"/>
    <mergeCell ref="B31:B32"/>
    <mergeCell ref="C31:C32"/>
    <mergeCell ref="D31:D32"/>
    <mergeCell ref="E31:P31"/>
    <mergeCell ref="Q31:Q32"/>
    <mergeCell ref="R31:X40"/>
    <mergeCell ref="A33:A36"/>
    <mergeCell ref="B36:D36"/>
    <mergeCell ref="T27:U28"/>
    <mergeCell ref="V27:X28"/>
    <mergeCell ref="A27:A28"/>
    <mergeCell ref="B27:B28"/>
    <mergeCell ref="C27:C28"/>
    <mergeCell ref="D27:D28"/>
    <mergeCell ref="E27:E28"/>
    <mergeCell ref="S27:S28"/>
    <mergeCell ref="A30:X30"/>
    <mergeCell ref="B17:B18"/>
    <mergeCell ref="C17:C18"/>
    <mergeCell ref="D17:D18"/>
    <mergeCell ref="E17:E18"/>
    <mergeCell ref="S17:S18"/>
    <mergeCell ref="T17:U18"/>
    <mergeCell ref="V17:X18"/>
    <mergeCell ref="A25:A26"/>
    <mergeCell ref="B25:B26"/>
    <mergeCell ref="C25:C26"/>
    <mergeCell ref="D25:D26"/>
    <mergeCell ref="E25:E26"/>
    <mergeCell ref="S25:S26"/>
    <mergeCell ref="T25:U26"/>
    <mergeCell ref="V25:X26"/>
    <mergeCell ref="A17:A18"/>
    <mergeCell ref="A23:A24"/>
    <mergeCell ref="B19:B20"/>
    <mergeCell ref="A19:A20"/>
    <mergeCell ref="C19:C20"/>
    <mergeCell ref="D19:D20"/>
    <mergeCell ref="E19:E20"/>
    <mergeCell ref="S19:S20"/>
    <mergeCell ref="T19:U20"/>
    <mergeCell ref="A12:B12"/>
    <mergeCell ref="C12:M12"/>
    <mergeCell ref="N12:Q12"/>
    <mergeCell ref="R12:X12"/>
    <mergeCell ref="A14:X14"/>
    <mergeCell ref="A15:A16"/>
    <mergeCell ref="B15:B16"/>
    <mergeCell ref="C15:C16"/>
    <mergeCell ref="D15:D16"/>
    <mergeCell ref="E15:E16"/>
    <mergeCell ref="G15:R15"/>
    <mergeCell ref="S15:S16"/>
    <mergeCell ref="T15:U16"/>
    <mergeCell ref="V15:X16"/>
    <mergeCell ref="C11:H11"/>
    <mergeCell ref="J11:K11"/>
    <mergeCell ref="L11:M11"/>
    <mergeCell ref="N11:X11"/>
    <mergeCell ref="H5:K5"/>
    <mergeCell ref="A7:B7"/>
    <mergeCell ref="C7:X7"/>
    <mergeCell ref="A9:B9"/>
    <mergeCell ref="C9:X9"/>
    <mergeCell ref="A10:B11"/>
    <mergeCell ref="C10:H10"/>
    <mergeCell ref="J10:K10"/>
    <mergeCell ref="L10:M10"/>
    <mergeCell ref="N10:P10"/>
    <mergeCell ref="A1:C3"/>
    <mergeCell ref="D1:S3"/>
    <mergeCell ref="T1:U1"/>
    <mergeCell ref="V1:X1"/>
    <mergeCell ref="T2:U2"/>
    <mergeCell ref="V2:X2"/>
    <mergeCell ref="T3:U3"/>
    <mergeCell ref="V3:X3"/>
    <mergeCell ref="Q10:R10"/>
    <mergeCell ref="S10:U10"/>
    <mergeCell ref="W10:X10"/>
  </mergeCells>
  <pageMargins left="0.7" right="0.7" top="0.75" bottom="0.75" header="0" footer="0"/>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23A19-8DA7-4505-8C7B-666D8DF2D236}">
  <dimension ref="A1:X973"/>
  <sheetViews>
    <sheetView topLeftCell="A3" zoomScale="40" zoomScaleNormal="40" workbookViewId="0">
      <selection activeCell="C11" sqref="C11:H11"/>
    </sheetView>
  </sheetViews>
  <sheetFormatPr baseColWidth="10" defaultColWidth="12.625" defaultRowHeight="15" customHeight="1" x14ac:dyDescent="0.2"/>
  <cols>
    <col min="1" max="1" width="9.375" style="56" customWidth="1"/>
    <col min="2" max="2" width="40.875" style="56" customWidth="1"/>
    <col min="3" max="3" width="29.125" style="56" customWidth="1"/>
    <col min="4" max="4" width="20.375" style="56" customWidth="1"/>
    <col min="5" max="5" width="23" style="56" customWidth="1"/>
    <col min="6" max="17" width="20.75" style="56" customWidth="1"/>
    <col min="18" max="18" width="25.75" style="56" customWidth="1"/>
    <col min="19" max="19" width="20.75" style="56" customWidth="1"/>
    <col min="20" max="20" width="13.5" style="56" customWidth="1"/>
    <col min="21" max="21" width="18.875" style="56" customWidth="1"/>
    <col min="22" max="24" width="24.75" style="56" customWidth="1"/>
    <col min="25" max="25" width="9.375" style="56" customWidth="1"/>
    <col min="26" max="16384" width="12.625" style="56"/>
  </cols>
  <sheetData>
    <row r="1" spans="1:24" ht="34.5" customHeight="1" x14ac:dyDescent="0.2">
      <c r="A1" s="343"/>
      <c r="B1" s="343"/>
      <c r="C1" s="343"/>
      <c r="D1" s="344" t="s">
        <v>63</v>
      </c>
      <c r="E1" s="344"/>
      <c r="F1" s="344"/>
      <c r="G1" s="344"/>
      <c r="H1" s="344"/>
      <c r="I1" s="344"/>
      <c r="J1" s="344"/>
      <c r="K1" s="344"/>
      <c r="L1" s="344"/>
      <c r="M1" s="344"/>
      <c r="N1" s="344"/>
      <c r="O1" s="344"/>
      <c r="P1" s="344"/>
      <c r="Q1" s="344"/>
      <c r="R1" s="344"/>
      <c r="S1" s="344"/>
      <c r="T1" s="345" t="s">
        <v>1</v>
      </c>
      <c r="U1" s="346"/>
      <c r="V1" s="347" t="s">
        <v>93</v>
      </c>
      <c r="W1" s="348"/>
      <c r="X1" s="348"/>
    </row>
    <row r="2" spans="1:24" ht="34.5" customHeight="1" x14ac:dyDescent="0.2">
      <c r="A2" s="343"/>
      <c r="B2" s="343"/>
      <c r="C2" s="343"/>
      <c r="D2" s="344"/>
      <c r="E2" s="344"/>
      <c r="F2" s="344"/>
      <c r="G2" s="344"/>
      <c r="H2" s="344"/>
      <c r="I2" s="344"/>
      <c r="J2" s="344"/>
      <c r="K2" s="344"/>
      <c r="L2" s="344"/>
      <c r="M2" s="344"/>
      <c r="N2" s="344"/>
      <c r="O2" s="344"/>
      <c r="P2" s="344"/>
      <c r="Q2" s="344"/>
      <c r="R2" s="344"/>
      <c r="S2" s="344"/>
      <c r="T2" s="345" t="s">
        <v>2</v>
      </c>
      <c r="U2" s="346"/>
      <c r="V2" s="347">
        <v>1</v>
      </c>
      <c r="W2" s="348"/>
      <c r="X2" s="348"/>
    </row>
    <row r="3" spans="1:24" ht="34.5" customHeight="1" x14ac:dyDescent="0.2">
      <c r="A3" s="343"/>
      <c r="B3" s="343"/>
      <c r="C3" s="343"/>
      <c r="D3" s="344"/>
      <c r="E3" s="344"/>
      <c r="F3" s="344"/>
      <c r="G3" s="344"/>
      <c r="H3" s="344"/>
      <c r="I3" s="344"/>
      <c r="J3" s="344"/>
      <c r="K3" s="344"/>
      <c r="L3" s="344"/>
      <c r="M3" s="344"/>
      <c r="N3" s="344"/>
      <c r="O3" s="344"/>
      <c r="P3" s="344"/>
      <c r="Q3" s="344"/>
      <c r="R3" s="344"/>
      <c r="S3" s="344"/>
      <c r="T3" s="345" t="s">
        <v>3</v>
      </c>
      <c r="U3" s="346"/>
      <c r="V3" s="349">
        <v>44409</v>
      </c>
      <c r="W3" s="348"/>
      <c r="X3" s="348"/>
    </row>
    <row r="4" spans="1:24" ht="39.75" customHeight="1" x14ac:dyDescent="0.2">
      <c r="A4" s="57"/>
      <c r="B4" s="57"/>
      <c r="C4" s="57"/>
      <c r="D4" s="57"/>
      <c r="E4" s="57"/>
      <c r="F4" s="57"/>
      <c r="G4" s="57"/>
      <c r="H4" s="57"/>
      <c r="I4" s="57"/>
      <c r="J4" s="57"/>
      <c r="K4" s="57"/>
      <c r="L4" s="57"/>
      <c r="M4" s="57"/>
      <c r="N4" s="57"/>
      <c r="O4" s="57"/>
      <c r="P4" s="57"/>
      <c r="Q4" s="57"/>
      <c r="R4" s="57"/>
      <c r="S4" s="57"/>
      <c r="T4" s="57"/>
      <c r="U4" s="57"/>
      <c r="V4" s="57"/>
      <c r="W4" s="57"/>
      <c r="X4" s="57"/>
    </row>
    <row r="5" spans="1:24" ht="39.75" customHeight="1" x14ac:dyDescent="0.45">
      <c r="A5" s="57"/>
      <c r="B5" s="58" t="s">
        <v>3</v>
      </c>
      <c r="C5" s="59">
        <v>2023</v>
      </c>
      <c r="D5" s="60"/>
      <c r="E5" s="61" t="s">
        <v>61</v>
      </c>
      <c r="F5" s="62"/>
      <c r="G5" s="60"/>
      <c r="H5" s="363" t="s">
        <v>97</v>
      </c>
      <c r="I5" s="363"/>
      <c r="J5" s="363"/>
      <c r="K5" s="363"/>
      <c r="L5" s="63"/>
      <c r="M5" s="57"/>
      <c r="N5" s="57"/>
      <c r="O5" s="57"/>
      <c r="P5" s="57"/>
      <c r="Q5" s="57"/>
      <c r="R5" s="57"/>
      <c r="S5" s="57"/>
      <c r="T5" s="57"/>
      <c r="U5" s="57"/>
      <c r="V5" s="57"/>
      <c r="W5" s="57"/>
      <c r="X5" s="57"/>
    </row>
    <row r="6" spans="1:24" ht="39.75" customHeight="1" x14ac:dyDescent="0.2">
      <c r="A6" s="57"/>
      <c r="B6" s="57"/>
      <c r="C6" s="57"/>
      <c r="D6" s="57"/>
      <c r="E6" s="57"/>
      <c r="F6" s="57"/>
      <c r="G6" s="57"/>
      <c r="H6" s="57"/>
      <c r="I6" s="57"/>
      <c r="J6" s="57"/>
      <c r="K6" s="57"/>
      <c r="L6" s="57"/>
      <c r="M6" s="57"/>
      <c r="N6" s="57"/>
      <c r="O6" s="57"/>
      <c r="P6" s="57"/>
      <c r="Q6" s="57"/>
      <c r="R6" s="57"/>
      <c r="S6" s="57"/>
      <c r="T6" s="57"/>
      <c r="U6" s="57"/>
      <c r="V6" s="57"/>
      <c r="W6" s="57"/>
      <c r="X6" s="57"/>
    </row>
    <row r="7" spans="1:24" ht="48.75" customHeight="1" x14ac:dyDescent="0.35">
      <c r="A7" s="364" t="s">
        <v>4</v>
      </c>
      <c r="B7" s="365"/>
      <c r="C7" s="356" t="s">
        <v>83</v>
      </c>
      <c r="D7" s="366"/>
      <c r="E7" s="366"/>
      <c r="F7" s="366"/>
      <c r="G7" s="366"/>
      <c r="H7" s="366"/>
      <c r="I7" s="366"/>
      <c r="J7" s="366"/>
      <c r="K7" s="366"/>
      <c r="L7" s="366"/>
      <c r="M7" s="366"/>
      <c r="N7" s="366"/>
      <c r="O7" s="366"/>
      <c r="P7" s="366"/>
      <c r="Q7" s="366"/>
      <c r="R7" s="366"/>
      <c r="S7" s="366"/>
      <c r="T7" s="366"/>
      <c r="U7" s="366"/>
      <c r="V7" s="366"/>
      <c r="W7" s="366"/>
      <c r="X7" s="366"/>
    </row>
    <row r="8" spans="1:24" ht="20.25" x14ac:dyDescent="0.2">
      <c r="A8" s="64"/>
      <c r="B8" s="64"/>
      <c r="C8" s="64"/>
      <c r="D8" s="64"/>
      <c r="E8" s="64"/>
      <c r="F8" s="64"/>
      <c r="G8" s="64"/>
      <c r="H8" s="64"/>
      <c r="I8" s="64"/>
      <c r="J8" s="64"/>
      <c r="K8" s="64"/>
      <c r="L8" s="64"/>
      <c r="M8" s="64"/>
      <c r="N8" s="64"/>
      <c r="O8" s="64"/>
      <c r="P8" s="64"/>
      <c r="Q8" s="64"/>
      <c r="R8" s="64"/>
      <c r="S8" s="64"/>
      <c r="T8" s="64"/>
      <c r="U8" s="64"/>
      <c r="V8" s="64"/>
      <c r="W8" s="64"/>
      <c r="X8" s="64"/>
    </row>
    <row r="9" spans="1:24" ht="60.75" customHeight="1" x14ac:dyDescent="0.35">
      <c r="A9" s="364" t="s">
        <v>5</v>
      </c>
      <c r="B9" s="365"/>
      <c r="C9" s="367" t="s">
        <v>172</v>
      </c>
      <c r="D9" s="366"/>
      <c r="E9" s="366"/>
      <c r="F9" s="366"/>
      <c r="G9" s="366"/>
      <c r="H9" s="366"/>
      <c r="I9" s="366"/>
      <c r="J9" s="366"/>
      <c r="K9" s="366"/>
      <c r="L9" s="366"/>
      <c r="M9" s="366"/>
      <c r="N9" s="366"/>
      <c r="O9" s="366"/>
      <c r="P9" s="366"/>
      <c r="Q9" s="366"/>
      <c r="R9" s="366"/>
      <c r="S9" s="366"/>
      <c r="T9" s="366"/>
      <c r="U9" s="366"/>
      <c r="V9" s="366"/>
      <c r="W9" s="366"/>
      <c r="X9" s="366"/>
    </row>
    <row r="10" spans="1:24" ht="75.75" customHeight="1" x14ac:dyDescent="0.35">
      <c r="A10" s="364" t="s">
        <v>6</v>
      </c>
      <c r="B10" s="365"/>
      <c r="C10" s="356" t="s">
        <v>273</v>
      </c>
      <c r="D10" s="357"/>
      <c r="E10" s="357"/>
      <c r="F10" s="357"/>
      <c r="G10" s="357"/>
      <c r="H10" s="357"/>
      <c r="I10" s="65" t="s">
        <v>7</v>
      </c>
      <c r="J10" s="368" t="s">
        <v>84</v>
      </c>
      <c r="K10" s="357"/>
      <c r="L10" s="371" t="s">
        <v>8</v>
      </c>
      <c r="M10" s="365"/>
      <c r="N10" s="473" t="s">
        <v>85</v>
      </c>
      <c r="O10" s="366"/>
      <c r="P10" s="366"/>
      <c r="Q10" s="371" t="s">
        <v>9</v>
      </c>
      <c r="R10" s="365"/>
      <c r="S10" s="352" t="s">
        <v>214</v>
      </c>
      <c r="T10" s="353"/>
      <c r="U10" s="353"/>
      <c r="V10" s="66" t="s">
        <v>10</v>
      </c>
      <c r="W10" s="354" t="e">
        <f>Q47</f>
        <v>#VALUE!</v>
      </c>
      <c r="X10" s="355"/>
    </row>
    <row r="11" spans="1:24" ht="87" customHeight="1" x14ac:dyDescent="0.35">
      <c r="A11" s="365"/>
      <c r="B11" s="365"/>
      <c r="C11" s="356" t="s">
        <v>173</v>
      </c>
      <c r="D11" s="357"/>
      <c r="E11" s="357"/>
      <c r="F11" s="357"/>
      <c r="G11" s="357"/>
      <c r="H11" s="357"/>
      <c r="I11" s="65" t="s">
        <v>7</v>
      </c>
      <c r="J11" s="358" t="s">
        <v>82</v>
      </c>
      <c r="K11" s="359"/>
      <c r="L11" s="371" t="s">
        <v>8</v>
      </c>
      <c r="M11" s="365"/>
      <c r="N11" s="360" t="s">
        <v>81</v>
      </c>
      <c r="O11" s="361"/>
      <c r="P11" s="361"/>
      <c r="Q11" s="361"/>
      <c r="R11" s="361"/>
      <c r="S11" s="361"/>
      <c r="T11" s="361"/>
      <c r="U11" s="361"/>
      <c r="V11" s="361"/>
      <c r="W11" s="361"/>
      <c r="X11" s="362"/>
    </row>
    <row r="12" spans="1:24" ht="60.75" customHeight="1" x14ac:dyDescent="0.35">
      <c r="A12" s="364" t="s">
        <v>11</v>
      </c>
      <c r="B12" s="365"/>
      <c r="C12" s="367" t="s">
        <v>73</v>
      </c>
      <c r="D12" s="366"/>
      <c r="E12" s="366"/>
      <c r="F12" s="366"/>
      <c r="G12" s="366"/>
      <c r="H12" s="366"/>
      <c r="I12" s="366"/>
      <c r="J12" s="366"/>
      <c r="K12" s="366"/>
      <c r="L12" s="366"/>
      <c r="M12" s="366"/>
      <c r="N12" s="371" t="s">
        <v>12</v>
      </c>
      <c r="O12" s="365"/>
      <c r="P12" s="365"/>
      <c r="Q12" s="365"/>
      <c r="R12" s="372" t="s">
        <v>65</v>
      </c>
      <c r="S12" s="372"/>
      <c r="T12" s="372"/>
      <c r="U12" s="372"/>
      <c r="V12" s="372"/>
      <c r="W12" s="372"/>
      <c r="X12" s="372"/>
    </row>
    <row r="13" spans="1:24" ht="25.5" customHeight="1" thickBot="1" x14ac:dyDescent="0.25">
      <c r="A13" s="57"/>
      <c r="B13" s="57"/>
      <c r="C13" s="57"/>
      <c r="D13" s="57"/>
      <c r="E13" s="57"/>
      <c r="F13" s="57"/>
      <c r="G13" s="57"/>
      <c r="H13" s="57"/>
      <c r="I13" s="57"/>
      <c r="J13" s="57"/>
      <c r="K13" s="57"/>
      <c r="L13" s="57"/>
      <c r="M13" s="57"/>
      <c r="N13" s="57"/>
      <c r="O13" s="57"/>
      <c r="P13" s="57"/>
      <c r="Q13" s="57"/>
      <c r="R13" s="57"/>
      <c r="S13" s="57"/>
      <c r="T13" s="57"/>
      <c r="U13" s="57"/>
      <c r="V13" s="57"/>
      <c r="W13" s="57"/>
      <c r="X13" s="57"/>
    </row>
    <row r="14" spans="1:24" ht="39.75" customHeight="1" thickBot="1" x14ac:dyDescent="0.25">
      <c r="A14" s="373" t="s">
        <v>13</v>
      </c>
      <c r="B14" s="374"/>
      <c r="C14" s="374"/>
      <c r="D14" s="374"/>
      <c r="E14" s="374"/>
      <c r="F14" s="374"/>
      <c r="G14" s="374"/>
      <c r="H14" s="374"/>
      <c r="I14" s="374"/>
      <c r="J14" s="374"/>
      <c r="K14" s="374"/>
      <c r="L14" s="374"/>
      <c r="M14" s="374"/>
      <c r="N14" s="374"/>
      <c r="O14" s="374"/>
      <c r="P14" s="374"/>
      <c r="Q14" s="374"/>
      <c r="R14" s="374"/>
      <c r="S14" s="374"/>
      <c r="T14" s="374"/>
      <c r="U14" s="374"/>
      <c r="V14" s="374"/>
      <c r="W14" s="374"/>
      <c r="X14" s="375"/>
    </row>
    <row r="15" spans="1:24" ht="47.25" customHeight="1" thickBot="1" x14ac:dyDescent="0.25">
      <c r="A15" s="376" t="s">
        <v>14</v>
      </c>
      <c r="B15" s="376" t="s">
        <v>15</v>
      </c>
      <c r="C15" s="378" t="s">
        <v>55</v>
      </c>
      <c r="D15" s="378" t="s">
        <v>16</v>
      </c>
      <c r="E15" s="378" t="s">
        <v>17</v>
      </c>
      <c r="F15" s="67"/>
      <c r="G15" s="379" t="s">
        <v>18</v>
      </c>
      <c r="H15" s="374"/>
      <c r="I15" s="374"/>
      <c r="J15" s="374"/>
      <c r="K15" s="374"/>
      <c r="L15" s="374"/>
      <c r="M15" s="374"/>
      <c r="N15" s="374"/>
      <c r="O15" s="374"/>
      <c r="P15" s="374"/>
      <c r="Q15" s="374"/>
      <c r="R15" s="374"/>
      <c r="S15" s="380" t="s">
        <v>56</v>
      </c>
      <c r="T15" s="382" t="s">
        <v>19</v>
      </c>
      <c r="U15" s="383"/>
      <c r="V15" s="386" t="s">
        <v>20</v>
      </c>
      <c r="W15" s="383"/>
      <c r="X15" s="387"/>
    </row>
    <row r="16" spans="1:24" ht="34.5" customHeight="1" thickBot="1" x14ac:dyDescent="0.25">
      <c r="A16" s="377"/>
      <c r="B16" s="377"/>
      <c r="C16" s="377"/>
      <c r="D16" s="377"/>
      <c r="E16" s="377"/>
      <c r="F16" s="68" t="s">
        <v>21</v>
      </c>
      <c r="G16" s="69" t="s">
        <v>22</v>
      </c>
      <c r="H16" s="70" t="s">
        <v>23</v>
      </c>
      <c r="I16" s="70" t="s">
        <v>24</v>
      </c>
      <c r="J16" s="70" t="s">
        <v>25</v>
      </c>
      <c r="K16" s="132" t="s">
        <v>26</v>
      </c>
      <c r="L16" s="70" t="s">
        <v>27</v>
      </c>
      <c r="M16" s="70" t="s">
        <v>28</v>
      </c>
      <c r="N16" s="70" t="s">
        <v>29</v>
      </c>
      <c r="O16" s="70" t="s">
        <v>30</v>
      </c>
      <c r="P16" s="70" t="s">
        <v>31</v>
      </c>
      <c r="Q16" s="70" t="s">
        <v>32</v>
      </c>
      <c r="R16" s="71" t="s">
        <v>33</v>
      </c>
      <c r="S16" s="377"/>
      <c r="T16" s="384"/>
      <c r="U16" s="385"/>
      <c r="V16" s="388"/>
      <c r="W16" s="389"/>
      <c r="X16" s="390"/>
    </row>
    <row r="17" spans="1:24" ht="89.25" customHeight="1" x14ac:dyDescent="0.2">
      <c r="A17" s="484">
        <v>1</v>
      </c>
      <c r="B17" s="391" t="s">
        <v>213</v>
      </c>
      <c r="C17" s="393" t="s">
        <v>117</v>
      </c>
      <c r="D17" s="397">
        <f>((3250000/30)*2)</f>
        <v>216666.66666666666</v>
      </c>
      <c r="E17" s="397">
        <f>+D17</f>
        <v>216666.66666666666</v>
      </c>
      <c r="F17" s="72" t="s">
        <v>35</v>
      </c>
      <c r="G17" s="73"/>
      <c r="H17" s="74"/>
      <c r="I17" s="74"/>
      <c r="J17" s="75">
        <v>1</v>
      </c>
      <c r="K17" s="74"/>
      <c r="L17" s="133"/>
      <c r="M17" s="74"/>
      <c r="N17" s="74"/>
      <c r="O17" s="74"/>
      <c r="P17" s="74"/>
      <c r="Q17" s="74"/>
      <c r="R17" s="74"/>
      <c r="S17" s="475">
        <f>(SUM(G18:R18)/SUM(G17:R17))</f>
        <v>0</v>
      </c>
      <c r="T17" s="471" t="s">
        <v>119</v>
      </c>
      <c r="U17" s="477"/>
      <c r="V17" s="480"/>
      <c r="W17" s="426"/>
      <c r="X17" s="427"/>
    </row>
    <row r="18" spans="1:24" ht="92.25" customHeight="1" thickBot="1" x14ac:dyDescent="0.25">
      <c r="A18" s="485"/>
      <c r="B18" s="392"/>
      <c r="C18" s="394"/>
      <c r="D18" s="396"/>
      <c r="E18" s="396"/>
      <c r="F18" s="76" t="s">
        <v>36</v>
      </c>
      <c r="G18" s="77"/>
      <c r="H18" s="78"/>
      <c r="I18" s="78"/>
      <c r="J18" s="78"/>
      <c r="K18" s="134"/>
      <c r="L18" s="78"/>
      <c r="M18" s="79"/>
      <c r="N18" s="78"/>
      <c r="O18" s="78"/>
      <c r="P18" s="78"/>
      <c r="Q18" s="78"/>
      <c r="R18" s="80"/>
      <c r="S18" s="476"/>
      <c r="T18" s="478"/>
      <c r="U18" s="479"/>
      <c r="V18" s="431"/>
      <c r="W18" s="432"/>
      <c r="X18" s="433"/>
    </row>
    <row r="19" spans="1:24" ht="89.25" customHeight="1" x14ac:dyDescent="0.2">
      <c r="A19" s="484">
        <v>2</v>
      </c>
      <c r="B19" s="391" t="s">
        <v>139</v>
      </c>
      <c r="C19" s="393" t="s">
        <v>117</v>
      </c>
      <c r="D19" s="397">
        <f>((3250000/30)*2)</f>
        <v>216666.66666666666</v>
      </c>
      <c r="E19" s="397">
        <f>+D19</f>
        <v>216666.66666666666</v>
      </c>
      <c r="F19" s="72" t="s">
        <v>35</v>
      </c>
      <c r="G19" s="73"/>
      <c r="H19" s="74"/>
      <c r="I19" s="74"/>
      <c r="J19" s="74"/>
      <c r="K19" s="74"/>
      <c r="L19" s="74"/>
      <c r="M19" s="74"/>
      <c r="N19" s="74"/>
      <c r="O19" s="74"/>
      <c r="P19" s="74"/>
      <c r="Q19" s="74"/>
      <c r="R19" s="74">
        <v>1</v>
      </c>
      <c r="S19" s="398">
        <f>(SUM(G20:R20)/SUM(G19:R19))</f>
        <v>0</v>
      </c>
      <c r="T19" s="400" t="s">
        <v>120</v>
      </c>
      <c r="U19" s="477"/>
      <c r="V19" s="404"/>
      <c r="W19" s="426"/>
      <c r="X19" s="427"/>
    </row>
    <row r="20" spans="1:24" ht="126" customHeight="1" thickBot="1" x14ac:dyDescent="0.25">
      <c r="A20" s="485"/>
      <c r="B20" s="392"/>
      <c r="C20" s="394"/>
      <c r="D20" s="396"/>
      <c r="E20" s="396"/>
      <c r="F20" s="76" t="s">
        <v>36</v>
      </c>
      <c r="G20" s="77"/>
      <c r="H20" s="78"/>
      <c r="I20" s="78"/>
      <c r="J20" s="78"/>
      <c r="K20" s="78"/>
      <c r="L20" s="78"/>
      <c r="M20" s="81"/>
      <c r="N20" s="78"/>
      <c r="O20" s="78"/>
      <c r="P20" s="78"/>
      <c r="Q20" s="78"/>
      <c r="R20" s="82"/>
      <c r="S20" s="412"/>
      <c r="T20" s="481"/>
      <c r="U20" s="479"/>
      <c r="V20" s="431"/>
      <c r="W20" s="432"/>
      <c r="X20" s="433"/>
    </row>
    <row r="21" spans="1:24" ht="89.25" customHeight="1" x14ac:dyDescent="0.2">
      <c r="A21" s="484">
        <v>3</v>
      </c>
      <c r="B21" s="391" t="s">
        <v>79</v>
      </c>
      <c r="C21" s="393" t="s">
        <v>117</v>
      </c>
      <c r="D21" s="397">
        <f>((3000000/30)*30)</f>
        <v>3000000</v>
      </c>
      <c r="E21" s="397">
        <f>+D21</f>
        <v>3000000</v>
      </c>
      <c r="F21" s="72" t="s">
        <v>35</v>
      </c>
      <c r="G21" s="73"/>
      <c r="H21" s="74"/>
      <c r="I21" s="74"/>
      <c r="J21" s="74"/>
      <c r="K21" s="74"/>
      <c r="L21" s="74">
        <v>1</v>
      </c>
      <c r="M21" s="74"/>
      <c r="N21" s="74"/>
      <c r="O21" s="74"/>
      <c r="P21" s="74"/>
      <c r="Q21" s="74"/>
      <c r="R21" s="75"/>
      <c r="S21" s="398">
        <f>(SUM(G22:R22)/SUM(G21:R21))</f>
        <v>0</v>
      </c>
      <c r="T21" s="400" t="s">
        <v>142</v>
      </c>
      <c r="U21" s="427"/>
      <c r="V21" s="404"/>
      <c r="W21" s="426"/>
      <c r="X21" s="427"/>
    </row>
    <row r="22" spans="1:24" ht="82.5" customHeight="1" thickBot="1" x14ac:dyDescent="0.25">
      <c r="A22" s="490"/>
      <c r="B22" s="487"/>
      <c r="C22" s="488"/>
      <c r="D22" s="474"/>
      <c r="E22" s="474"/>
      <c r="F22" s="244" t="s">
        <v>36</v>
      </c>
      <c r="G22" s="245"/>
      <c r="H22" s="79"/>
      <c r="I22" s="79"/>
      <c r="J22" s="79"/>
      <c r="K22" s="79"/>
      <c r="L22" s="79"/>
      <c r="M22" s="79"/>
      <c r="N22" s="79"/>
      <c r="O22" s="79"/>
      <c r="P22" s="79"/>
      <c r="Q22" s="79"/>
      <c r="R22" s="148"/>
      <c r="S22" s="489"/>
      <c r="T22" s="486"/>
      <c r="U22" s="430"/>
      <c r="V22" s="431"/>
      <c r="W22" s="432"/>
      <c r="X22" s="433"/>
    </row>
    <row r="23" spans="1:24" ht="82.5" customHeight="1" x14ac:dyDescent="0.2">
      <c r="A23" s="482">
        <v>4</v>
      </c>
      <c r="B23" s="492" t="s">
        <v>218</v>
      </c>
      <c r="C23" s="494" t="s">
        <v>117</v>
      </c>
      <c r="D23" s="496">
        <f>((3250000/30)*14)</f>
        <v>1516666.6666666665</v>
      </c>
      <c r="E23" s="496">
        <f>+D23</f>
        <v>1516666.6666666665</v>
      </c>
      <c r="F23" s="246" t="s">
        <v>35</v>
      </c>
      <c r="G23" s="247"/>
      <c r="H23" s="236"/>
      <c r="I23" s="236"/>
      <c r="J23" s="236"/>
      <c r="K23" s="236">
        <v>1</v>
      </c>
      <c r="L23" s="236"/>
      <c r="M23" s="236"/>
      <c r="N23" s="236"/>
      <c r="O23" s="236"/>
      <c r="P23" s="236"/>
      <c r="Q23" s="236">
        <v>1</v>
      </c>
      <c r="R23" s="248"/>
      <c r="S23" s="398">
        <f>(SUM(G24:R24)/SUM(G23:R23))</f>
        <v>0</v>
      </c>
      <c r="T23" s="498" t="s">
        <v>219</v>
      </c>
      <c r="U23" s="499"/>
      <c r="V23" s="405"/>
      <c r="W23" s="426"/>
      <c r="X23" s="427"/>
    </row>
    <row r="24" spans="1:24" ht="82.5" customHeight="1" thickBot="1" x14ac:dyDescent="0.25">
      <c r="A24" s="483"/>
      <c r="B24" s="493"/>
      <c r="C24" s="495"/>
      <c r="D24" s="497"/>
      <c r="E24" s="497"/>
      <c r="F24" s="249" t="s">
        <v>36</v>
      </c>
      <c r="G24" s="250"/>
      <c r="H24" s="239"/>
      <c r="I24" s="239"/>
      <c r="J24" s="239"/>
      <c r="K24" s="239"/>
      <c r="L24" s="239"/>
      <c r="M24" s="239"/>
      <c r="N24" s="239"/>
      <c r="O24" s="239"/>
      <c r="P24" s="239"/>
      <c r="Q24" s="239"/>
      <c r="R24" s="251"/>
      <c r="S24" s="412"/>
      <c r="T24" s="500"/>
      <c r="U24" s="501"/>
      <c r="V24" s="432"/>
      <c r="W24" s="432"/>
      <c r="X24" s="433"/>
    </row>
    <row r="25" spans="1:24" ht="144.6" customHeight="1" x14ac:dyDescent="0.2">
      <c r="A25" s="482">
        <v>5</v>
      </c>
      <c r="B25" s="492" t="s">
        <v>241</v>
      </c>
      <c r="C25" s="494" t="s">
        <v>117</v>
      </c>
      <c r="D25" s="496">
        <f>((3250000/30)*3)</f>
        <v>325000</v>
      </c>
      <c r="E25" s="496">
        <f>+D25</f>
        <v>325000</v>
      </c>
      <c r="F25" s="246" t="s">
        <v>35</v>
      </c>
      <c r="G25" s="247"/>
      <c r="H25" s="236"/>
      <c r="I25" s="236"/>
      <c r="J25" s="236"/>
      <c r="K25" s="236"/>
      <c r="L25" s="236"/>
      <c r="M25" s="236"/>
      <c r="N25" s="236">
        <v>1</v>
      </c>
      <c r="O25" s="236"/>
      <c r="P25" s="236"/>
      <c r="Q25" s="236"/>
      <c r="R25" s="248"/>
      <c r="S25" s="398">
        <f>(SUM(G26:R26)/SUM(G25:R25))</f>
        <v>0</v>
      </c>
      <c r="T25" s="498" t="s">
        <v>223</v>
      </c>
      <c r="U25" s="499"/>
      <c r="V25" s="405"/>
      <c r="W25" s="426"/>
      <c r="X25" s="427"/>
    </row>
    <row r="26" spans="1:24" ht="144.6" customHeight="1" thickBot="1" x14ac:dyDescent="0.25">
      <c r="A26" s="483"/>
      <c r="B26" s="493"/>
      <c r="C26" s="495"/>
      <c r="D26" s="497"/>
      <c r="E26" s="497"/>
      <c r="F26" s="249" t="s">
        <v>36</v>
      </c>
      <c r="G26" s="250"/>
      <c r="H26" s="239"/>
      <c r="I26" s="239"/>
      <c r="J26" s="239"/>
      <c r="K26" s="239"/>
      <c r="L26" s="239"/>
      <c r="M26" s="239"/>
      <c r="N26" s="239"/>
      <c r="O26" s="239"/>
      <c r="P26" s="239"/>
      <c r="Q26" s="239"/>
      <c r="R26" s="251"/>
      <c r="S26" s="412"/>
      <c r="T26" s="500"/>
      <c r="U26" s="501"/>
      <c r="V26" s="432"/>
      <c r="W26" s="432"/>
      <c r="X26" s="433"/>
    </row>
    <row r="27" spans="1:24" ht="88.15" customHeight="1" x14ac:dyDescent="0.2">
      <c r="A27" s="484">
        <v>6</v>
      </c>
      <c r="B27" s="391" t="s">
        <v>140</v>
      </c>
      <c r="C27" s="393" t="s">
        <v>117</v>
      </c>
      <c r="D27" s="397">
        <f>((3250000/30)*2)</f>
        <v>216666.66666666666</v>
      </c>
      <c r="E27" s="397">
        <f>+D27</f>
        <v>216666.66666666666</v>
      </c>
      <c r="F27" s="72" t="s">
        <v>35</v>
      </c>
      <c r="G27" s="73"/>
      <c r="H27" s="74"/>
      <c r="I27" s="74">
        <v>1</v>
      </c>
      <c r="J27" s="74"/>
      <c r="K27" s="74"/>
      <c r="L27" s="74"/>
      <c r="M27" s="74"/>
      <c r="N27" s="74"/>
      <c r="O27" s="74"/>
      <c r="P27" s="74"/>
      <c r="Q27" s="74"/>
      <c r="R27" s="74"/>
      <c r="S27" s="398">
        <f>(SUM(G28:R28)/SUM(G27:R27))</f>
        <v>0</v>
      </c>
      <c r="T27" s="400" t="s">
        <v>135</v>
      </c>
      <c r="U27" s="477"/>
      <c r="V27" s="404"/>
      <c r="W27" s="405"/>
      <c r="X27" s="406"/>
    </row>
    <row r="28" spans="1:24" ht="88.15" customHeight="1" thickBot="1" x14ac:dyDescent="0.25">
      <c r="A28" s="485"/>
      <c r="B28" s="392"/>
      <c r="C28" s="394"/>
      <c r="D28" s="396"/>
      <c r="E28" s="396"/>
      <c r="F28" s="76" t="s">
        <v>36</v>
      </c>
      <c r="G28" s="77"/>
      <c r="H28" s="78"/>
      <c r="I28" s="84"/>
      <c r="J28" s="78"/>
      <c r="K28" s="78"/>
      <c r="L28" s="78"/>
      <c r="M28" s="78"/>
      <c r="N28" s="84"/>
      <c r="O28" s="78"/>
      <c r="P28" s="78"/>
      <c r="Q28" s="78"/>
      <c r="R28" s="84"/>
      <c r="S28" s="412"/>
      <c r="T28" s="481"/>
      <c r="U28" s="479"/>
      <c r="V28" s="407"/>
      <c r="W28" s="408"/>
      <c r="X28" s="409"/>
    </row>
    <row r="29" spans="1:24" ht="89.25" customHeight="1" x14ac:dyDescent="0.2">
      <c r="A29" s="484">
        <v>7</v>
      </c>
      <c r="B29" s="391" t="s">
        <v>141</v>
      </c>
      <c r="C29" s="393" t="s">
        <v>117</v>
      </c>
      <c r="D29" s="397">
        <f>((3250000/30)*2)</f>
        <v>216666.66666666666</v>
      </c>
      <c r="E29" s="397">
        <f>+D29</f>
        <v>216666.66666666666</v>
      </c>
      <c r="F29" s="72" t="s">
        <v>35</v>
      </c>
      <c r="G29" s="73"/>
      <c r="H29" s="74"/>
      <c r="I29" s="74"/>
      <c r="J29" s="74"/>
      <c r="K29" s="74"/>
      <c r="L29" s="74"/>
      <c r="M29" s="74">
        <v>1</v>
      </c>
      <c r="N29" s="74"/>
      <c r="O29" s="74"/>
      <c r="P29" s="74"/>
      <c r="Q29" s="74"/>
      <c r="R29" s="75"/>
      <c r="S29" s="398">
        <f>(SUM(G30:R30)/SUM(G29:R29))</f>
        <v>0</v>
      </c>
      <c r="T29" s="400" t="s">
        <v>137</v>
      </c>
      <c r="U29" s="477"/>
      <c r="V29" s="404"/>
      <c r="W29" s="426"/>
      <c r="X29" s="427"/>
    </row>
    <row r="30" spans="1:24" ht="82.5" customHeight="1" thickBot="1" x14ac:dyDescent="0.25">
      <c r="A30" s="485"/>
      <c r="B30" s="392"/>
      <c r="C30" s="394"/>
      <c r="D30" s="396"/>
      <c r="E30" s="396"/>
      <c r="F30" s="76" t="s">
        <v>36</v>
      </c>
      <c r="G30" s="77"/>
      <c r="H30" s="78"/>
      <c r="I30" s="78"/>
      <c r="J30" s="78"/>
      <c r="K30" s="78"/>
      <c r="L30" s="78"/>
      <c r="M30" s="78"/>
      <c r="N30" s="78"/>
      <c r="O30" s="78"/>
      <c r="P30" s="78"/>
      <c r="Q30" s="78"/>
      <c r="R30" s="84"/>
      <c r="S30" s="412"/>
      <c r="T30" s="481"/>
      <c r="U30" s="479"/>
      <c r="V30" s="431"/>
      <c r="W30" s="432"/>
      <c r="X30" s="433"/>
    </row>
    <row r="35" spans="1:24" ht="15.75" customHeight="1" thickBot="1" x14ac:dyDescent="0.25"/>
    <row r="36" spans="1:24" ht="43.5" customHeight="1" thickBot="1" x14ac:dyDescent="0.25">
      <c r="A36" s="386" t="s">
        <v>37</v>
      </c>
      <c r="B36" s="383"/>
      <c r="C36" s="383"/>
      <c r="D36" s="383"/>
      <c r="E36" s="383"/>
      <c r="F36" s="383"/>
      <c r="G36" s="383"/>
      <c r="H36" s="383"/>
      <c r="I36" s="383"/>
      <c r="J36" s="383"/>
      <c r="K36" s="383"/>
      <c r="L36" s="383"/>
      <c r="M36" s="383"/>
      <c r="N36" s="383"/>
      <c r="O36" s="383"/>
      <c r="P36" s="383"/>
      <c r="Q36" s="383"/>
      <c r="R36" s="383"/>
      <c r="S36" s="383"/>
      <c r="T36" s="383"/>
      <c r="U36" s="383"/>
      <c r="V36" s="383"/>
      <c r="W36" s="383"/>
      <c r="X36" s="387"/>
    </row>
    <row r="37" spans="1:24" ht="21" customHeight="1" thickBot="1" x14ac:dyDescent="0.25">
      <c r="A37" s="421" t="s">
        <v>38</v>
      </c>
      <c r="B37" s="422" t="s">
        <v>39</v>
      </c>
      <c r="C37" s="423" t="s">
        <v>40</v>
      </c>
      <c r="D37" s="423" t="s">
        <v>41</v>
      </c>
      <c r="E37" s="424" t="s">
        <v>42</v>
      </c>
      <c r="F37" s="374"/>
      <c r="G37" s="374"/>
      <c r="H37" s="374"/>
      <c r="I37" s="374"/>
      <c r="J37" s="374"/>
      <c r="K37" s="374"/>
      <c r="L37" s="374"/>
      <c r="M37" s="374"/>
      <c r="N37" s="374"/>
      <c r="O37" s="374"/>
      <c r="P37" s="375"/>
      <c r="Q37" s="378" t="s">
        <v>43</v>
      </c>
      <c r="R37" s="425" t="s">
        <v>44</v>
      </c>
      <c r="S37" s="426"/>
      <c r="T37" s="426"/>
      <c r="U37" s="426"/>
      <c r="V37" s="426"/>
      <c r="W37" s="426"/>
      <c r="X37" s="427"/>
    </row>
    <row r="38" spans="1:24" ht="15.75" customHeight="1" thickBot="1" x14ac:dyDescent="0.25">
      <c r="A38" s="377"/>
      <c r="B38" s="384"/>
      <c r="C38" s="381"/>
      <c r="D38" s="381"/>
      <c r="E38" s="178" t="s">
        <v>22</v>
      </c>
      <c r="F38" s="132" t="s">
        <v>23</v>
      </c>
      <c r="G38" s="132" t="s">
        <v>24</v>
      </c>
      <c r="H38" s="132" t="s">
        <v>25</v>
      </c>
      <c r="I38" s="132" t="s">
        <v>26</v>
      </c>
      <c r="J38" s="132" t="s">
        <v>27</v>
      </c>
      <c r="K38" s="132" t="s">
        <v>28</v>
      </c>
      <c r="L38" s="132" t="s">
        <v>29</v>
      </c>
      <c r="M38" s="132" t="s">
        <v>30</v>
      </c>
      <c r="N38" s="132" t="s">
        <v>31</v>
      </c>
      <c r="O38" s="132" t="s">
        <v>32</v>
      </c>
      <c r="P38" s="177" t="s">
        <v>33</v>
      </c>
      <c r="Q38" s="381"/>
      <c r="R38" s="428"/>
      <c r="S38" s="429"/>
      <c r="T38" s="429"/>
      <c r="U38" s="429"/>
      <c r="V38" s="429"/>
      <c r="W38" s="429"/>
      <c r="X38" s="430"/>
    </row>
    <row r="39" spans="1:24" ht="76.5" customHeight="1" x14ac:dyDescent="0.2">
      <c r="A39" s="434" t="s">
        <v>210</v>
      </c>
      <c r="B39" s="149" t="s">
        <v>77</v>
      </c>
      <c r="C39" s="216" t="s">
        <v>74</v>
      </c>
      <c r="D39" s="226" t="s">
        <v>75</v>
      </c>
      <c r="E39" s="223"/>
      <c r="F39" s="179">
        <v>260</v>
      </c>
      <c r="G39" s="179">
        <v>97</v>
      </c>
      <c r="H39" s="179">
        <v>139</v>
      </c>
      <c r="I39" s="217">
        <v>142</v>
      </c>
      <c r="J39" s="179">
        <v>162</v>
      </c>
      <c r="K39" s="179">
        <v>124</v>
      </c>
      <c r="L39" s="179">
        <v>152</v>
      </c>
      <c r="M39" s="179">
        <v>146</v>
      </c>
      <c r="N39" s="179">
        <v>148</v>
      </c>
      <c r="O39" s="179">
        <v>148</v>
      </c>
      <c r="P39" s="230"/>
      <c r="Q39" s="161">
        <f t="shared" ref="Q39:Q40" si="0">SUM(E39:P39)</f>
        <v>1518</v>
      </c>
      <c r="R39" s="486"/>
      <c r="S39" s="429"/>
      <c r="T39" s="429"/>
      <c r="U39" s="429"/>
      <c r="V39" s="429"/>
      <c r="W39" s="429"/>
      <c r="X39" s="430"/>
    </row>
    <row r="40" spans="1:24" ht="49.5" customHeight="1" thickBot="1" x14ac:dyDescent="0.25">
      <c r="A40" s="428"/>
      <c r="B40" s="142" t="s">
        <v>45</v>
      </c>
      <c r="C40" s="167" t="s">
        <v>70</v>
      </c>
      <c r="D40" s="227" t="s">
        <v>72</v>
      </c>
      <c r="E40" s="224"/>
      <c r="F40" s="219">
        <v>790</v>
      </c>
      <c r="G40" s="218">
        <v>446</v>
      </c>
      <c r="H40" s="218">
        <v>433</v>
      </c>
      <c r="I40" s="218">
        <v>476</v>
      </c>
      <c r="J40" s="218">
        <v>457</v>
      </c>
      <c r="K40" s="218">
        <v>434</v>
      </c>
      <c r="L40" s="218">
        <v>479</v>
      </c>
      <c r="M40" s="218">
        <v>503</v>
      </c>
      <c r="N40" s="218">
        <v>510</v>
      </c>
      <c r="O40" s="218">
        <v>475</v>
      </c>
      <c r="P40" s="231"/>
      <c r="Q40" s="221">
        <f t="shared" si="0"/>
        <v>5003</v>
      </c>
      <c r="R40" s="486"/>
      <c r="S40" s="429"/>
      <c r="T40" s="429"/>
      <c r="U40" s="429"/>
      <c r="V40" s="429"/>
      <c r="W40" s="429"/>
      <c r="X40" s="430"/>
    </row>
    <row r="41" spans="1:24" ht="30" customHeight="1" thickBot="1" x14ac:dyDescent="0.25">
      <c r="A41" s="428"/>
      <c r="B41" s="143" t="s">
        <v>78</v>
      </c>
      <c r="C41" s="228" t="s">
        <v>34</v>
      </c>
      <c r="D41" s="229" t="s">
        <v>75</v>
      </c>
      <c r="E41" s="225"/>
      <c r="F41" s="209">
        <v>2765.91</v>
      </c>
      <c r="G41" s="209">
        <v>2827</v>
      </c>
      <c r="H41" s="209">
        <v>2858</v>
      </c>
      <c r="I41" s="209">
        <v>2898</v>
      </c>
      <c r="J41" s="209">
        <v>2952.31</v>
      </c>
      <c r="K41" s="211">
        <v>2948.01</v>
      </c>
      <c r="L41" s="210">
        <v>2948</v>
      </c>
      <c r="M41" s="210">
        <v>3032.55</v>
      </c>
      <c r="N41" s="210">
        <v>3667</v>
      </c>
      <c r="O41" s="210">
        <v>3667</v>
      </c>
      <c r="P41" s="232"/>
      <c r="Q41" s="222">
        <f>AVERAGE(E41:P41)</f>
        <v>3056.3779999999997</v>
      </c>
      <c r="R41" s="486"/>
      <c r="S41" s="429"/>
      <c r="T41" s="429"/>
      <c r="U41" s="429"/>
      <c r="V41" s="429"/>
      <c r="W41" s="429"/>
      <c r="X41" s="430"/>
    </row>
    <row r="42" spans="1:24" ht="39.75" customHeight="1" thickBot="1" x14ac:dyDescent="0.25">
      <c r="A42" s="431"/>
      <c r="B42" s="491" t="s">
        <v>46</v>
      </c>
      <c r="C42" s="389"/>
      <c r="D42" s="389"/>
      <c r="E42" s="213" t="e">
        <f>E39/E40</f>
        <v>#DIV/0!</v>
      </c>
      <c r="F42" s="214">
        <f t="shared" ref="F42:P42" si="1">F39/F40</f>
        <v>0.32911392405063289</v>
      </c>
      <c r="G42" s="214">
        <f t="shared" si="1"/>
        <v>0.21748878923766815</v>
      </c>
      <c r="H42" s="214">
        <f t="shared" si="1"/>
        <v>0.32101616628175522</v>
      </c>
      <c r="I42" s="214">
        <f t="shared" si="1"/>
        <v>0.29831932773109243</v>
      </c>
      <c r="J42" s="214">
        <f t="shared" si="1"/>
        <v>0.35448577680525162</v>
      </c>
      <c r="K42" s="214">
        <f t="shared" si="1"/>
        <v>0.2857142857142857</v>
      </c>
      <c r="L42" s="214">
        <f t="shared" si="1"/>
        <v>0.31732776617954073</v>
      </c>
      <c r="M42" s="214">
        <f t="shared" si="1"/>
        <v>0.29025844930417494</v>
      </c>
      <c r="N42" s="214">
        <f t="shared" si="1"/>
        <v>0.29019607843137257</v>
      </c>
      <c r="O42" s="214">
        <f t="shared" si="1"/>
        <v>0.31157894736842107</v>
      </c>
      <c r="P42" s="215" t="e">
        <f t="shared" si="1"/>
        <v>#DIV/0!</v>
      </c>
      <c r="Q42" s="220">
        <f>AVERAGEIF(E42:P42,"&gt;0",E42:P42)</f>
        <v>0.30154995111041949</v>
      </c>
      <c r="R42" s="428"/>
      <c r="S42" s="429"/>
      <c r="T42" s="429"/>
      <c r="U42" s="429"/>
      <c r="V42" s="429"/>
      <c r="W42" s="429"/>
      <c r="X42" s="430"/>
    </row>
    <row r="43" spans="1:24" ht="90" customHeight="1" x14ac:dyDescent="0.2">
      <c r="A43" s="455">
        <v>2023</v>
      </c>
      <c r="B43" s="100" t="s">
        <v>77</v>
      </c>
      <c r="C43" s="135" t="s">
        <v>74</v>
      </c>
      <c r="D43" s="136" t="s">
        <v>75</v>
      </c>
      <c r="E43" s="88"/>
      <c r="F43" s="88"/>
      <c r="G43" s="88"/>
      <c r="H43" s="88"/>
      <c r="I43" s="212"/>
      <c r="J43" s="88"/>
      <c r="K43" s="88"/>
      <c r="L43" s="88"/>
      <c r="M43" s="88"/>
      <c r="N43" s="88"/>
      <c r="O43" s="88"/>
      <c r="P43" s="88"/>
      <c r="Q43" s="101">
        <f t="shared" ref="Q43:Q44" si="2">SUM(E43:P43)</f>
        <v>0</v>
      </c>
      <c r="R43" s="428"/>
      <c r="S43" s="429"/>
      <c r="T43" s="429"/>
      <c r="U43" s="429"/>
      <c r="V43" s="429"/>
      <c r="W43" s="429"/>
      <c r="X43" s="430"/>
    </row>
    <row r="44" spans="1:24" ht="49.5" customHeight="1" x14ac:dyDescent="0.2">
      <c r="A44" s="428"/>
      <c r="B44" s="102" t="s">
        <v>45</v>
      </c>
      <c r="C44" s="86" t="s">
        <v>70</v>
      </c>
      <c r="D44" s="87" t="s">
        <v>72</v>
      </c>
      <c r="E44" s="88"/>
      <c r="F44" s="137"/>
      <c r="G44" s="88"/>
      <c r="H44" s="88"/>
      <c r="I44" s="88"/>
      <c r="J44" s="88"/>
      <c r="K44" s="89"/>
      <c r="L44" s="88"/>
      <c r="M44" s="88"/>
      <c r="N44" s="88"/>
      <c r="O44" s="89"/>
      <c r="P44" s="88"/>
      <c r="Q44" s="103">
        <f t="shared" si="2"/>
        <v>0</v>
      </c>
      <c r="R44" s="428"/>
      <c r="S44" s="429"/>
      <c r="T44" s="429"/>
      <c r="U44" s="429"/>
      <c r="V44" s="429"/>
      <c r="W44" s="429"/>
      <c r="X44" s="430"/>
    </row>
    <row r="45" spans="1:24" ht="30" customHeight="1" thickBot="1" x14ac:dyDescent="0.25">
      <c r="A45" s="428"/>
      <c r="B45" s="104" t="s">
        <v>76</v>
      </c>
      <c r="C45" s="138" t="s">
        <v>34</v>
      </c>
      <c r="D45" s="136" t="s">
        <v>75</v>
      </c>
      <c r="E45" s="38"/>
      <c r="F45" s="38"/>
      <c r="G45" s="38"/>
      <c r="H45" s="38"/>
      <c r="I45" s="38"/>
      <c r="J45" s="38"/>
      <c r="K45" s="89"/>
      <c r="L45" s="105"/>
      <c r="M45" s="105"/>
      <c r="N45" s="105"/>
      <c r="O45" s="105"/>
      <c r="P45" s="105"/>
      <c r="Q45" s="106" t="e">
        <f>AVERAGE(E45:P45)</f>
        <v>#DIV/0!</v>
      </c>
      <c r="R45" s="428"/>
      <c r="S45" s="429"/>
      <c r="T45" s="429"/>
      <c r="U45" s="429"/>
      <c r="V45" s="429"/>
      <c r="W45" s="429"/>
      <c r="X45" s="430"/>
    </row>
    <row r="46" spans="1:24" ht="39.75" customHeight="1" thickBot="1" x14ac:dyDescent="0.25">
      <c r="A46" s="428"/>
      <c r="B46" s="456" t="s">
        <v>46</v>
      </c>
      <c r="C46" s="383"/>
      <c r="D46" s="387"/>
      <c r="E46" s="107" t="e">
        <f>E43/E44</f>
        <v>#DIV/0!</v>
      </c>
      <c r="F46" s="108" t="e">
        <f>F43/F44</f>
        <v>#DIV/0!</v>
      </c>
      <c r="G46" s="108" t="e">
        <f t="shared" ref="G46:P46" si="3">G43/G44</f>
        <v>#DIV/0!</v>
      </c>
      <c r="H46" s="108" t="e">
        <f t="shared" si="3"/>
        <v>#DIV/0!</v>
      </c>
      <c r="I46" s="108" t="e">
        <f t="shared" si="3"/>
        <v>#DIV/0!</v>
      </c>
      <c r="J46" s="108" t="e">
        <f t="shared" si="3"/>
        <v>#DIV/0!</v>
      </c>
      <c r="K46" s="108" t="e">
        <f t="shared" si="3"/>
        <v>#DIV/0!</v>
      </c>
      <c r="L46" s="108" t="e">
        <f t="shared" si="3"/>
        <v>#DIV/0!</v>
      </c>
      <c r="M46" s="108" t="e">
        <f t="shared" si="3"/>
        <v>#DIV/0!</v>
      </c>
      <c r="N46" s="108" t="e">
        <f t="shared" si="3"/>
        <v>#DIV/0!</v>
      </c>
      <c r="O46" s="108" t="e">
        <f t="shared" si="3"/>
        <v>#DIV/0!</v>
      </c>
      <c r="P46" s="109" t="e">
        <f t="shared" si="3"/>
        <v>#DIV/0!</v>
      </c>
      <c r="Q46" s="110" t="e">
        <f>AVERAGEIF(E46:P46,"&gt;0",E46:P46)</f>
        <v>#DIV/0!</v>
      </c>
      <c r="R46" s="431"/>
      <c r="S46" s="432"/>
      <c r="T46" s="432"/>
      <c r="U46" s="432"/>
      <c r="V46" s="432"/>
      <c r="W46" s="432"/>
      <c r="X46" s="433"/>
    </row>
    <row r="47" spans="1:24" ht="107.25" customHeight="1" thickBot="1" x14ac:dyDescent="0.25">
      <c r="A47" s="111" t="s">
        <v>10</v>
      </c>
      <c r="B47" s="457" t="s">
        <v>211</v>
      </c>
      <c r="C47" s="374"/>
      <c r="D47" s="458"/>
      <c r="E47" s="112" t="e">
        <f>(E42-E46)/E42</f>
        <v>#DIV/0!</v>
      </c>
      <c r="F47" s="112" t="e">
        <f t="shared" ref="F47:P47" si="4">(F42-F46)/F42</f>
        <v>#DIV/0!</v>
      </c>
      <c r="G47" s="112" t="e">
        <f>(G42-G46)/G42</f>
        <v>#DIV/0!</v>
      </c>
      <c r="H47" s="112" t="e">
        <f t="shared" si="4"/>
        <v>#DIV/0!</v>
      </c>
      <c r="I47" s="112" t="e">
        <f t="shared" si="4"/>
        <v>#DIV/0!</v>
      </c>
      <c r="J47" s="112" t="e">
        <f t="shared" si="4"/>
        <v>#DIV/0!</v>
      </c>
      <c r="K47" s="112" t="e">
        <f t="shared" si="4"/>
        <v>#DIV/0!</v>
      </c>
      <c r="L47" s="112" t="e">
        <f t="shared" si="4"/>
        <v>#DIV/0!</v>
      </c>
      <c r="M47" s="112" t="e">
        <f t="shared" si="4"/>
        <v>#DIV/0!</v>
      </c>
      <c r="N47" s="112" t="e">
        <f t="shared" si="4"/>
        <v>#DIV/0!</v>
      </c>
      <c r="O47" s="112" t="e">
        <f t="shared" si="4"/>
        <v>#DIV/0!</v>
      </c>
      <c r="P47" s="112" t="e">
        <f t="shared" si="4"/>
        <v>#DIV/0!</v>
      </c>
      <c r="Q47" s="110" t="e">
        <f>E47:P47</f>
        <v>#VALUE!</v>
      </c>
      <c r="R47" s="113"/>
      <c r="S47" s="113"/>
      <c r="T47" s="113"/>
      <c r="U47" s="113"/>
      <c r="V47" s="113"/>
      <c r="W47" s="113"/>
      <c r="X47" s="113"/>
    </row>
    <row r="48" spans="1:24" ht="60" customHeight="1" thickBot="1" x14ac:dyDescent="0.5">
      <c r="A48" s="63"/>
      <c r="B48" s="63"/>
      <c r="C48" s="63"/>
      <c r="D48" s="63"/>
      <c r="E48" s="63"/>
      <c r="F48" s="63"/>
      <c r="G48" s="63"/>
      <c r="H48" s="197"/>
      <c r="I48" s="197"/>
      <c r="J48" s="197"/>
      <c r="K48" s="197"/>
      <c r="L48" s="197"/>
      <c r="M48" s="197"/>
      <c r="N48" s="197"/>
      <c r="O48" s="63"/>
      <c r="P48" s="63"/>
      <c r="Q48" s="63"/>
      <c r="R48" s="63"/>
      <c r="S48" s="63"/>
      <c r="T48" s="63"/>
      <c r="U48" s="63"/>
      <c r="V48" s="63"/>
      <c r="W48" s="63"/>
      <c r="X48" s="63"/>
    </row>
    <row r="49" spans="1:24" ht="43.5" customHeight="1" thickBot="1" x14ac:dyDescent="0.3">
      <c r="A49" s="459" t="s">
        <v>47</v>
      </c>
      <c r="B49" s="460"/>
      <c r="C49" s="460"/>
      <c r="D49" s="460"/>
      <c r="E49" s="460"/>
      <c r="F49" s="460"/>
      <c r="G49" s="460"/>
      <c r="H49" s="460"/>
      <c r="I49" s="460"/>
      <c r="J49" s="460"/>
      <c r="K49" s="460"/>
      <c r="L49" s="460"/>
      <c r="M49" s="460"/>
      <c r="N49" s="460"/>
      <c r="O49" s="460"/>
      <c r="P49" s="460"/>
      <c r="Q49" s="460"/>
      <c r="R49" s="460"/>
      <c r="S49" s="460"/>
      <c r="T49" s="460"/>
      <c r="U49" s="460"/>
      <c r="V49" s="460"/>
      <c r="W49" s="460"/>
      <c r="X49" s="461"/>
    </row>
    <row r="50" spans="1:24" ht="49.5" customHeight="1" thickBot="1" x14ac:dyDescent="0.25">
      <c r="A50" s="462" t="s">
        <v>58</v>
      </c>
      <c r="B50" s="463"/>
      <c r="C50" s="463"/>
      <c r="D50" s="463"/>
      <c r="E50" s="114" t="s">
        <v>48</v>
      </c>
      <c r="F50" s="116"/>
      <c r="G50" s="114" t="s">
        <v>49</v>
      </c>
      <c r="H50" s="115"/>
      <c r="I50" s="114" t="s">
        <v>50</v>
      </c>
      <c r="J50" s="115" t="s">
        <v>90</v>
      </c>
      <c r="K50" s="114" t="s">
        <v>62</v>
      </c>
      <c r="L50" s="117"/>
      <c r="M50" s="63"/>
      <c r="N50" s="118"/>
      <c r="O50" s="118"/>
      <c r="P50" s="118"/>
      <c r="Q50" s="118"/>
      <c r="R50" s="118"/>
      <c r="S50" s="118"/>
      <c r="T50" s="118"/>
      <c r="U50" s="118"/>
      <c r="V50" s="118"/>
      <c r="W50" s="118"/>
      <c r="X50" s="118"/>
    </row>
    <row r="51" spans="1:24" ht="38.25" customHeight="1" x14ac:dyDescent="0.2">
      <c r="A51" s="464" t="s">
        <v>51</v>
      </c>
      <c r="B51" s="465"/>
      <c r="C51" s="119" t="s">
        <v>92</v>
      </c>
      <c r="D51" s="440" t="s">
        <v>59</v>
      </c>
      <c r="E51" s="443"/>
      <c r="F51" s="502"/>
      <c r="G51" s="502"/>
      <c r="H51" s="502"/>
      <c r="I51" s="502"/>
      <c r="J51" s="502"/>
      <c r="K51" s="502"/>
      <c r="L51" s="503"/>
      <c r="M51" s="503"/>
      <c r="N51" s="503"/>
      <c r="O51" s="503"/>
      <c r="P51" s="503"/>
      <c r="Q51" s="503"/>
      <c r="R51" s="503"/>
      <c r="S51" s="503"/>
      <c r="T51" s="503"/>
      <c r="U51" s="503"/>
      <c r="V51" s="503"/>
      <c r="W51" s="503"/>
      <c r="X51" s="504"/>
    </row>
    <row r="52" spans="1:24" ht="38.25" customHeight="1" x14ac:dyDescent="0.2">
      <c r="A52" s="466" t="s">
        <v>52</v>
      </c>
      <c r="B52" s="452"/>
      <c r="C52" s="120"/>
      <c r="D52" s="441"/>
      <c r="E52" s="502"/>
      <c r="F52" s="505"/>
      <c r="G52" s="505"/>
      <c r="H52" s="505"/>
      <c r="I52" s="505"/>
      <c r="J52" s="505"/>
      <c r="K52" s="505"/>
      <c r="L52" s="505"/>
      <c r="M52" s="505"/>
      <c r="N52" s="505"/>
      <c r="O52" s="505"/>
      <c r="P52" s="505"/>
      <c r="Q52" s="505"/>
      <c r="R52" s="505"/>
      <c r="S52" s="505"/>
      <c r="T52" s="505"/>
      <c r="U52" s="505"/>
      <c r="V52" s="505"/>
      <c r="W52" s="505"/>
      <c r="X52" s="506"/>
    </row>
    <row r="53" spans="1:24" ht="51.75" customHeight="1" thickBot="1" x14ac:dyDescent="0.25">
      <c r="A53" s="453" t="s">
        <v>60</v>
      </c>
      <c r="B53" s="454"/>
      <c r="C53" s="121"/>
      <c r="D53" s="441"/>
      <c r="E53" s="507"/>
      <c r="F53" s="507"/>
      <c r="G53" s="507"/>
      <c r="H53" s="507"/>
      <c r="I53" s="507"/>
      <c r="J53" s="507"/>
      <c r="K53" s="507"/>
      <c r="L53" s="507"/>
      <c r="M53" s="507"/>
      <c r="N53" s="507"/>
      <c r="O53" s="507"/>
      <c r="P53" s="507"/>
      <c r="Q53" s="507"/>
      <c r="R53" s="507"/>
      <c r="S53" s="507"/>
      <c r="T53" s="507"/>
      <c r="U53" s="507"/>
      <c r="V53" s="507"/>
      <c r="W53" s="507"/>
      <c r="X53" s="508"/>
    </row>
    <row r="54" spans="1:24" ht="67.5" customHeight="1" thickBot="1" x14ac:dyDescent="0.35">
      <c r="A54" s="469" t="s">
        <v>53</v>
      </c>
      <c r="B54" s="470"/>
      <c r="C54" s="122"/>
      <c r="D54" s="139" t="s">
        <v>54</v>
      </c>
      <c r="E54" s="435"/>
      <c r="F54" s="436"/>
      <c r="G54" s="436"/>
      <c r="H54" s="436"/>
      <c r="I54" s="436"/>
      <c r="J54" s="436"/>
      <c r="K54" s="436"/>
      <c r="L54" s="436"/>
      <c r="M54" s="436"/>
      <c r="N54" s="436"/>
      <c r="O54" s="436"/>
      <c r="P54" s="436"/>
      <c r="Q54" s="436"/>
      <c r="R54" s="436"/>
      <c r="S54" s="436"/>
      <c r="T54" s="436"/>
      <c r="U54" s="436"/>
      <c r="V54" s="436"/>
      <c r="W54" s="436"/>
      <c r="X54" s="437"/>
    </row>
    <row r="55" spans="1:24" ht="38.25" customHeight="1" x14ac:dyDescent="0.2">
      <c r="A55" s="438" t="s">
        <v>51</v>
      </c>
      <c r="B55" s="439"/>
      <c r="C55" s="124" t="s">
        <v>96</v>
      </c>
      <c r="D55" s="440" t="s">
        <v>59</v>
      </c>
      <c r="E55" s="443"/>
      <c r="F55" s="502"/>
      <c r="G55" s="502"/>
      <c r="H55" s="502"/>
      <c r="I55" s="502"/>
      <c r="J55" s="502"/>
      <c r="K55" s="502"/>
      <c r="L55" s="503"/>
      <c r="M55" s="503"/>
      <c r="N55" s="503"/>
      <c r="O55" s="503"/>
      <c r="P55" s="503"/>
      <c r="Q55" s="503"/>
      <c r="R55" s="503"/>
      <c r="S55" s="503"/>
      <c r="T55" s="503"/>
      <c r="U55" s="503"/>
      <c r="V55" s="503"/>
      <c r="W55" s="503"/>
      <c r="X55" s="504"/>
    </row>
    <row r="56" spans="1:24" ht="38.25" customHeight="1" x14ac:dyDescent="0.2">
      <c r="A56" s="451" t="s">
        <v>52</v>
      </c>
      <c r="B56" s="452"/>
      <c r="C56" s="120"/>
      <c r="D56" s="441"/>
      <c r="E56" s="502"/>
      <c r="F56" s="505"/>
      <c r="G56" s="505"/>
      <c r="H56" s="505"/>
      <c r="I56" s="505"/>
      <c r="J56" s="505"/>
      <c r="K56" s="505"/>
      <c r="L56" s="505"/>
      <c r="M56" s="505"/>
      <c r="N56" s="505"/>
      <c r="O56" s="505"/>
      <c r="P56" s="505"/>
      <c r="Q56" s="505"/>
      <c r="R56" s="505"/>
      <c r="S56" s="505"/>
      <c r="T56" s="505"/>
      <c r="U56" s="505"/>
      <c r="V56" s="505"/>
      <c r="W56" s="505"/>
      <c r="X56" s="506"/>
    </row>
    <row r="57" spans="1:24" ht="38.25" customHeight="1" thickBot="1" x14ac:dyDescent="0.25">
      <c r="A57" s="453" t="s">
        <v>60</v>
      </c>
      <c r="B57" s="454"/>
      <c r="C57" s="121"/>
      <c r="D57" s="442"/>
      <c r="E57" s="507"/>
      <c r="F57" s="507"/>
      <c r="G57" s="507"/>
      <c r="H57" s="507"/>
      <c r="I57" s="507"/>
      <c r="J57" s="507"/>
      <c r="K57" s="507"/>
      <c r="L57" s="507"/>
      <c r="M57" s="507"/>
      <c r="N57" s="507"/>
      <c r="O57" s="507"/>
      <c r="P57" s="507"/>
      <c r="Q57" s="507"/>
      <c r="R57" s="507"/>
      <c r="S57" s="507"/>
      <c r="T57" s="507"/>
      <c r="U57" s="507"/>
      <c r="V57" s="507"/>
      <c r="W57" s="507"/>
      <c r="X57" s="508"/>
    </row>
    <row r="58" spans="1:24" ht="67.5" customHeight="1" thickBot="1" x14ac:dyDescent="0.35">
      <c r="A58" s="467" t="s">
        <v>53</v>
      </c>
      <c r="B58" s="468"/>
      <c r="C58" s="122"/>
      <c r="D58" s="127" t="s">
        <v>54</v>
      </c>
      <c r="E58" s="435"/>
      <c r="F58" s="436"/>
      <c r="G58" s="436"/>
      <c r="H58" s="436"/>
      <c r="I58" s="436"/>
      <c r="J58" s="436"/>
      <c r="K58" s="436"/>
      <c r="L58" s="436"/>
      <c r="M58" s="436"/>
      <c r="N58" s="436"/>
      <c r="O58" s="436"/>
      <c r="P58" s="436"/>
      <c r="Q58" s="436"/>
      <c r="R58" s="436"/>
      <c r="S58" s="436"/>
      <c r="T58" s="436"/>
      <c r="U58" s="436"/>
      <c r="V58" s="436"/>
      <c r="W58" s="436"/>
      <c r="X58" s="437"/>
    </row>
    <row r="59" spans="1:24" ht="38.25" customHeight="1" x14ac:dyDescent="0.2">
      <c r="A59" s="438" t="s">
        <v>51</v>
      </c>
      <c r="B59" s="439"/>
      <c r="C59" s="124" t="s">
        <v>100</v>
      </c>
      <c r="D59" s="440" t="s">
        <v>59</v>
      </c>
      <c r="E59" s="509"/>
      <c r="F59" s="502"/>
      <c r="G59" s="502"/>
      <c r="H59" s="502"/>
      <c r="I59" s="502"/>
      <c r="J59" s="502"/>
      <c r="K59" s="502"/>
      <c r="L59" s="503"/>
      <c r="M59" s="503"/>
      <c r="N59" s="503"/>
      <c r="O59" s="503"/>
      <c r="P59" s="503"/>
      <c r="Q59" s="503"/>
      <c r="R59" s="503"/>
      <c r="S59" s="503"/>
      <c r="T59" s="503"/>
      <c r="U59" s="503"/>
      <c r="V59" s="503"/>
      <c r="W59" s="503"/>
      <c r="X59" s="504"/>
    </row>
    <row r="60" spans="1:24" ht="38.25" customHeight="1" x14ac:dyDescent="0.2">
      <c r="A60" s="451" t="s">
        <v>52</v>
      </c>
      <c r="B60" s="452"/>
      <c r="C60" s="120"/>
      <c r="D60" s="441"/>
      <c r="E60" s="502"/>
      <c r="F60" s="502"/>
      <c r="G60" s="502"/>
      <c r="H60" s="502"/>
      <c r="I60" s="502"/>
      <c r="J60" s="502"/>
      <c r="K60" s="502"/>
      <c r="L60" s="502"/>
      <c r="M60" s="502"/>
      <c r="N60" s="502"/>
      <c r="O60" s="502"/>
      <c r="P60" s="502"/>
      <c r="Q60" s="502"/>
      <c r="R60" s="502"/>
      <c r="S60" s="502"/>
      <c r="T60" s="502"/>
      <c r="U60" s="502"/>
      <c r="V60" s="502"/>
      <c r="W60" s="502"/>
      <c r="X60" s="506"/>
    </row>
    <row r="61" spans="1:24" ht="64.900000000000006" customHeight="1" thickBot="1" x14ac:dyDescent="0.25">
      <c r="A61" s="453" t="s">
        <v>60</v>
      </c>
      <c r="B61" s="454"/>
      <c r="C61" s="121"/>
      <c r="D61" s="442"/>
      <c r="E61" s="507"/>
      <c r="F61" s="507"/>
      <c r="G61" s="507"/>
      <c r="H61" s="507"/>
      <c r="I61" s="507"/>
      <c r="J61" s="507"/>
      <c r="K61" s="507"/>
      <c r="L61" s="507"/>
      <c r="M61" s="507"/>
      <c r="N61" s="507"/>
      <c r="O61" s="507"/>
      <c r="P61" s="507"/>
      <c r="Q61" s="507"/>
      <c r="R61" s="507"/>
      <c r="S61" s="507"/>
      <c r="T61" s="507"/>
      <c r="U61" s="507"/>
      <c r="V61" s="507"/>
      <c r="W61" s="507"/>
      <c r="X61" s="508"/>
    </row>
    <row r="62" spans="1:24" ht="67.5" customHeight="1" thickBot="1" x14ac:dyDescent="0.35">
      <c r="A62" s="467" t="s">
        <v>53</v>
      </c>
      <c r="B62" s="468"/>
      <c r="C62" s="122"/>
      <c r="D62" s="127" t="s">
        <v>54</v>
      </c>
      <c r="E62" s="435"/>
      <c r="F62" s="436"/>
      <c r="G62" s="436"/>
      <c r="H62" s="436"/>
      <c r="I62" s="436"/>
      <c r="J62" s="436"/>
      <c r="K62" s="436"/>
      <c r="L62" s="436"/>
      <c r="M62" s="436"/>
      <c r="N62" s="436"/>
      <c r="O62" s="436"/>
      <c r="P62" s="436"/>
      <c r="Q62" s="436"/>
      <c r="R62" s="436"/>
      <c r="S62" s="436"/>
      <c r="T62" s="436"/>
      <c r="U62" s="436"/>
      <c r="V62" s="436"/>
      <c r="W62" s="436"/>
      <c r="X62" s="437"/>
    </row>
    <row r="63" spans="1:24" ht="38.25" customHeight="1" x14ac:dyDescent="0.2">
      <c r="A63" s="438" t="s">
        <v>51</v>
      </c>
      <c r="B63" s="439"/>
      <c r="C63" s="129" t="s">
        <v>101</v>
      </c>
      <c r="D63" s="440" t="s">
        <v>59</v>
      </c>
      <c r="E63" s="443"/>
      <c r="F63" s="502"/>
      <c r="G63" s="502"/>
      <c r="H63" s="502"/>
      <c r="I63" s="502"/>
      <c r="J63" s="502"/>
      <c r="K63" s="502"/>
      <c r="L63" s="503"/>
      <c r="M63" s="503"/>
      <c r="N63" s="503"/>
      <c r="O63" s="503"/>
      <c r="P63" s="503"/>
      <c r="Q63" s="503"/>
      <c r="R63" s="503"/>
      <c r="S63" s="503"/>
      <c r="T63" s="503"/>
      <c r="U63" s="503"/>
      <c r="V63" s="503"/>
      <c r="W63" s="503"/>
      <c r="X63" s="504"/>
    </row>
    <row r="64" spans="1:24" ht="38.25" customHeight="1" x14ac:dyDescent="0.2">
      <c r="A64" s="451" t="s">
        <v>52</v>
      </c>
      <c r="B64" s="452"/>
      <c r="C64" s="125"/>
      <c r="D64" s="441"/>
      <c r="E64" s="502"/>
      <c r="F64" s="505"/>
      <c r="G64" s="505"/>
      <c r="H64" s="505"/>
      <c r="I64" s="505"/>
      <c r="J64" s="505"/>
      <c r="K64" s="505"/>
      <c r="L64" s="505"/>
      <c r="M64" s="505"/>
      <c r="N64" s="505"/>
      <c r="O64" s="505"/>
      <c r="P64" s="505"/>
      <c r="Q64" s="505"/>
      <c r="R64" s="505"/>
      <c r="S64" s="505"/>
      <c r="T64" s="505"/>
      <c r="U64" s="505"/>
      <c r="V64" s="505"/>
      <c r="W64" s="505"/>
      <c r="X64" s="506"/>
    </row>
    <row r="65" spans="1:24" ht="38.25" customHeight="1" thickBot="1" x14ac:dyDescent="0.25">
      <c r="A65" s="453" t="s">
        <v>60</v>
      </c>
      <c r="B65" s="454"/>
      <c r="C65" s="126"/>
      <c r="D65" s="442"/>
      <c r="E65" s="507"/>
      <c r="F65" s="507"/>
      <c r="G65" s="507"/>
      <c r="H65" s="507"/>
      <c r="I65" s="507"/>
      <c r="J65" s="507"/>
      <c r="K65" s="507"/>
      <c r="L65" s="507"/>
      <c r="M65" s="507"/>
      <c r="N65" s="507"/>
      <c r="O65" s="507"/>
      <c r="P65" s="507"/>
      <c r="Q65" s="507"/>
      <c r="R65" s="507"/>
      <c r="S65" s="507"/>
      <c r="T65" s="507"/>
      <c r="U65" s="507"/>
      <c r="V65" s="507"/>
      <c r="W65" s="507"/>
      <c r="X65" s="508"/>
    </row>
    <row r="66" spans="1:24" ht="66.75" customHeight="1" thickBot="1" x14ac:dyDescent="0.35">
      <c r="A66" s="467" t="s">
        <v>53</v>
      </c>
      <c r="B66" s="468"/>
      <c r="C66" s="122"/>
      <c r="D66" s="128" t="s">
        <v>54</v>
      </c>
      <c r="E66" s="435"/>
      <c r="F66" s="436"/>
      <c r="G66" s="436"/>
      <c r="H66" s="436"/>
      <c r="I66" s="436"/>
      <c r="J66" s="436"/>
      <c r="K66" s="436"/>
      <c r="L66" s="436"/>
      <c r="M66" s="436"/>
      <c r="N66" s="436"/>
      <c r="O66" s="436"/>
      <c r="P66" s="436"/>
      <c r="Q66" s="436"/>
      <c r="R66" s="436"/>
      <c r="S66" s="436"/>
      <c r="T66" s="436"/>
      <c r="U66" s="436"/>
      <c r="V66" s="436"/>
      <c r="W66" s="436"/>
      <c r="X66" s="437"/>
    </row>
    <row r="67" spans="1:24" ht="15.75" customHeight="1" x14ac:dyDescent="0.2"/>
    <row r="68" spans="1:24" ht="15.75" customHeight="1" x14ac:dyDescent="0.2"/>
    <row r="69" spans="1:24" ht="15.75" customHeight="1" x14ac:dyDescent="0.2"/>
    <row r="70" spans="1:24" ht="15.75" customHeight="1" x14ac:dyDescent="0.2"/>
    <row r="71" spans="1:24" ht="15.75" customHeight="1" x14ac:dyDescent="0.2"/>
    <row r="72" spans="1:24" ht="15.75" customHeight="1" x14ac:dyDescent="0.2"/>
    <row r="73" spans="1:24" ht="15.75" customHeight="1" x14ac:dyDescent="0.2"/>
    <row r="74" spans="1:24" ht="15.75" customHeight="1" x14ac:dyDescent="0.2"/>
    <row r="75" spans="1:24" ht="15.75" customHeight="1" x14ac:dyDescent="0.2"/>
    <row r="76" spans="1:24" ht="15.75" customHeight="1" x14ac:dyDescent="0.25">
      <c r="A76" s="130" t="s">
        <v>0</v>
      </c>
      <c r="B76" s="130"/>
      <c r="C76" s="130"/>
      <c r="D76" s="130"/>
      <c r="E76" s="130"/>
      <c r="F76" s="130"/>
      <c r="G76" s="130"/>
      <c r="H76" s="130"/>
      <c r="I76" s="130"/>
      <c r="J76" s="130"/>
      <c r="K76" s="130"/>
      <c r="L76" s="130"/>
      <c r="M76" s="130"/>
      <c r="N76" s="130"/>
      <c r="O76" s="130"/>
      <c r="P76" s="130"/>
      <c r="Q76" s="130"/>
      <c r="R76" s="131"/>
    </row>
    <row r="77" spans="1:24" ht="15.75" customHeight="1" x14ac:dyDescent="0.25">
      <c r="A77" s="131"/>
      <c r="B77" s="131"/>
      <c r="C77" s="131"/>
      <c r="D77" s="131"/>
      <c r="E77" s="131"/>
      <c r="F77" s="131"/>
      <c r="G77" s="131"/>
      <c r="H77" s="131"/>
      <c r="I77" s="131"/>
      <c r="J77" s="131"/>
      <c r="K77" s="131"/>
      <c r="L77" s="131"/>
      <c r="M77" s="131"/>
      <c r="N77" s="131"/>
      <c r="O77" s="131"/>
      <c r="P77" s="131"/>
      <c r="Q77" s="131"/>
      <c r="R77" s="131"/>
    </row>
    <row r="78" spans="1:24" ht="15.75" customHeight="1" x14ac:dyDescent="0.25">
      <c r="A78" s="131"/>
      <c r="B78" s="131"/>
      <c r="C78" s="131"/>
      <c r="D78" s="131"/>
      <c r="E78" s="131"/>
      <c r="F78" s="131"/>
      <c r="G78" s="131"/>
      <c r="H78" s="131"/>
      <c r="I78" s="131"/>
      <c r="J78" s="131"/>
      <c r="K78" s="131"/>
      <c r="L78" s="131"/>
      <c r="M78" s="131"/>
      <c r="N78" s="131"/>
      <c r="O78" s="131"/>
      <c r="P78" s="131"/>
      <c r="Q78" s="131"/>
      <c r="R78" s="131"/>
    </row>
    <row r="79" spans="1:24" ht="15.75" customHeight="1" x14ac:dyDescent="0.25">
      <c r="A79" s="131"/>
      <c r="B79" s="131"/>
      <c r="C79" s="131"/>
      <c r="D79" s="131"/>
      <c r="E79" s="131"/>
      <c r="F79" s="131"/>
      <c r="G79" s="131"/>
      <c r="H79" s="131"/>
      <c r="I79" s="131"/>
      <c r="J79" s="131"/>
      <c r="K79" s="131"/>
      <c r="L79" s="131"/>
      <c r="M79" s="131"/>
      <c r="N79" s="131"/>
      <c r="O79" s="131"/>
      <c r="P79" s="131"/>
      <c r="Q79" s="131"/>
      <c r="R79" s="131"/>
    </row>
    <row r="80" spans="1:24" ht="15.75" customHeight="1" x14ac:dyDescent="0.25">
      <c r="A80" s="131"/>
      <c r="B80" s="131"/>
      <c r="C80" s="131"/>
      <c r="D80" s="131"/>
      <c r="E80" s="131"/>
      <c r="F80" s="131"/>
      <c r="G80" s="131"/>
      <c r="H80" s="131"/>
      <c r="I80" s="131"/>
      <c r="J80" s="131"/>
      <c r="K80" s="131"/>
      <c r="L80" s="131"/>
      <c r="M80" s="131"/>
      <c r="N80" s="131"/>
      <c r="O80" s="131"/>
      <c r="P80" s="131"/>
      <c r="Q80" s="131"/>
      <c r="R80" s="131"/>
    </row>
    <row r="81" spans="1:18" ht="15.75" customHeight="1" x14ac:dyDescent="0.25">
      <c r="A81" s="131"/>
      <c r="B81" s="131"/>
      <c r="C81" s="131"/>
      <c r="D81" s="131"/>
      <c r="E81" s="131"/>
      <c r="F81" s="131"/>
      <c r="G81" s="131"/>
      <c r="H81" s="131"/>
      <c r="I81" s="131"/>
      <c r="J81" s="131"/>
      <c r="K81" s="131"/>
      <c r="L81" s="131"/>
      <c r="M81" s="131"/>
      <c r="N81" s="131"/>
      <c r="O81" s="131"/>
      <c r="P81" s="131"/>
      <c r="Q81" s="131"/>
      <c r="R81" s="131"/>
    </row>
    <row r="82" spans="1:18" ht="15.75" customHeight="1" x14ac:dyDescent="0.25">
      <c r="A82" s="131"/>
      <c r="B82" s="131"/>
      <c r="C82" s="131"/>
      <c r="D82" s="131"/>
      <c r="E82" s="131"/>
      <c r="F82" s="131"/>
      <c r="G82" s="131"/>
      <c r="H82" s="131"/>
      <c r="I82" s="131"/>
      <c r="J82" s="131"/>
      <c r="K82" s="131"/>
      <c r="L82" s="131"/>
      <c r="M82" s="131"/>
      <c r="N82" s="131"/>
      <c r="O82" s="131"/>
      <c r="P82" s="131"/>
      <c r="Q82" s="131"/>
      <c r="R82" s="131"/>
    </row>
    <row r="83" spans="1:18" ht="15.75" customHeight="1" x14ac:dyDescent="0.25">
      <c r="A83" s="131"/>
      <c r="B83" s="131"/>
      <c r="C83" s="131"/>
      <c r="D83" s="131"/>
      <c r="E83" s="131"/>
      <c r="F83" s="131"/>
      <c r="G83" s="131"/>
      <c r="H83" s="131"/>
      <c r="I83" s="131"/>
      <c r="J83" s="131"/>
      <c r="K83" s="131"/>
      <c r="L83" s="131"/>
      <c r="M83" s="131"/>
      <c r="N83" s="131"/>
      <c r="O83" s="131"/>
      <c r="P83" s="131"/>
      <c r="Q83" s="131"/>
      <c r="R83" s="131"/>
    </row>
    <row r="84" spans="1:18" ht="15.75" customHeight="1" x14ac:dyDescent="0.25">
      <c r="A84" s="131"/>
      <c r="B84" s="131"/>
      <c r="C84" s="131"/>
      <c r="D84" s="131"/>
      <c r="E84" s="131"/>
      <c r="F84" s="131"/>
      <c r="G84" s="131"/>
      <c r="H84" s="131"/>
      <c r="I84" s="131"/>
      <c r="J84" s="131"/>
      <c r="K84" s="131"/>
      <c r="L84" s="131"/>
      <c r="M84" s="131"/>
      <c r="N84" s="131"/>
      <c r="O84" s="131"/>
      <c r="P84" s="131"/>
      <c r="Q84" s="131"/>
      <c r="R84" s="131"/>
    </row>
    <row r="85" spans="1:18" ht="15.75" customHeight="1" x14ac:dyDescent="0.25">
      <c r="A85" s="131"/>
      <c r="B85" s="131"/>
      <c r="C85" s="131"/>
      <c r="D85" s="131"/>
      <c r="E85" s="131"/>
      <c r="F85" s="131"/>
      <c r="G85" s="131"/>
      <c r="H85" s="131"/>
      <c r="I85" s="131"/>
      <c r="J85" s="131"/>
      <c r="K85" s="131"/>
      <c r="L85" s="131"/>
      <c r="M85" s="131"/>
      <c r="N85" s="131"/>
      <c r="O85" s="131"/>
      <c r="P85" s="131"/>
      <c r="Q85" s="131"/>
      <c r="R85" s="131"/>
    </row>
    <row r="86" spans="1:18" ht="15.75" customHeight="1" x14ac:dyDescent="0.25">
      <c r="A86" s="131"/>
      <c r="B86" s="131"/>
      <c r="C86" s="131"/>
      <c r="D86" s="131"/>
      <c r="E86" s="131"/>
      <c r="F86" s="131"/>
      <c r="G86" s="131"/>
      <c r="H86" s="131"/>
      <c r="I86" s="131"/>
      <c r="J86" s="131"/>
      <c r="K86" s="131"/>
      <c r="L86" s="131"/>
      <c r="M86" s="131"/>
      <c r="N86" s="131"/>
      <c r="O86" s="131"/>
      <c r="P86" s="131"/>
      <c r="Q86" s="131"/>
      <c r="R86" s="131"/>
    </row>
    <row r="87" spans="1:18" ht="15.75" customHeight="1" x14ac:dyDescent="0.25">
      <c r="A87" s="131"/>
      <c r="B87" s="131"/>
      <c r="C87" s="131"/>
      <c r="D87" s="131"/>
      <c r="E87" s="131"/>
      <c r="F87" s="131"/>
      <c r="G87" s="131"/>
      <c r="H87" s="131"/>
      <c r="I87" s="131"/>
      <c r="J87" s="131"/>
      <c r="K87" s="131"/>
      <c r="L87" s="131"/>
      <c r="M87" s="131"/>
      <c r="N87" s="131"/>
      <c r="O87" s="131"/>
      <c r="P87" s="131"/>
      <c r="Q87" s="131"/>
      <c r="R87" s="131"/>
    </row>
    <row r="88" spans="1:18" ht="15.75" customHeight="1" x14ac:dyDescent="0.25">
      <c r="A88" s="131"/>
      <c r="B88" s="131"/>
      <c r="C88" s="131"/>
      <c r="D88" s="131"/>
      <c r="E88" s="131"/>
      <c r="F88" s="131"/>
      <c r="G88" s="131"/>
      <c r="H88" s="131"/>
      <c r="I88" s="131"/>
      <c r="J88" s="131"/>
      <c r="K88" s="131"/>
      <c r="L88" s="131"/>
      <c r="M88" s="131"/>
      <c r="N88" s="131"/>
      <c r="O88" s="131"/>
      <c r="P88" s="131"/>
      <c r="Q88" s="131"/>
      <c r="R88" s="131"/>
    </row>
    <row r="89" spans="1:18" ht="15.75" customHeight="1" x14ac:dyDescent="0.25">
      <c r="A89" s="131"/>
      <c r="B89" s="131"/>
      <c r="C89" s="131"/>
      <c r="D89" s="131"/>
      <c r="E89" s="131"/>
      <c r="F89" s="131"/>
      <c r="G89" s="131"/>
      <c r="H89" s="131"/>
      <c r="I89" s="131"/>
      <c r="J89" s="131"/>
      <c r="K89" s="131"/>
      <c r="L89" s="131"/>
      <c r="M89" s="131"/>
      <c r="N89" s="131"/>
      <c r="O89" s="131"/>
      <c r="P89" s="131"/>
      <c r="Q89" s="131"/>
      <c r="R89" s="131"/>
    </row>
    <row r="90" spans="1:18" ht="15.75" customHeight="1" x14ac:dyDescent="0.25">
      <c r="A90" s="131"/>
      <c r="B90" s="131"/>
      <c r="C90" s="131"/>
      <c r="D90" s="131"/>
      <c r="E90" s="131"/>
      <c r="F90" s="131"/>
      <c r="G90" s="131"/>
      <c r="H90" s="131"/>
      <c r="I90" s="131"/>
      <c r="J90" s="131"/>
      <c r="K90" s="131"/>
      <c r="L90" s="131"/>
      <c r="M90" s="131"/>
      <c r="N90" s="131"/>
      <c r="O90" s="131"/>
      <c r="P90" s="131"/>
      <c r="Q90" s="131"/>
      <c r="R90" s="131"/>
    </row>
    <row r="91" spans="1:18" ht="15.75" customHeight="1" x14ac:dyDescent="0.25">
      <c r="A91" s="131"/>
      <c r="B91" s="131"/>
      <c r="C91" s="131"/>
      <c r="D91" s="131"/>
      <c r="E91" s="131"/>
      <c r="F91" s="131"/>
      <c r="G91" s="131"/>
      <c r="H91" s="131"/>
      <c r="I91" s="131"/>
      <c r="J91" s="131"/>
      <c r="K91" s="131"/>
      <c r="L91" s="131"/>
      <c r="M91" s="131"/>
      <c r="N91" s="131"/>
      <c r="O91" s="131"/>
      <c r="P91" s="131"/>
      <c r="Q91" s="131"/>
      <c r="R91" s="131"/>
    </row>
    <row r="92" spans="1:18" ht="15.75" customHeight="1" x14ac:dyDescent="0.25">
      <c r="A92" s="131"/>
      <c r="B92" s="131"/>
      <c r="C92" s="131"/>
      <c r="D92" s="131"/>
      <c r="E92" s="131"/>
      <c r="F92" s="131"/>
      <c r="G92" s="131"/>
      <c r="H92" s="131"/>
      <c r="I92" s="131"/>
      <c r="J92" s="131"/>
      <c r="K92" s="131"/>
      <c r="L92" s="131"/>
      <c r="M92" s="131"/>
      <c r="N92" s="131"/>
      <c r="O92" s="131"/>
      <c r="P92" s="131"/>
      <c r="Q92" s="131"/>
      <c r="R92" s="131"/>
    </row>
    <row r="93" spans="1:18" ht="15.75" customHeight="1" x14ac:dyDescent="0.25">
      <c r="A93" s="131"/>
      <c r="B93" s="131"/>
      <c r="C93" s="131"/>
      <c r="D93" s="131"/>
      <c r="E93" s="131"/>
      <c r="F93" s="131"/>
      <c r="G93" s="131"/>
      <c r="H93" s="131"/>
      <c r="I93" s="131"/>
      <c r="J93" s="131"/>
      <c r="K93" s="131"/>
      <c r="L93" s="131"/>
      <c r="M93" s="131"/>
      <c r="N93" s="131"/>
      <c r="O93" s="131"/>
      <c r="P93" s="131"/>
      <c r="Q93" s="131"/>
      <c r="R93" s="131"/>
    </row>
    <row r="94" spans="1:18" ht="15.75" customHeight="1" x14ac:dyDescent="0.25">
      <c r="A94" s="131"/>
      <c r="B94" s="131"/>
      <c r="C94" s="131"/>
      <c r="D94" s="131"/>
      <c r="E94" s="131"/>
      <c r="F94" s="131"/>
      <c r="G94" s="131"/>
      <c r="H94" s="131"/>
      <c r="I94" s="131"/>
      <c r="J94" s="131"/>
      <c r="K94" s="131"/>
      <c r="L94" s="131"/>
      <c r="M94" s="131"/>
      <c r="N94" s="131"/>
      <c r="O94" s="131"/>
      <c r="P94" s="131"/>
      <c r="Q94" s="131"/>
      <c r="R94" s="131"/>
    </row>
    <row r="95" spans="1:18" ht="15.75" customHeight="1" x14ac:dyDescent="0.25">
      <c r="A95" s="131"/>
      <c r="B95" s="131"/>
      <c r="C95" s="131"/>
      <c r="D95" s="131"/>
      <c r="E95" s="131"/>
      <c r="F95" s="131"/>
      <c r="G95" s="131"/>
      <c r="H95" s="131"/>
      <c r="I95" s="131"/>
      <c r="J95" s="131"/>
      <c r="K95" s="131"/>
      <c r="L95" s="131"/>
      <c r="M95" s="131"/>
      <c r="N95" s="131"/>
      <c r="O95" s="131"/>
      <c r="P95" s="131"/>
      <c r="Q95" s="131"/>
      <c r="R95" s="131"/>
    </row>
    <row r="96" spans="1:18" ht="15.75" customHeight="1" x14ac:dyDescent="0.25">
      <c r="A96" s="131"/>
      <c r="B96" s="131"/>
      <c r="C96" s="131"/>
      <c r="D96" s="131"/>
      <c r="E96" s="131"/>
      <c r="F96" s="131"/>
      <c r="G96" s="131"/>
      <c r="H96" s="131"/>
      <c r="I96" s="131"/>
      <c r="J96" s="131"/>
      <c r="K96" s="131"/>
      <c r="L96" s="131"/>
      <c r="M96" s="131"/>
      <c r="N96" s="131"/>
      <c r="O96" s="131"/>
      <c r="P96" s="131"/>
      <c r="Q96" s="131"/>
      <c r="R96" s="131"/>
    </row>
    <row r="97" spans="1:18" ht="15.75" customHeight="1" x14ac:dyDescent="0.25">
      <c r="A97" s="131"/>
      <c r="B97" s="131"/>
      <c r="C97" s="131"/>
      <c r="D97" s="131"/>
      <c r="E97" s="131"/>
      <c r="F97" s="131"/>
      <c r="G97" s="131"/>
      <c r="H97" s="131"/>
      <c r="I97" s="131"/>
      <c r="J97" s="131"/>
      <c r="K97" s="131"/>
      <c r="L97" s="131"/>
      <c r="M97" s="131"/>
      <c r="N97" s="131"/>
      <c r="O97" s="131"/>
      <c r="P97" s="131"/>
      <c r="Q97" s="131"/>
      <c r="R97" s="131"/>
    </row>
    <row r="98" spans="1:18" ht="15.75" customHeight="1" x14ac:dyDescent="0.2"/>
    <row r="99" spans="1:18" ht="15.75" customHeight="1" x14ac:dyDescent="0.2"/>
    <row r="100" spans="1:18" ht="15.75" customHeight="1" x14ac:dyDescent="0.2"/>
    <row r="101" spans="1:18" ht="15.75" customHeight="1" x14ac:dyDescent="0.2"/>
    <row r="102" spans="1:18" ht="15.75" customHeight="1" x14ac:dyDescent="0.2"/>
    <row r="103" spans="1:18" ht="15.75" customHeight="1" x14ac:dyDescent="0.2"/>
    <row r="104" spans="1:18" ht="15.75" customHeight="1" x14ac:dyDescent="0.2"/>
    <row r="105" spans="1:18" ht="15.75" customHeight="1" x14ac:dyDescent="0.2"/>
    <row r="106" spans="1:18" ht="15.75" customHeight="1" x14ac:dyDescent="0.2"/>
    <row r="107" spans="1:18" ht="15.75" customHeight="1" x14ac:dyDescent="0.2"/>
    <row r="108" spans="1:18" ht="15.75" customHeight="1" x14ac:dyDescent="0.2"/>
    <row r="109" spans="1:18" ht="15.75" customHeight="1" x14ac:dyDescent="0.2"/>
    <row r="110" spans="1:18" ht="15.75" customHeight="1" x14ac:dyDescent="0.2"/>
    <row r="111" spans="1:18" ht="15.75" customHeight="1" x14ac:dyDescent="0.2"/>
    <row r="112" spans="1:18"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sheetData>
  <mergeCells count="138">
    <mergeCell ref="B25:B26"/>
    <mergeCell ref="C25:C26"/>
    <mergeCell ref="D25:D26"/>
    <mergeCell ref="E25:E26"/>
    <mergeCell ref="S25:S26"/>
    <mergeCell ref="T25:U26"/>
    <mergeCell ref="V25:X26"/>
    <mergeCell ref="A66:B66"/>
    <mergeCell ref="E66:X66"/>
    <mergeCell ref="A62:B62"/>
    <mergeCell ref="E62:X62"/>
    <mergeCell ref="A63:B63"/>
    <mergeCell ref="D63:D65"/>
    <mergeCell ref="E63:X65"/>
    <mergeCell ref="A64:B64"/>
    <mergeCell ref="A65:B65"/>
    <mergeCell ref="A59:B59"/>
    <mergeCell ref="D59:D61"/>
    <mergeCell ref="E59:X61"/>
    <mergeCell ref="A60:B60"/>
    <mergeCell ref="A61:B61"/>
    <mergeCell ref="A54:B54"/>
    <mergeCell ref="E54:X54"/>
    <mergeCell ref="A55:B55"/>
    <mergeCell ref="D55:D57"/>
    <mergeCell ref="E55:X57"/>
    <mergeCell ref="A56:B56"/>
    <mergeCell ref="A57:B57"/>
    <mergeCell ref="B47:D47"/>
    <mergeCell ref="A49:X49"/>
    <mergeCell ref="A50:D50"/>
    <mergeCell ref="A51:B51"/>
    <mergeCell ref="D51:D53"/>
    <mergeCell ref="E51:X53"/>
    <mergeCell ref="A52:B52"/>
    <mergeCell ref="A53:B53"/>
    <mergeCell ref="A58:B58"/>
    <mergeCell ref="E58:X58"/>
    <mergeCell ref="S21:S22"/>
    <mergeCell ref="A21:A22"/>
    <mergeCell ref="A36:X36"/>
    <mergeCell ref="A37:A38"/>
    <mergeCell ref="B37:B38"/>
    <mergeCell ref="C37:C38"/>
    <mergeCell ref="D37:D38"/>
    <mergeCell ref="E37:P37"/>
    <mergeCell ref="Q37:Q38"/>
    <mergeCell ref="R37:X46"/>
    <mergeCell ref="A39:A42"/>
    <mergeCell ref="B42:D42"/>
    <mergeCell ref="A43:A46"/>
    <mergeCell ref="B46:D46"/>
    <mergeCell ref="A23:A24"/>
    <mergeCell ref="B23:B24"/>
    <mergeCell ref="C23:C24"/>
    <mergeCell ref="D23:D24"/>
    <mergeCell ref="E23:E24"/>
    <mergeCell ref="S23:S24"/>
    <mergeCell ref="T23:U24"/>
    <mergeCell ref="V23:X24"/>
    <mergeCell ref="A25:A26"/>
    <mergeCell ref="A17:A18"/>
    <mergeCell ref="A19:A20"/>
    <mergeCell ref="T27:U28"/>
    <mergeCell ref="V27:X28"/>
    <mergeCell ref="A29:A30"/>
    <mergeCell ref="B29:B30"/>
    <mergeCell ref="C29:C30"/>
    <mergeCell ref="D29:D30"/>
    <mergeCell ref="E29:E30"/>
    <mergeCell ref="S29:S30"/>
    <mergeCell ref="T29:U30"/>
    <mergeCell ref="V29:X30"/>
    <mergeCell ref="A27:A28"/>
    <mergeCell ref="B27:B28"/>
    <mergeCell ref="C27:C28"/>
    <mergeCell ref="D27:D28"/>
    <mergeCell ref="E27:E28"/>
    <mergeCell ref="S27:S28"/>
    <mergeCell ref="T21:U22"/>
    <mergeCell ref="V21:X22"/>
    <mergeCell ref="B21:B22"/>
    <mergeCell ref="C21:C22"/>
    <mergeCell ref="D21:D22"/>
    <mergeCell ref="E21:E22"/>
    <mergeCell ref="B17:B18"/>
    <mergeCell ref="C17:C18"/>
    <mergeCell ref="D17:D18"/>
    <mergeCell ref="E17:E18"/>
    <mergeCell ref="S17:S18"/>
    <mergeCell ref="T17:U18"/>
    <mergeCell ref="V17:X18"/>
    <mergeCell ref="B19:B20"/>
    <mergeCell ref="C19:C20"/>
    <mergeCell ref="D19:D20"/>
    <mergeCell ref="E19:E20"/>
    <mergeCell ref="S19:S20"/>
    <mergeCell ref="T19:U20"/>
    <mergeCell ref="V19:X20"/>
    <mergeCell ref="A12:B12"/>
    <mergeCell ref="C12:M12"/>
    <mergeCell ref="N12:Q12"/>
    <mergeCell ref="R12:X12"/>
    <mergeCell ref="A14:X14"/>
    <mergeCell ref="A15:A16"/>
    <mergeCell ref="B15:B16"/>
    <mergeCell ref="C15:C16"/>
    <mergeCell ref="D15:D16"/>
    <mergeCell ref="E15:E16"/>
    <mergeCell ref="G15:R15"/>
    <mergeCell ref="S15:S16"/>
    <mergeCell ref="T15:U16"/>
    <mergeCell ref="V15:X16"/>
    <mergeCell ref="C11:H11"/>
    <mergeCell ref="J11:K11"/>
    <mergeCell ref="L11:M11"/>
    <mergeCell ref="N11:X11"/>
    <mergeCell ref="H5:K5"/>
    <mergeCell ref="A7:B7"/>
    <mergeCell ref="C7:X7"/>
    <mergeCell ref="A9:B9"/>
    <mergeCell ref="C9:X9"/>
    <mergeCell ref="A10:B11"/>
    <mergeCell ref="C10:H10"/>
    <mergeCell ref="J10:K10"/>
    <mergeCell ref="L10:M10"/>
    <mergeCell ref="N10:P10"/>
    <mergeCell ref="A1:C3"/>
    <mergeCell ref="D1:S3"/>
    <mergeCell ref="T1:U1"/>
    <mergeCell ref="V1:X1"/>
    <mergeCell ref="T2:U2"/>
    <mergeCell ref="V2:X2"/>
    <mergeCell ref="T3:U3"/>
    <mergeCell ref="V3:X3"/>
    <mergeCell ref="Q10:R10"/>
    <mergeCell ref="S10:U10"/>
    <mergeCell ref="W10:X10"/>
  </mergeCells>
  <pageMargins left="0.7" right="0.7" top="0.75" bottom="0.75" header="0" footer="0"/>
  <pageSetup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BE296-76D0-4B4C-8266-238A89766E95}">
  <dimension ref="A1:X988"/>
  <sheetViews>
    <sheetView topLeftCell="A7" zoomScale="40" zoomScaleNormal="40" workbookViewId="0">
      <selection activeCell="C11" sqref="C11:H11"/>
    </sheetView>
  </sheetViews>
  <sheetFormatPr baseColWidth="10" defaultColWidth="12.625" defaultRowHeight="15" customHeight="1" x14ac:dyDescent="0.2"/>
  <cols>
    <col min="1" max="1" width="9.375" style="56" customWidth="1"/>
    <col min="2" max="2" width="51.875" style="56" customWidth="1"/>
    <col min="3" max="3" width="29.125" style="56" customWidth="1"/>
    <col min="4" max="4" width="22.875" style="56" customWidth="1"/>
    <col min="5" max="5" width="23" style="56" customWidth="1"/>
    <col min="6" max="17" width="20.75" style="56" customWidth="1"/>
    <col min="18" max="18" width="25.75" style="56" customWidth="1"/>
    <col min="19" max="19" width="20.75" style="56" customWidth="1"/>
    <col min="20" max="20" width="13.5" style="56" customWidth="1"/>
    <col min="21" max="21" width="15.375" style="56" customWidth="1"/>
    <col min="22" max="22" width="14.625" style="56" customWidth="1"/>
    <col min="23" max="23" width="22" style="56" customWidth="1"/>
    <col min="24" max="24" width="24.375" style="56" customWidth="1"/>
    <col min="25" max="25" width="9.375" style="56" customWidth="1"/>
    <col min="26" max="16384" width="12.625" style="56"/>
  </cols>
  <sheetData>
    <row r="1" spans="1:24" ht="34.5" customHeight="1" x14ac:dyDescent="0.2">
      <c r="A1" s="343"/>
      <c r="B1" s="343"/>
      <c r="C1" s="343"/>
      <c r="D1" s="344" t="s">
        <v>63</v>
      </c>
      <c r="E1" s="344"/>
      <c r="F1" s="344"/>
      <c r="G1" s="344"/>
      <c r="H1" s="344"/>
      <c r="I1" s="344"/>
      <c r="J1" s="344"/>
      <c r="K1" s="344"/>
      <c r="L1" s="344"/>
      <c r="M1" s="344"/>
      <c r="N1" s="344"/>
      <c r="O1" s="344"/>
      <c r="P1" s="344"/>
      <c r="Q1" s="344"/>
      <c r="R1" s="344"/>
      <c r="S1" s="344"/>
      <c r="T1" s="345" t="s">
        <v>1</v>
      </c>
      <c r="U1" s="346"/>
      <c r="V1" s="347" t="s">
        <v>93</v>
      </c>
      <c r="W1" s="348"/>
      <c r="X1" s="348"/>
    </row>
    <row r="2" spans="1:24" ht="34.5" customHeight="1" x14ac:dyDescent="0.2">
      <c r="A2" s="343"/>
      <c r="B2" s="343"/>
      <c r="C2" s="343"/>
      <c r="D2" s="344"/>
      <c r="E2" s="344"/>
      <c r="F2" s="344"/>
      <c r="G2" s="344"/>
      <c r="H2" s="344"/>
      <c r="I2" s="344"/>
      <c r="J2" s="344"/>
      <c r="K2" s="344"/>
      <c r="L2" s="344"/>
      <c r="M2" s="344"/>
      <c r="N2" s="344"/>
      <c r="O2" s="344"/>
      <c r="P2" s="344"/>
      <c r="Q2" s="344"/>
      <c r="R2" s="344"/>
      <c r="S2" s="344"/>
      <c r="T2" s="345" t="s">
        <v>2</v>
      </c>
      <c r="U2" s="346"/>
      <c r="V2" s="347">
        <v>1</v>
      </c>
      <c r="W2" s="348"/>
      <c r="X2" s="348"/>
    </row>
    <row r="3" spans="1:24" ht="34.5" customHeight="1" x14ac:dyDescent="0.2">
      <c r="A3" s="343"/>
      <c r="B3" s="343"/>
      <c r="C3" s="343"/>
      <c r="D3" s="344"/>
      <c r="E3" s="344"/>
      <c r="F3" s="344"/>
      <c r="G3" s="344"/>
      <c r="H3" s="344"/>
      <c r="I3" s="344"/>
      <c r="J3" s="344"/>
      <c r="K3" s="344"/>
      <c r="L3" s="344"/>
      <c r="M3" s="344"/>
      <c r="N3" s="344"/>
      <c r="O3" s="344"/>
      <c r="P3" s="344"/>
      <c r="Q3" s="344"/>
      <c r="R3" s="344"/>
      <c r="S3" s="344"/>
      <c r="T3" s="345" t="s">
        <v>3</v>
      </c>
      <c r="U3" s="346"/>
      <c r="V3" s="349">
        <v>44409</v>
      </c>
      <c r="W3" s="348"/>
      <c r="X3" s="348"/>
    </row>
    <row r="4" spans="1:24" ht="39.75" customHeight="1" x14ac:dyDescent="0.2">
      <c r="A4" s="57"/>
      <c r="B4" s="57"/>
      <c r="C4" s="57"/>
      <c r="D4" s="57"/>
      <c r="E4" s="57"/>
      <c r="F4" s="57"/>
      <c r="G4" s="57"/>
      <c r="H4" s="57"/>
      <c r="I4" s="57"/>
      <c r="J4" s="57"/>
      <c r="K4" s="57"/>
      <c r="L4" s="57"/>
      <c r="M4" s="57"/>
      <c r="N4" s="57"/>
      <c r="O4" s="57"/>
      <c r="P4" s="57"/>
      <c r="Q4" s="57"/>
      <c r="R4" s="57"/>
      <c r="S4" s="57"/>
      <c r="T4" s="57"/>
      <c r="U4" s="57"/>
      <c r="V4" s="57"/>
      <c r="W4" s="57"/>
      <c r="X4" s="57"/>
    </row>
    <row r="5" spans="1:24" ht="39.75" customHeight="1" x14ac:dyDescent="0.45">
      <c r="A5" s="57"/>
      <c r="B5" s="58" t="s">
        <v>3</v>
      </c>
      <c r="C5" s="59">
        <v>2023</v>
      </c>
      <c r="D5" s="60"/>
      <c r="E5" s="61" t="s">
        <v>61</v>
      </c>
      <c r="F5" s="62"/>
      <c r="G5" s="60"/>
      <c r="H5" s="363" t="s">
        <v>189</v>
      </c>
      <c r="I5" s="363"/>
      <c r="J5" s="363"/>
      <c r="K5" s="363"/>
      <c r="L5" s="363"/>
      <c r="M5" s="57"/>
      <c r="N5" s="57"/>
      <c r="O5" s="57"/>
      <c r="P5" s="57"/>
      <c r="Q5" s="57"/>
      <c r="R5" s="57"/>
      <c r="S5" s="57"/>
      <c r="T5" s="57"/>
      <c r="U5" s="57"/>
      <c r="V5" s="57"/>
      <c r="W5" s="57"/>
      <c r="X5" s="57"/>
    </row>
    <row r="6" spans="1:24" ht="39.75" customHeight="1" x14ac:dyDescent="0.2">
      <c r="A6" s="57"/>
      <c r="B6" s="57"/>
      <c r="C6" s="57"/>
      <c r="D6" s="57"/>
      <c r="E6" s="57"/>
      <c r="F6" s="57"/>
      <c r="G6" s="57"/>
      <c r="H6" s="57"/>
      <c r="I6" s="57"/>
      <c r="J6" s="57"/>
      <c r="K6" s="57"/>
      <c r="L6" s="57"/>
      <c r="M6" s="57"/>
      <c r="N6" s="57"/>
      <c r="O6" s="57"/>
      <c r="P6" s="57"/>
      <c r="Q6" s="57"/>
      <c r="R6" s="57"/>
      <c r="S6" s="57"/>
      <c r="T6" s="57"/>
      <c r="U6" s="57"/>
      <c r="V6" s="57"/>
      <c r="W6" s="57"/>
      <c r="X6" s="57"/>
    </row>
    <row r="7" spans="1:24" ht="48.75" customHeight="1" x14ac:dyDescent="0.35">
      <c r="A7" s="364" t="s">
        <v>4</v>
      </c>
      <c r="B7" s="365"/>
      <c r="C7" s="356" t="s">
        <v>190</v>
      </c>
      <c r="D7" s="366"/>
      <c r="E7" s="366"/>
      <c r="F7" s="366"/>
      <c r="G7" s="366"/>
      <c r="H7" s="366"/>
      <c r="I7" s="366"/>
      <c r="J7" s="366"/>
      <c r="K7" s="366"/>
      <c r="L7" s="366"/>
      <c r="M7" s="366"/>
      <c r="N7" s="366"/>
      <c r="O7" s="366"/>
      <c r="P7" s="366"/>
      <c r="Q7" s="366"/>
      <c r="R7" s="366"/>
      <c r="S7" s="366"/>
      <c r="T7" s="366"/>
      <c r="U7" s="366"/>
      <c r="V7" s="366"/>
      <c r="W7" s="366"/>
      <c r="X7" s="366"/>
    </row>
    <row r="8" spans="1:24" ht="20.25" x14ac:dyDescent="0.2">
      <c r="A8" s="64"/>
      <c r="B8" s="64"/>
      <c r="C8" s="64"/>
      <c r="D8" s="64"/>
      <c r="E8" s="64"/>
      <c r="F8" s="64"/>
      <c r="G8" s="64"/>
      <c r="H8" s="64"/>
      <c r="I8" s="64"/>
      <c r="J8" s="64"/>
      <c r="K8" s="64"/>
      <c r="L8" s="64"/>
      <c r="M8" s="64"/>
      <c r="N8" s="64"/>
      <c r="O8" s="64"/>
      <c r="P8" s="64"/>
      <c r="Q8" s="64"/>
      <c r="R8" s="64"/>
      <c r="S8" s="64"/>
      <c r="T8" s="64"/>
      <c r="U8" s="64"/>
      <c r="V8" s="64"/>
      <c r="W8" s="64"/>
      <c r="X8" s="64"/>
    </row>
    <row r="9" spans="1:24" ht="60.75" customHeight="1" x14ac:dyDescent="0.35">
      <c r="A9" s="364" t="s">
        <v>5</v>
      </c>
      <c r="B9" s="365"/>
      <c r="C9" s="356" t="s">
        <v>192</v>
      </c>
      <c r="D9" s="357"/>
      <c r="E9" s="357"/>
      <c r="F9" s="357"/>
      <c r="G9" s="357"/>
      <c r="H9" s="357"/>
      <c r="I9" s="357"/>
      <c r="J9" s="357"/>
      <c r="K9" s="357"/>
      <c r="L9" s="357"/>
      <c r="M9" s="357"/>
      <c r="N9" s="357"/>
      <c r="O9" s="357"/>
      <c r="P9" s="357"/>
      <c r="Q9" s="357"/>
      <c r="R9" s="357"/>
      <c r="S9" s="357"/>
      <c r="T9" s="357"/>
      <c r="U9" s="357"/>
      <c r="V9" s="357"/>
      <c r="W9" s="357"/>
      <c r="X9" s="357"/>
    </row>
    <row r="10" spans="1:24" ht="100.5" customHeight="1" x14ac:dyDescent="0.35">
      <c r="A10" s="364" t="s">
        <v>6</v>
      </c>
      <c r="B10" s="365"/>
      <c r="C10" s="356" t="s">
        <v>272</v>
      </c>
      <c r="D10" s="357"/>
      <c r="E10" s="357"/>
      <c r="F10" s="357"/>
      <c r="G10" s="357"/>
      <c r="H10" s="357"/>
      <c r="I10" s="65" t="s">
        <v>7</v>
      </c>
      <c r="J10" s="368" t="s">
        <v>95</v>
      </c>
      <c r="K10" s="357"/>
      <c r="L10" s="371" t="s">
        <v>8</v>
      </c>
      <c r="M10" s="365"/>
      <c r="N10" s="356" t="s">
        <v>188</v>
      </c>
      <c r="O10" s="369"/>
      <c r="P10" s="369"/>
      <c r="Q10" s="371" t="s">
        <v>9</v>
      </c>
      <c r="R10" s="365"/>
      <c r="S10" s="521" t="s">
        <v>220</v>
      </c>
      <c r="T10" s="522"/>
      <c r="U10" s="522"/>
      <c r="V10" s="66" t="s">
        <v>10</v>
      </c>
      <c r="W10" s="354" t="e">
        <f>Q58</f>
        <v>#VALUE!</v>
      </c>
      <c r="X10" s="355"/>
    </row>
    <row r="11" spans="1:24" ht="87" customHeight="1" x14ac:dyDescent="0.35">
      <c r="A11" s="365"/>
      <c r="B11" s="365"/>
      <c r="C11" s="356" t="s">
        <v>94</v>
      </c>
      <c r="D11" s="357"/>
      <c r="E11" s="357"/>
      <c r="F11" s="357"/>
      <c r="G11" s="357"/>
      <c r="H11" s="357"/>
      <c r="I11" s="65" t="s">
        <v>7</v>
      </c>
      <c r="J11" s="368" t="s">
        <v>124</v>
      </c>
      <c r="K11" s="357"/>
      <c r="L11" s="371" t="s">
        <v>8</v>
      </c>
      <c r="M11" s="365"/>
      <c r="N11" s="523" t="s">
        <v>125</v>
      </c>
      <c r="O11" s="524"/>
      <c r="P11" s="524"/>
      <c r="Q11" s="524"/>
      <c r="R11" s="524"/>
      <c r="S11" s="524"/>
      <c r="T11" s="524"/>
      <c r="U11" s="524"/>
      <c r="V11" s="524"/>
      <c r="W11" s="524"/>
      <c r="X11" s="525"/>
    </row>
    <row r="12" spans="1:24" ht="60.75" customHeight="1" x14ac:dyDescent="0.35">
      <c r="A12" s="364" t="s">
        <v>11</v>
      </c>
      <c r="B12" s="365"/>
      <c r="C12" s="367" t="s">
        <v>123</v>
      </c>
      <c r="D12" s="366"/>
      <c r="E12" s="366"/>
      <c r="F12" s="366"/>
      <c r="G12" s="366"/>
      <c r="H12" s="366"/>
      <c r="I12" s="366"/>
      <c r="J12" s="366"/>
      <c r="K12" s="366"/>
      <c r="L12" s="366"/>
      <c r="M12" s="366"/>
      <c r="N12" s="371" t="s">
        <v>12</v>
      </c>
      <c r="O12" s="365"/>
      <c r="P12" s="365"/>
      <c r="Q12" s="365"/>
      <c r="R12" s="372" t="s">
        <v>87</v>
      </c>
      <c r="S12" s="372"/>
      <c r="T12" s="372"/>
      <c r="U12" s="372"/>
      <c r="V12" s="372"/>
      <c r="W12" s="372"/>
      <c r="X12" s="372"/>
    </row>
    <row r="13" spans="1:24" ht="25.5" customHeight="1" thickBot="1" x14ac:dyDescent="0.25">
      <c r="A13" s="57"/>
      <c r="B13" s="57"/>
      <c r="C13" s="57"/>
      <c r="D13" s="57"/>
      <c r="E13" s="57"/>
      <c r="F13" s="57"/>
      <c r="G13" s="57"/>
      <c r="H13" s="57"/>
      <c r="I13" s="57"/>
      <c r="J13" s="57"/>
      <c r="K13" s="57"/>
      <c r="L13" s="57"/>
      <c r="M13" s="57"/>
      <c r="N13" s="57"/>
      <c r="O13" s="57"/>
      <c r="P13" s="57"/>
      <c r="Q13" s="57"/>
      <c r="R13" s="57"/>
      <c r="S13" s="57"/>
      <c r="T13" s="57"/>
      <c r="U13" s="57"/>
      <c r="V13" s="57"/>
      <c r="W13" s="57"/>
      <c r="X13" s="57"/>
    </row>
    <row r="14" spans="1:24" ht="39.75" customHeight="1" thickBot="1" x14ac:dyDescent="0.25">
      <c r="A14" s="373" t="s">
        <v>13</v>
      </c>
      <c r="B14" s="374"/>
      <c r="C14" s="374"/>
      <c r="D14" s="374"/>
      <c r="E14" s="374"/>
      <c r="F14" s="374"/>
      <c r="G14" s="374"/>
      <c r="H14" s="374"/>
      <c r="I14" s="374"/>
      <c r="J14" s="374"/>
      <c r="K14" s="374"/>
      <c r="L14" s="374"/>
      <c r="M14" s="374"/>
      <c r="N14" s="374"/>
      <c r="O14" s="374"/>
      <c r="P14" s="374"/>
      <c r="Q14" s="374"/>
      <c r="R14" s="374"/>
      <c r="S14" s="374"/>
      <c r="T14" s="374"/>
      <c r="U14" s="374"/>
      <c r="V14" s="374"/>
      <c r="W14" s="374"/>
      <c r="X14" s="375"/>
    </row>
    <row r="15" spans="1:24" ht="47.25" customHeight="1" thickBot="1" x14ac:dyDescent="0.25">
      <c r="A15" s="376" t="s">
        <v>14</v>
      </c>
      <c r="B15" s="376" t="s">
        <v>15</v>
      </c>
      <c r="C15" s="378" t="s">
        <v>55</v>
      </c>
      <c r="D15" s="378" t="s">
        <v>16</v>
      </c>
      <c r="E15" s="378" t="s">
        <v>17</v>
      </c>
      <c r="F15" s="67"/>
      <c r="G15" s="379" t="s">
        <v>18</v>
      </c>
      <c r="H15" s="374"/>
      <c r="I15" s="374"/>
      <c r="J15" s="374"/>
      <c r="K15" s="374"/>
      <c r="L15" s="374"/>
      <c r="M15" s="374"/>
      <c r="N15" s="374"/>
      <c r="O15" s="374"/>
      <c r="P15" s="374"/>
      <c r="Q15" s="374"/>
      <c r="R15" s="374"/>
      <c r="S15" s="380" t="s">
        <v>56</v>
      </c>
      <c r="T15" s="382" t="s">
        <v>19</v>
      </c>
      <c r="U15" s="383"/>
      <c r="V15" s="386" t="s">
        <v>20</v>
      </c>
      <c r="W15" s="383"/>
      <c r="X15" s="387"/>
    </row>
    <row r="16" spans="1:24" ht="34.5" customHeight="1" thickBot="1" x14ac:dyDescent="0.25">
      <c r="A16" s="377"/>
      <c r="B16" s="377"/>
      <c r="C16" s="377"/>
      <c r="D16" s="377"/>
      <c r="E16" s="377"/>
      <c r="F16" s="68" t="s">
        <v>21</v>
      </c>
      <c r="G16" s="69" t="s">
        <v>22</v>
      </c>
      <c r="H16" s="70" t="s">
        <v>23</v>
      </c>
      <c r="I16" s="70" t="s">
        <v>24</v>
      </c>
      <c r="J16" s="70" t="s">
        <v>25</v>
      </c>
      <c r="K16" s="132" t="s">
        <v>26</v>
      </c>
      <c r="L16" s="132" t="s">
        <v>27</v>
      </c>
      <c r="M16" s="70" t="s">
        <v>28</v>
      </c>
      <c r="N16" s="70" t="s">
        <v>29</v>
      </c>
      <c r="O16" s="70" t="s">
        <v>30</v>
      </c>
      <c r="P16" s="70" t="s">
        <v>31</v>
      </c>
      <c r="Q16" s="70" t="s">
        <v>32</v>
      </c>
      <c r="R16" s="71" t="s">
        <v>33</v>
      </c>
      <c r="S16" s="377"/>
      <c r="T16" s="384"/>
      <c r="U16" s="385"/>
      <c r="V16" s="388"/>
      <c r="W16" s="389"/>
      <c r="X16" s="390"/>
    </row>
    <row r="17" spans="1:24" ht="87.75" customHeight="1" x14ac:dyDescent="0.2">
      <c r="A17" s="484">
        <v>1</v>
      </c>
      <c r="B17" s="391" t="s">
        <v>177</v>
      </c>
      <c r="C17" s="393" t="s">
        <v>117</v>
      </c>
      <c r="D17" s="397">
        <f>((3250000/30)*4)</f>
        <v>433333.33333333331</v>
      </c>
      <c r="E17" s="397">
        <f>+D17</f>
        <v>433333.33333333331</v>
      </c>
      <c r="F17" s="72" t="s">
        <v>35</v>
      </c>
      <c r="G17" s="73"/>
      <c r="H17" s="74"/>
      <c r="I17" s="74"/>
      <c r="J17" s="74">
        <v>1</v>
      </c>
      <c r="K17" s="74"/>
      <c r="L17" s="74"/>
      <c r="M17" s="74"/>
      <c r="N17" s="74">
        <v>1</v>
      </c>
      <c r="O17" s="74"/>
      <c r="P17" s="74"/>
      <c r="Q17" s="74"/>
      <c r="R17" s="74"/>
      <c r="S17" s="398">
        <f>(SUM(G18:R18)/SUM(G17:R17))</f>
        <v>0</v>
      </c>
      <c r="T17" s="510" t="s">
        <v>143</v>
      </c>
      <c r="U17" s="511"/>
      <c r="V17" s="480"/>
      <c r="W17" s="426"/>
      <c r="X17" s="427"/>
    </row>
    <row r="18" spans="1:24" ht="112.15" customHeight="1" thickBot="1" x14ac:dyDescent="0.25">
      <c r="A18" s="485"/>
      <c r="B18" s="392"/>
      <c r="C18" s="394"/>
      <c r="D18" s="396"/>
      <c r="E18" s="396"/>
      <c r="F18" s="76" t="s">
        <v>36</v>
      </c>
      <c r="G18" s="77"/>
      <c r="H18" s="78"/>
      <c r="I18" s="78"/>
      <c r="J18" s="78"/>
      <c r="K18" s="78"/>
      <c r="L18" s="78"/>
      <c r="M18" s="78"/>
      <c r="N18" s="78"/>
      <c r="O18" s="78"/>
      <c r="P18" s="78"/>
      <c r="Q18" s="78"/>
      <c r="R18" s="84"/>
      <c r="S18" s="412"/>
      <c r="T18" s="512"/>
      <c r="U18" s="513"/>
      <c r="V18" s="428"/>
      <c r="W18" s="486"/>
      <c r="X18" s="430"/>
    </row>
    <row r="19" spans="1:24" ht="89.25" customHeight="1" x14ac:dyDescent="0.2">
      <c r="A19" s="484">
        <v>2</v>
      </c>
      <c r="B19" s="391" t="s">
        <v>178</v>
      </c>
      <c r="C19" s="393" t="s">
        <v>117</v>
      </c>
      <c r="D19" s="397">
        <f>((3250000/30)*4)</f>
        <v>433333.33333333331</v>
      </c>
      <c r="E19" s="397">
        <f>+D19</f>
        <v>433333.33333333331</v>
      </c>
      <c r="F19" s="72" t="s">
        <v>35</v>
      </c>
      <c r="G19" s="73"/>
      <c r="H19" s="74">
        <v>1</v>
      </c>
      <c r="I19" s="74"/>
      <c r="J19" s="74"/>
      <c r="K19" s="75"/>
      <c r="L19" s="74"/>
      <c r="M19" s="133"/>
      <c r="N19" s="74"/>
      <c r="O19" s="74">
        <v>1</v>
      </c>
      <c r="P19" s="74"/>
      <c r="Q19" s="74"/>
      <c r="R19" s="74"/>
      <c r="S19" s="475">
        <f>(SUM(G20:R20)/SUM(G19:R19))</f>
        <v>0</v>
      </c>
      <c r="T19" s="519" t="s">
        <v>137</v>
      </c>
      <c r="U19" s="526"/>
      <c r="V19" s="537"/>
      <c r="W19" s="538"/>
      <c r="X19" s="539"/>
    </row>
    <row r="20" spans="1:24" ht="116.25" customHeight="1" thickBot="1" x14ac:dyDescent="0.25">
      <c r="A20" s="485"/>
      <c r="B20" s="392"/>
      <c r="C20" s="394"/>
      <c r="D20" s="396"/>
      <c r="E20" s="396"/>
      <c r="F20" s="76" t="s">
        <v>36</v>
      </c>
      <c r="G20" s="77"/>
      <c r="H20" s="78"/>
      <c r="I20" s="78"/>
      <c r="J20" s="78"/>
      <c r="K20" s="78"/>
      <c r="L20" s="81"/>
      <c r="M20" s="79"/>
      <c r="N20" s="78"/>
      <c r="O20" s="78"/>
      <c r="P20" s="78"/>
      <c r="Q20" s="78"/>
      <c r="R20" s="80"/>
      <c r="S20" s="476"/>
      <c r="T20" s="520"/>
      <c r="U20" s="512"/>
      <c r="V20" s="540"/>
      <c r="W20" s="541"/>
      <c r="X20" s="542"/>
    </row>
    <row r="21" spans="1:24" ht="96.75" customHeight="1" x14ac:dyDescent="0.2">
      <c r="A21" s="484">
        <v>3</v>
      </c>
      <c r="B21" s="391" t="s">
        <v>179</v>
      </c>
      <c r="C21" s="393" t="s">
        <v>117</v>
      </c>
      <c r="D21" s="397">
        <f>((3250000/30)*12)</f>
        <v>1300000</v>
      </c>
      <c r="E21" s="397">
        <f>+D21</f>
        <v>1300000</v>
      </c>
      <c r="F21" s="72" t="s">
        <v>35</v>
      </c>
      <c r="G21" s="73"/>
      <c r="H21" s="74"/>
      <c r="I21" s="74"/>
      <c r="J21" s="74"/>
      <c r="K21" s="74"/>
      <c r="L21" s="74">
        <v>1</v>
      </c>
      <c r="M21" s="74"/>
      <c r="N21" s="74"/>
      <c r="O21" s="74"/>
      <c r="P21" s="74"/>
      <c r="Q21" s="74"/>
      <c r="R21" s="74">
        <v>1</v>
      </c>
      <c r="S21" s="398">
        <f>(SUM(G22:R22)/SUM(G21:R21))</f>
        <v>0</v>
      </c>
      <c r="T21" s="510" t="s">
        <v>144</v>
      </c>
      <c r="U21" s="511"/>
      <c r="V21" s="514"/>
      <c r="W21" s="498"/>
      <c r="X21" s="515"/>
    </row>
    <row r="22" spans="1:24" ht="96.75" customHeight="1" thickBot="1" x14ac:dyDescent="0.25">
      <c r="A22" s="485"/>
      <c r="B22" s="392"/>
      <c r="C22" s="394"/>
      <c r="D22" s="396"/>
      <c r="E22" s="396"/>
      <c r="F22" s="76" t="s">
        <v>36</v>
      </c>
      <c r="G22" s="77"/>
      <c r="H22" s="78"/>
      <c r="I22" s="78"/>
      <c r="J22" s="78"/>
      <c r="K22" s="78"/>
      <c r="L22" s="78"/>
      <c r="M22" s="81"/>
      <c r="N22" s="78"/>
      <c r="O22" s="78"/>
      <c r="P22" s="78"/>
      <c r="Q22" s="78"/>
      <c r="R22" s="82"/>
      <c r="S22" s="412"/>
      <c r="T22" s="512"/>
      <c r="U22" s="513"/>
      <c r="V22" s="516"/>
      <c r="W22" s="517"/>
      <c r="X22" s="518"/>
    </row>
    <row r="23" spans="1:24" ht="111.75" customHeight="1" x14ac:dyDescent="0.2">
      <c r="A23" s="484">
        <v>4</v>
      </c>
      <c r="B23" s="391" t="s">
        <v>180</v>
      </c>
      <c r="C23" s="393" t="s">
        <v>117</v>
      </c>
      <c r="D23" s="397">
        <f>((3250000/30)*4)</f>
        <v>433333.33333333331</v>
      </c>
      <c r="E23" s="397">
        <f>+D23</f>
        <v>433333.33333333331</v>
      </c>
      <c r="F23" s="72" t="s">
        <v>35</v>
      </c>
      <c r="G23" s="73"/>
      <c r="H23" s="74"/>
      <c r="I23" s="74"/>
      <c r="J23" s="74"/>
      <c r="K23" s="74"/>
      <c r="L23" s="74"/>
      <c r="M23" s="74"/>
      <c r="N23" s="74"/>
      <c r="O23" s="74"/>
      <c r="P23" s="74">
        <v>1</v>
      </c>
      <c r="Q23" s="74"/>
      <c r="R23" s="74"/>
      <c r="S23" s="398">
        <f>(SUM(G24:R24)/SUM(G23:R23))</f>
        <v>0</v>
      </c>
      <c r="T23" s="510" t="s">
        <v>145</v>
      </c>
      <c r="U23" s="511"/>
      <c r="V23" s="514"/>
      <c r="W23" s="498"/>
      <c r="X23" s="515"/>
    </row>
    <row r="24" spans="1:24" ht="121.5" customHeight="1" thickBot="1" x14ac:dyDescent="0.25">
      <c r="A24" s="485"/>
      <c r="B24" s="392"/>
      <c r="C24" s="394"/>
      <c r="D24" s="396"/>
      <c r="E24" s="396"/>
      <c r="F24" s="76" t="s">
        <v>36</v>
      </c>
      <c r="G24" s="77"/>
      <c r="H24" s="78"/>
      <c r="I24" s="84"/>
      <c r="J24" s="78"/>
      <c r="K24" s="78"/>
      <c r="L24" s="78"/>
      <c r="M24" s="78"/>
      <c r="N24" s="84"/>
      <c r="O24" s="78"/>
      <c r="P24" s="78"/>
      <c r="Q24" s="78"/>
      <c r="R24" s="84"/>
      <c r="S24" s="412"/>
      <c r="T24" s="512"/>
      <c r="U24" s="513"/>
      <c r="V24" s="516"/>
      <c r="W24" s="517"/>
      <c r="X24" s="518"/>
    </row>
    <row r="25" spans="1:24" ht="121.5" customHeight="1" x14ac:dyDescent="0.2">
      <c r="A25" s="484">
        <v>5</v>
      </c>
      <c r="B25" s="391" t="s">
        <v>225</v>
      </c>
      <c r="C25" s="393" t="s">
        <v>117</v>
      </c>
      <c r="D25" s="397">
        <f>((3250000/30)*4)</f>
        <v>433333.33333333331</v>
      </c>
      <c r="E25" s="397">
        <f>+D25</f>
        <v>433333.33333333331</v>
      </c>
      <c r="F25" s="72" t="s">
        <v>35</v>
      </c>
      <c r="G25" s="73"/>
      <c r="H25" s="74"/>
      <c r="I25" s="74"/>
      <c r="J25" s="74"/>
      <c r="K25" s="74">
        <v>1</v>
      </c>
      <c r="L25" s="74"/>
      <c r="M25" s="74"/>
      <c r="N25" s="74"/>
      <c r="O25" s="74"/>
      <c r="P25" s="74"/>
      <c r="Q25" s="74"/>
      <c r="R25" s="74"/>
      <c r="S25" s="398">
        <f>(SUM(G26:R26)/SUM(G25:R25))</f>
        <v>0</v>
      </c>
      <c r="T25" s="510" t="s">
        <v>222</v>
      </c>
      <c r="U25" s="511"/>
      <c r="V25" s="514"/>
      <c r="W25" s="498"/>
      <c r="X25" s="515"/>
    </row>
    <row r="26" spans="1:24" ht="121.5" customHeight="1" thickBot="1" x14ac:dyDescent="0.25">
      <c r="A26" s="490"/>
      <c r="B26" s="487"/>
      <c r="C26" s="488"/>
      <c r="D26" s="474"/>
      <c r="E26" s="474"/>
      <c r="F26" s="244" t="s">
        <v>36</v>
      </c>
      <c r="G26" s="245"/>
      <c r="H26" s="79"/>
      <c r="I26" s="148"/>
      <c r="J26" s="79"/>
      <c r="K26" s="79"/>
      <c r="L26" s="79"/>
      <c r="M26" s="79"/>
      <c r="N26" s="148"/>
      <c r="O26" s="79"/>
      <c r="P26" s="79"/>
      <c r="Q26" s="79"/>
      <c r="R26" s="148"/>
      <c r="S26" s="489"/>
      <c r="T26" s="545"/>
      <c r="U26" s="546"/>
      <c r="V26" s="547"/>
      <c r="W26" s="548"/>
      <c r="X26" s="549"/>
    </row>
    <row r="27" spans="1:24" ht="74.45" customHeight="1" x14ac:dyDescent="0.2">
      <c r="A27" s="556">
        <v>6</v>
      </c>
      <c r="B27" s="554" t="s">
        <v>226</v>
      </c>
      <c r="C27" s="494" t="s">
        <v>117</v>
      </c>
      <c r="D27" s="496">
        <f>((3250000/30)*4)</f>
        <v>433333.33333333331</v>
      </c>
      <c r="E27" s="496">
        <f>+D27</f>
        <v>433333.33333333331</v>
      </c>
      <c r="F27" s="246" t="s">
        <v>35</v>
      </c>
      <c r="G27" s="247"/>
      <c r="H27" s="236"/>
      <c r="I27" s="248"/>
      <c r="J27" s="74">
        <v>1</v>
      </c>
      <c r="K27" s="74"/>
      <c r="L27" s="74"/>
      <c r="M27" s="74"/>
      <c r="N27" s="74">
        <v>1</v>
      </c>
      <c r="O27" s="74"/>
      <c r="P27" s="74"/>
      <c r="Q27" s="74"/>
      <c r="R27" s="74">
        <v>1</v>
      </c>
      <c r="S27" s="398">
        <f>(SUM(G28:R28)/SUM(G27:R27))</f>
        <v>0</v>
      </c>
      <c r="T27" s="550" t="s">
        <v>222</v>
      </c>
      <c r="U27" s="551"/>
      <c r="V27" s="514"/>
      <c r="W27" s="498"/>
      <c r="X27" s="515"/>
    </row>
    <row r="28" spans="1:24" ht="74.45" customHeight="1" thickBot="1" x14ac:dyDescent="0.25">
      <c r="A28" s="557"/>
      <c r="B28" s="555"/>
      <c r="C28" s="495"/>
      <c r="D28" s="497"/>
      <c r="E28" s="497"/>
      <c r="F28" s="249" t="s">
        <v>36</v>
      </c>
      <c r="G28" s="250"/>
      <c r="H28" s="239"/>
      <c r="I28" s="251"/>
      <c r="J28" s="239"/>
      <c r="K28" s="239"/>
      <c r="L28" s="239"/>
      <c r="M28" s="239"/>
      <c r="N28" s="251"/>
      <c r="O28" s="239"/>
      <c r="P28" s="239"/>
      <c r="Q28" s="239"/>
      <c r="R28" s="251"/>
      <c r="S28" s="412"/>
      <c r="T28" s="552"/>
      <c r="U28" s="553"/>
      <c r="V28" s="516"/>
      <c r="W28" s="517"/>
      <c r="X28" s="518"/>
    </row>
    <row r="29" spans="1:24" ht="121.5" customHeight="1" x14ac:dyDescent="0.2">
      <c r="A29" s="556">
        <v>7</v>
      </c>
      <c r="B29" s="554" t="s">
        <v>224</v>
      </c>
      <c r="C29" s="494" t="s">
        <v>117</v>
      </c>
      <c r="D29" s="496">
        <f>((3250000/30)*4)</f>
        <v>433333.33333333331</v>
      </c>
      <c r="E29" s="496">
        <f>+D29</f>
        <v>433333.33333333331</v>
      </c>
      <c r="F29" s="246" t="s">
        <v>35</v>
      </c>
      <c r="G29" s="247"/>
      <c r="H29" s="236"/>
      <c r="I29" s="248"/>
      <c r="J29" s="236"/>
      <c r="K29" s="236"/>
      <c r="L29" s="236"/>
      <c r="M29" s="236"/>
      <c r="N29" s="248">
        <v>1</v>
      </c>
      <c r="O29" s="236"/>
      <c r="P29" s="236"/>
      <c r="Q29" s="236"/>
      <c r="R29" s="248"/>
      <c r="S29" s="398">
        <f>(SUM(G30:R30)/SUM(G29:R29))</f>
        <v>0</v>
      </c>
      <c r="T29" s="550" t="s">
        <v>222</v>
      </c>
      <c r="U29" s="551"/>
      <c r="V29" s="514"/>
      <c r="W29" s="498"/>
      <c r="X29" s="515"/>
    </row>
    <row r="30" spans="1:24" ht="121.5" customHeight="1" thickBot="1" x14ac:dyDescent="0.25">
      <c r="A30" s="558"/>
      <c r="B30" s="555"/>
      <c r="C30" s="495"/>
      <c r="D30" s="497"/>
      <c r="E30" s="497"/>
      <c r="F30" s="249" t="s">
        <v>36</v>
      </c>
      <c r="G30" s="250"/>
      <c r="H30" s="239"/>
      <c r="I30" s="251"/>
      <c r="J30" s="239"/>
      <c r="K30" s="239"/>
      <c r="L30" s="239"/>
      <c r="M30" s="239"/>
      <c r="N30" s="251"/>
      <c r="O30" s="239"/>
      <c r="P30" s="239"/>
      <c r="Q30" s="239"/>
      <c r="R30" s="251"/>
      <c r="S30" s="412"/>
      <c r="T30" s="552"/>
      <c r="U30" s="553"/>
      <c r="V30" s="516"/>
      <c r="W30" s="517"/>
      <c r="X30" s="518"/>
    </row>
    <row r="31" spans="1:24" ht="144.75" customHeight="1" x14ac:dyDescent="0.2">
      <c r="A31" s="484">
        <v>8</v>
      </c>
      <c r="B31" s="391" t="s">
        <v>181</v>
      </c>
      <c r="C31" s="393" t="s">
        <v>117</v>
      </c>
      <c r="D31" s="397">
        <f>((3250000/30)*5)</f>
        <v>541666.66666666663</v>
      </c>
      <c r="E31" s="397">
        <f>+D31</f>
        <v>541666.66666666663</v>
      </c>
      <c r="F31" s="72" t="s">
        <v>35</v>
      </c>
      <c r="G31" s="73"/>
      <c r="H31" s="74"/>
      <c r="I31" s="74">
        <v>1</v>
      </c>
      <c r="J31" s="74"/>
      <c r="K31" s="74"/>
      <c r="L31" s="74"/>
      <c r="M31" s="74"/>
      <c r="N31" s="74"/>
      <c r="O31" s="74"/>
      <c r="P31" s="74"/>
      <c r="Q31" s="74"/>
      <c r="R31" s="74"/>
      <c r="S31" s="475">
        <f>(SUM(G32:R32)/SUM(G31:R31))</f>
        <v>0</v>
      </c>
      <c r="T31" s="519" t="s">
        <v>146</v>
      </c>
      <c r="U31" s="511"/>
      <c r="V31" s="404"/>
      <c r="W31" s="426"/>
      <c r="X31" s="427"/>
    </row>
    <row r="32" spans="1:24" ht="144.75" customHeight="1" thickBot="1" x14ac:dyDescent="0.25">
      <c r="A32" s="485"/>
      <c r="B32" s="392"/>
      <c r="C32" s="394"/>
      <c r="D32" s="396"/>
      <c r="E32" s="396"/>
      <c r="F32" s="76" t="s">
        <v>36</v>
      </c>
      <c r="G32" s="77"/>
      <c r="H32" s="78"/>
      <c r="I32" s="78"/>
      <c r="J32" s="78"/>
      <c r="K32" s="78"/>
      <c r="L32" s="78"/>
      <c r="M32" s="78"/>
      <c r="N32" s="78"/>
      <c r="O32" s="78"/>
      <c r="P32" s="78"/>
      <c r="Q32" s="78"/>
      <c r="R32" s="83"/>
      <c r="S32" s="476"/>
      <c r="T32" s="520"/>
      <c r="U32" s="513"/>
      <c r="V32" s="431"/>
      <c r="W32" s="432"/>
      <c r="X32" s="433"/>
    </row>
    <row r="33" spans="1:24" ht="144.75" customHeight="1" x14ac:dyDescent="0.2">
      <c r="A33" s="484">
        <v>9</v>
      </c>
      <c r="B33" s="391" t="s">
        <v>182</v>
      </c>
      <c r="C33" s="393" t="s">
        <v>117</v>
      </c>
      <c r="D33" s="397">
        <f>((3250000/30)*2)</f>
        <v>216666.66666666666</v>
      </c>
      <c r="E33" s="397">
        <f>+D33</f>
        <v>216666.66666666666</v>
      </c>
      <c r="F33" s="72" t="s">
        <v>35</v>
      </c>
      <c r="G33" s="73"/>
      <c r="H33" s="74"/>
      <c r="I33" s="74"/>
      <c r="J33" s="74"/>
      <c r="K33" s="74"/>
      <c r="L33" s="74"/>
      <c r="M33" s="74"/>
      <c r="N33" s="74"/>
      <c r="O33" s="74">
        <v>1</v>
      </c>
      <c r="P33" s="74"/>
      <c r="Q33" s="74"/>
      <c r="R33" s="74"/>
      <c r="S33" s="398">
        <f>(SUM(G34:R34)/SUM(G33:R33))</f>
        <v>0</v>
      </c>
      <c r="T33" s="510" t="s">
        <v>135</v>
      </c>
      <c r="U33" s="511"/>
      <c r="V33" s="404"/>
      <c r="W33" s="426"/>
      <c r="X33" s="427"/>
    </row>
    <row r="34" spans="1:24" ht="144.75" customHeight="1" thickBot="1" x14ac:dyDescent="0.25">
      <c r="A34" s="485"/>
      <c r="B34" s="392"/>
      <c r="C34" s="394"/>
      <c r="D34" s="396"/>
      <c r="E34" s="396"/>
      <c r="F34" s="76" t="s">
        <v>36</v>
      </c>
      <c r="G34" s="77"/>
      <c r="H34" s="78"/>
      <c r="I34" s="78"/>
      <c r="J34" s="78"/>
      <c r="K34" s="78"/>
      <c r="L34" s="78"/>
      <c r="M34" s="78"/>
      <c r="N34" s="78"/>
      <c r="O34" s="78"/>
      <c r="P34" s="78"/>
      <c r="Q34" s="78"/>
      <c r="R34" s="84"/>
      <c r="S34" s="412"/>
      <c r="T34" s="512"/>
      <c r="U34" s="513"/>
      <c r="V34" s="431"/>
      <c r="W34" s="432"/>
      <c r="X34" s="433"/>
    </row>
    <row r="35" spans="1:24" ht="114" customHeight="1" x14ac:dyDescent="0.2">
      <c r="A35" s="484">
        <v>10</v>
      </c>
      <c r="B35" s="391" t="s">
        <v>183</v>
      </c>
      <c r="C35" s="393" t="s">
        <v>117</v>
      </c>
      <c r="D35" s="397">
        <f>((3250000/30)*4)</f>
        <v>433333.33333333331</v>
      </c>
      <c r="E35" s="397">
        <f>+D35</f>
        <v>433333.33333333331</v>
      </c>
      <c r="F35" s="72" t="s">
        <v>35</v>
      </c>
      <c r="G35" s="73"/>
      <c r="H35" s="74">
        <v>1</v>
      </c>
      <c r="I35" s="74"/>
      <c r="J35" s="74"/>
      <c r="K35" s="74"/>
      <c r="L35" s="74"/>
      <c r="M35" s="74"/>
      <c r="N35" s="74"/>
      <c r="O35" s="74">
        <v>1</v>
      </c>
      <c r="P35" s="74"/>
      <c r="Q35" s="74"/>
      <c r="R35" s="74"/>
      <c r="S35" s="398">
        <f>(SUM(G36:R36)/SUM(G35:R35))</f>
        <v>0</v>
      </c>
      <c r="T35" s="510" t="s">
        <v>137</v>
      </c>
      <c r="U35" s="511"/>
      <c r="V35" s="404"/>
      <c r="W35" s="426"/>
      <c r="X35" s="427"/>
    </row>
    <row r="36" spans="1:24" ht="114" customHeight="1" thickBot="1" x14ac:dyDescent="0.25">
      <c r="A36" s="485"/>
      <c r="B36" s="392"/>
      <c r="C36" s="394"/>
      <c r="D36" s="396"/>
      <c r="E36" s="396"/>
      <c r="F36" s="76" t="s">
        <v>36</v>
      </c>
      <c r="G36" s="77"/>
      <c r="H36" s="78"/>
      <c r="I36" s="78"/>
      <c r="J36" s="78"/>
      <c r="K36" s="78"/>
      <c r="L36" s="78"/>
      <c r="M36" s="78"/>
      <c r="N36" s="78"/>
      <c r="O36" s="78"/>
      <c r="P36" s="78"/>
      <c r="Q36" s="78"/>
      <c r="R36" s="84"/>
      <c r="S36" s="412"/>
      <c r="T36" s="512"/>
      <c r="U36" s="513"/>
      <c r="V36" s="431"/>
      <c r="W36" s="432"/>
      <c r="X36" s="433"/>
    </row>
    <row r="37" spans="1:24" ht="129.6" customHeight="1" x14ac:dyDescent="0.2">
      <c r="A37" s="484">
        <v>11</v>
      </c>
      <c r="B37" s="391" t="s">
        <v>184</v>
      </c>
      <c r="C37" s="393" t="s">
        <v>117</v>
      </c>
      <c r="D37" s="397">
        <f>((3250000/30)*12)</f>
        <v>1300000</v>
      </c>
      <c r="E37" s="397">
        <f>+D37</f>
        <v>1300000</v>
      </c>
      <c r="F37" s="72" t="s">
        <v>35</v>
      </c>
      <c r="G37" s="73"/>
      <c r="H37" s="74"/>
      <c r="I37" s="74"/>
      <c r="J37" s="74"/>
      <c r="K37" s="74"/>
      <c r="L37" s="74">
        <v>1</v>
      </c>
      <c r="M37" s="74"/>
      <c r="N37" s="74"/>
      <c r="O37" s="74"/>
      <c r="P37" s="74"/>
      <c r="Q37" s="74"/>
      <c r="R37" s="74">
        <v>1</v>
      </c>
      <c r="S37" s="398">
        <f>(SUM(G38:R38)/SUM(G37:R37))</f>
        <v>0</v>
      </c>
      <c r="T37" s="510" t="s">
        <v>147</v>
      </c>
      <c r="U37" s="511"/>
      <c r="V37" s="514"/>
      <c r="W37" s="498"/>
      <c r="X37" s="515"/>
    </row>
    <row r="38" spans="1:24" ht="129.6" customHeight="1" thickBot="1" x14ac:dyDescent="0.25">
      <c r="A38" s="485"/>
      <c r="B38" s="392"/>
      <c r="C38" s="394"/>
      <c r="D38" s="396"/>
      <c r="E38" s="396"/>
      <c r="F38" s="76" t="s">
        <v>36</v>
      </c>
      <c r="G38" s="77"/>
      <c r="H38" s="78"/>
      <c r="I38" s="78"/>
      <c r="J38" s="78"/>
      <c r="K38" s="78"/>
      <c r="L38" s="78"/>
      <c r="M38" s="78"/>
      <c r="N38" s="78"/>
      <c r="O38" s="78"/>
      <c r="P38" s="78"/>
      <c r="Q38" s="78"/>
      <c r="R38" s="84"/>
      <c r="S38" s="412"/>
      <c r="T38" s="512"/>
      <c r="U38" s="513"/>
      <c r="V38" s="516"/>
      <c r="W38" s="517"/>
      <c r="X38" s="518"/>
    </row>
    <row r="39" spans="1:24" ht="110.45" customHeight="1" x14ac:dyDescent="0.2">
      <c r="A39" s="484">
        <v>12</v>
      </c>
      <c r="B39" s="391" t="s">
        <v>185</v>
      </c>
      <c r="C39" s="393" t="s">
        <v>117</v>
      </c>
      <c r="D39" s="397">
        <f>((3250000/30)*6)</f>
        <v>650000</v>
      </c>
      <c r="E39" s="397">
        <f>+D39</f>
        <v>650000</v>
      </c>
      <c r="F39" s="72" t="s">
        <v>35</v>
      </c>
      <c r="G39" s="73">
        <v>1</v>
      </c>
      <c r="H39" s="74"/>
      <c r="I39" s="74"/>
      <c r="J39" s="74"/>
      <c r="K39" s="74">
        <v>1</v>
      </c>
      <c r="L39" s="74"/>
      <c r="M39" s="74"/>
      <c r="N39" s="74"/>
      <c r="O39" s="74">
        <v>1</v>
      </c>
      <c r="P39" s="74"/>
      <c r="Q39" s="74"/>
      <c r="R39" s="74"/>
      <c r="S39" s="398">
        <f>(SUM(G40:R40)/SUM(G39:R39))</f>
        <v>0</v>
      </c>
      <c r="T39" s="510" t="s">
        <v>148</v>
      </c>
      <c r="U39" s="511"/>
      <c r="V39" s="404"/>
      <c r="W39" s="426"/>
      <c r="X39" s="427"/>
    </row>
    <row r="40" spans="1:24" ht="110.45" customHeight="1" thickBot="1" x14ac:dyDescent="0.25">
      <c r="A40" s="485"/>
      <c r="B40" s="392"/>
      <c r="C40" s="394"/>
      <c r="D40" s="396"/>
      <c r="E40" s="396"/>
      <c r="F40" s="76" t="s">
        <v>36</v>
      </c>
      <c r="G40" s="77"/>
      <c r="H40" s="78"/>
      <c r="I40" s="78"/>
      <c r="J40" s="78"/>
      <c r="K40" s="78"/>
      <c r="L40" s="78"/>
      <c r="M40" s="78"/>
      <c r="N40" s="78"/>
      <c r="O40" s="78"/>
      <c r="P40" s="78"/>
      <c r="Q40" s="78"/>
      <c r="R40" s="84"/>
      <c r="S40" s="412"/>
      <c r="T40" s="512"/>
      <c r="U40" s="513"/>
      <c r="V40" s="431"/>
      <c r="W40" s="432"/>
      <c r="X40" s="433"/>
    </row>
    <row r="41" spans="1:24" ht="143.44999999999999" customHeight="1" x14ac:dyDescent="0.2">
      <c r="A41" s="484">
        <v>13</v>
      </c>
      <c r="B41" s="391" t="s">
        <v>186</v>
      </c>
      <c r="C41" s="393" t="s">
        <v>117</v>
      </c>
      <c r="D41" s="397">
        <f>((3250000/30)*4)</f>
        <v>433333.33333333331</v>
      </c>
      <c r="E41" s="397">
        <f>+D41</f>
        <v>433333.33333333331</v>
      </c>
      <c r="F41" s="72" t="s">
        <v>35</v>
      </c>
      <c r="G41" s="73"/>
      <c r="H41" s="74"/>
      <c r="I41" s="74"/>
      <c r="J41" s="74"/>
      <c r="K41" s="74"/>
      <c r="L41" s="74"/>
      <c r="M41" s="74"/>
      <c r="N41" s="74"/>
      <c r="O41" s="74"/>
      <c r="P41" s="74"/>
      <c r="Q41" s="74"/>
      <c r="R41" s="74">
        <v>1</v>
      </c>
      <c r="S41" s="398">
        <f>(SUM(G42:R42)/SUM(G41:R41))</f>
        <v>0</v>
      </c>
      <c r="T41" s="510" t="s">
        <v>149</v>
      </c>
      <c r="U41" s="511"/>
      <c r="V41" s="404"/>
      <c r="W41" s="426"/>
      <c r="X41" s="427"/>
    </row>
    <row r="42" spans="1:24" ht="143.44999999999999" customHeight="1" thickBot="1" x14ac:dyDescent="0.25">
      <c r="A42" s="485"/>
      <c r="B42" s="392"/>
      <c r="C42" s="394"/>
      <c r="D42" s="396"/>
      <c r="E42" s="396"/>
      <c r="F42" s="76" t="s">
        <v>36</v>
      </c>
      <c r="G42" s="77"/>
      <c r="H42" s="78"/>
      <c r="I42" s="78"/>
      <c r="J42" s="78"/>
      <c r="K42" s="78"/>
      <c r="L42" s="78"/>
      <c r="M42" s="78"/>
      <c r="N42" s="78"/>
      <c r="O42" s="78"/>
      <c r="P42" s="78"/>
      <c r="Q42" s="78"/>
      <c r="R42" s="84"/>
      <c r="S42" s="412"/>
      <c r="T42" s="512"/>
      <c r="U42" s="513"/>
      <c r="V42" s="431"/>
      <c r="W42" s="432"/>
      <c r="X42" s="433"/>
    </row>
    <row r="43" spans="1:24" ht="123.6" customHeight="1" x14ac:dyDescent="0.2">
      <c r="A43" s="484">
        <v>14</v>
      </c>
      <c r="B43" s="391" t="s">
        <v>187</v>
      </c>
      <c r="C43" s="393" t="s">
        <v>117</v>
      </c>
      <c r="D43" s="397">
        <f>((3250000/30)*12)</f>
        <v>1300000</v>
      </c>
      <c r="E43" s="397">
        <f>+D43</f>
        <v>1300000</v>
      </c>
      <c r="F43" s="72" t="s">
        <v>35</v>
      </c>
      <c r="G43" s="73"/>
      <c r="H43" s="74"/>
      <c r="I43" s="74"/>
      <c r="J43" s="74"/>
      <c r="K43" s="74"/>
      <c r="L43" s="74">
        <v>1</v>
      </c>
      <c r="M43" s="74"/>
      <c r="N43" s="74"/>
      <c r="O43" s="74"/>
      <c r="P43" s="74"/>
      <c r="Q43" s="74"/>
      <c r="R43" s="74">
        <v>1</v>
      </c>
      <c r="S43" s="398">
        <f>(SUM(G44:R44)/SUM(G43:R43))</f>
        <v>0</v>
      </c>
      <c r="T43" s="510" t="s">
        <v>150</v>
      </c>
      <c r="U43" s="511"/>
      <c r="V43" s="404"/>
      <c r="W43" s="426"/>
      <c r="X43" s="427"/>
    </row>
    <row r="44" spans="1:24" ht="123.6" customHeight="1" thickBot="1" x14ac:dyDescent="0.25">
      <c r="A44" s="485"/>
      <c r="B44" s="392"/>
      <c r="C44" s="394"/>
      <c r="D44" s="396"/>
      <c r="E44" s="396"/>
      <c r="F44" s="76" t="s">
        <v>36</v>
      </c>
      <c r="G44" s="77"/>
      <c r="H44" s="78"/>
      <c r="I44" s="78"/>
      <c r="J44" s="78"/>
      <c r="K44" s="78"/>
      <c r="L44" s="78"/>
      <c r="M44" s="78"/>
      <c r="N44" s="78"/>
      <c r="O44" s="78"/>
      <c r="P44" s="78"/>
      <c r="Q44" s="78"/>
      <c r="R44" s="84"/>
      <c r="S44" s="412"/>
      <c r="T44" s="512"/>
      <c r="U44" s="513"/>
      <c r="V44" s="431"/>
      <c r="W44" s="432"/>
      <c r="X44" s="433"/>
    </row>
    <row r="46" spans="1:24" ht="15.75" customHeight="1" thickBot="1" x14ac:dyDescent="0.25"/>
    <row r="47" spans="1:24" ht="43.5" customHeight="1" thickBot="1" x14ac:dyDescent="0.25">
      <c r="A47" s="386" t="s">
        <v>37</v>
      </c>
      <c r="B47" s="383"/>
      <c r="C47" s="383"/>
      <c r="D47" s="383"/>
      <c r="E47" s="383"/>
      <c r="F47" s="383"/>
      <c r="G47" s="383"/>
      <c r="H47" s="383"/>
      <c r="I47" s="383"/>
      <c r="J47" s="383"/>
      <c r="K47" s="383"/>
      <c r="L47" s="383"/>
      <c r="M47" s="383"/>
      <c r="N47" s="383"/>
      <c r="O47" s="383"/>
      <c r="P47" s="383"/>
      <c r="Q47" s="383"/>
      <c r="R47" s="383"/>
      <c r="S47" s="383"/>
      <c r="T47" s="383"/>
      <c r="U47" s="383"/>
      <c r="V47" s="383"/>
      <c r="W47" s="383"/>
      <c r="X47" s="387"/>
    </row>
    <row r="48" spans="1:24" ht="21" customHeight="1" thickBot="1" x14ac:dyDescent="0.25">
      <c r="A48" s="421" t="s">
        <v>38</v>
      </c>
      <c r="B48" s="422" t="s">
        <v>39</v>
      </c>
      <c r="C48" s="527" t="s">
        <v>40</v>
      </c>
      <c r="D48" s="529" t="s">
        <v>41</v>
      </c>
      <c r="E48" s="531" t="s">
        <v>42</v>
      </c>
      <c r="F48" s="374"/>
      <c r="G48" s="374"/>
      <c r="H48" s="374"/>
      <c r="I48" s="374"/>
      <c r="J48" s="374"/>
      <c r="K48" s="374"/>
      <c r="L48" s="374"/>
      <c r="M48" s="374"/>
      <c r="N48" s="374"/>
      <c r="O48" s="374"/>
      <c r="P48" s="375"/>
      <c r="Q48" s="378" t="s">
        <v>43</v>
      </c>
      <c r="R48" s="425" t="s">
        <v>44</v>
      </c>
      <c r="S48" s="426"/>
      <c r="T48" s="426"/>
      <c r="U48" s="426"/>
      <c r="V48" s="426"/>
      <c r="W48" s="426"/>
      <c r="X48" s="427"/>
    </row>
    <row r="49" spans="1:24" ht="15.75" customHeight="1" thickBot="1" x14ac:dyDescent="0.25">
      <c r="A49" s="377"/>
      <c r="B49" s="384"/>
      <c r="C49" s="528"/>
      <c r="D49" s="530"/>
      <c r="E49" s="140" t="s">
        <v>22</v>
      </c>
      <c r="F49" s="70" t="s">
        <v>23</v>
      </c>
      <c r="G49" s="70" t="s">
        <v>24</v>
      </c>
      <c r="H49" s="70" t="s">
        <v>25</v>
      </c>
      <c r="I49" s="70" t="s">
        <v>26</v>
      </c>
      <c r="J49" s="70" t="s">
        <v>27</v>
      </c>
      <c r="K49" s="70" t="s">
        <v>28</v>
      </c>
      <c r="L49" s="70" t="s">
        <v>29</v>
      </c>
      <c r="M49" s="70" t="s">
        <v>30</v>
      </c>
      <c r="N49" s="70" t="s">
        <v>31</v>
      </c>
      <c r="O49" s="70" t="s">
        <v>32</v>
      </c>
      <c r="P49" s="71" t="s">
        <v>33</v>
      </c>
      <c r="Q49" s="381"/>
      <c r="R49" s="428"/>
      <c r="S49" s="429"/>
      <c r="T49" s="429"/>
      <c r="U49" s="429"/>
      <c r="V49" s="429"/>
      <c r="W49" s="429"/>
      <c r="X49" s="430"/>
    </row>
    <row r="50" spans="1:24" ht="76.5" customHeight="1" x14ac:dyDescent="0.2">
      <c r="A50" s="434" t="s">
        <v>210</v>
      </c>
      <c r="B50" s="149" t="s">
        <v>126</v>
      </c>
      <c r="C50" s="165" t="s">
        <v>206</v>
      </c>
      <c r="D50" s="166" t="s">
        <v>175</v>
      </c>
      <c r="E50" s="141">
        <v>3</v>
      </c>
      <c r="F50" s="88">
        <v>2</v>
      </c>
      <c r="G50" s="88">
        <v>5</v>
      </c>
      <c r="H50" s="88">
        <v>1</v>
      </c>
      <c r="I50" s="88">
        <v>3</v>
      </c>
      <c r="J50" s="88">
        <v>2</v>
      </c>
      <c r="K50" s="88">
        <v>1</v>
      </c>
      <c r="L50" s="88">
        <v>1</v>
      </c>
      <c r="M50" s="88">
        <v>1</v>
      </c>
      <c r="N50" s="89">
        <v>5</v>
      </c>
      <c r="O50" s="89">
        <v>1</v>
      </c>
      <c r="P50" s="89">
        <v>2</v>
      </c>
      <c r="Q50" s="161">
        <f t="shared" ref="Q50:Q51" si="0">SUM(E50:P50)</f>
        <v>27</v>
      </c>
      <c r="R50" s="486"/>
      <c r="S50" s="429"/>
      <c r="T50" s="429"/>
      <c r="U50" s="429"/>
      <c r="V50" s="429"/>
      <c r="W50" s="429"/>
      <c r="X50" s="430"/>
    </row>
    <row r="51" spans="1:24" ht="79.5" customHeight="1" thickBot="1" x14ac:dyDescent="0.25">
      <c r="A51" s="428"/>
      <c r="B51" s="142" t="s">
        <v>45</v>
      </c>
      <c r="C51" s="167" t="s">
        <v>174</v>
      </c>
      <c r="D51" s="168" t="s">
        <v>176</v>
      </c>
      <c r="E51" s="141">
        <v>3</v>
      </c>
      <c r="F51" s="88">
        <v>2</v>
      </c>
      <c r="G51" s="88">
        <v>5</v>
      </c>
      <c r="H51" s="88">
        <v>1</v>
      </c>
      <c r="I51" s="88">
        <v>3</v>
      </c>
      <c r="J51" s="88">
        <v>2</v>
      </c>
      <c r="K51" s="88">
        <v>1</v>
      </c>
      <c r="L51" s="88">
        <v>1</v>
      </c>
      <c r="M51" s="89">
        <v>1</v>
      </c>
      <c r="N51" s="89">
        <v>5</v>
      </c>
      <c r="O51" s="89">
        <v>1</v>
      </c>
      <c r="P51" s="89">
        <v>2</v>
      </c>
      <c r="Q51" s="162">
        <f t="shared" si="0"/>
        <v>27</v>
      </c>
      <c r="R51" s="486"/>
      <c r="S51" s="429"/>
      <c r="T51" s="429"/>
      <c r="U51" s="429"/>
      <c r="V51" s="429"/>
      <c r="W51" s="429"/>
      <c r="X51" s="430"/>
    </row>
    <row r="52" spans="1:24" ht="30" hidden="1" customHeight="1" thickBot="1" x14ac:dyDescent="0.4">
      <c r="A52" s="428"/>
      <c r="B52" s="143" t="s">
        <v>88</v>
      </c>
      <c r="C52" s="171" t="s">
        <v>34</v>
      </c>
      <c r="D52" s="172" t="s">
        <v>89</v>
      </c>
      <c r="E52" s="54"/>
      <c r="F52" s="55"/>
      <c r="G52" s="32"/>
      <c r="H52" s="32"/>
      <c r="I52" s="32"/>
      <c r="J52" s="32"/>
      <c r="K52" s="32"/>
      <c r="L52" s="32"/>
      <c r="M52" s="32"/>
      <c r="N52" s="32"/>
      <c r="O52" s="32"/>
      <c r="P52" s="151"/>
      <c r="Q52" s="163" t="e">
        <f>AVERAGE(E52:P52)</f>
        <v>#DIV/0!</v>
      </c>
      <c r="R52" s="486"/>
      <c r="S52" s="429"/>
      <c r="T52" s="429"/>
      <c r="U52" s="429"/>
      <c r="V52" s="429"/>
      <c r="W52" s="429"/>
      <c r="X52" s="430"/>
    </row>
    <row r="53" spans="1:24" ht="39.75" customHeight="1" thickBot="1" x14ac:dyDescent="0.25">
      <c r="A53" s="431"/>
      <c r="B53" s="491" t="s">
        <v>46</v>
      </c>
      <c r="C53" s="385"/>
      <c r="D53" s="532"/>
      <c r="E53" s="96">
        <f>E50/E51</f>
        <v>1</v>
      </c>
      <c r="F53" s="97">
        <f>F50/F51</f>
        <v>1</v>
      </c>
      <c r="G53" s="97">
        <f t="shared" ref="G53:P53" si="1">G50/G51</f>
        <v>1</v>
      </c>
      <c r="H53" s="97">
        <f t="shared" si="1"/>
        <v>1</v>
      </c>
      <c r="I53" s="97">
        <f t="shared" si="1"/>
        <v>1</v>
      </c>
      <c r="J53" s="97">
        <f t="shared" si="1"/>
        <v>1</v>
      </c>
      <c r="K53" s="97">
        <f t="shared" si="1"/>
        <v>1</v>
      </c>
      <c r="L53" s="97">
        <f t="shared" si="1"/>
        <v>1</v>
      </c>
      <c r="M53" s="97">
        <f t="shared" si="1"/>
        <v>1</v>
      </c>
      <c r="N53" s="97">
        <f t="shared" si="1"/>
        <v>1</v>
      </c>
      <c r="O53" s="97">
        <f t="shared" si="1"/>
        <v>1</v>
      </c>
      <c r="P53" s="98">
        <f t="shared" si="1"/>
        <v>1</v>
      </c>
      <c r="Q53" s="160">
        <f>AVERAGEIF(E53:P53,"&gt;0",E53:P53)</f>
        <v>1</v>
      </c>
      <c r="R53" s="428"/>
      <c r="S53" s="429"/>
      <c r="T53" s="429"/>
      <c r="U53" s="429"/>
      <c r="V53" s="429"/>
      <c r="W53" s="429"/>
      <c r="X53" s="430"/>
    </row>
    <row r="54" spans="1:24" ht="90" customHeight="1" x14ac:dyDescent="0.2">
      <c r="A54" s="455">
        <v>2023</v>
      </c>
      <c r="B54" s="100" t="s">
        <v>126</v>
      </c>
      <c r="C54" s="165" t="s">
        <v>206</v>
      </c>
      <c r="D54" s="166" t="s">
        <v>175</v>
      </c>
      <c r="E54" s="141"/>
      <c r="F54" s="88"/>
      <c r="G54" s="88"/>
      <c r="H54" s="88"/>
      <c r="I54" s="88"/>
      <c r="J54" s="88"/>
      <c r="K54" s="88"/>
      <c r="L54" s="88"/>
      <c r="M54" s="88"/>
      <c r="N54" s="89"/>
      <c r="O54" s="89"/>
      <c r="P54" s="89"/>
      <c r="Q54" s="144">
        <f t="shared" ref="Q54:Q55" si="2">SUM(E54:P54)</f>
        <v>0</v>
      </c>
      <c r="R54" s="428"/>
      <c r="S54" s="429"/>
      <c r="T54" s="429"/>
      <c r="U54" s="429"/>
      <c r="V54" s="429"/>
      <c r="W54" s="429"/>
      <c r="X54" s="430"/>
    </row>
    <row r="55" spans="1:24" ht="81.75" customHeight="1" thickBot="1" x14ac:dyDescent="0.25">
      <c r="A55" s="428"/>
      <c r="B55" s="102" t="s">
        <v>45</v>
      </c>
      <c r="C55" s="167" t="s">
        <v>174</v>
      </c>
      <c r="D55" s="168" t="s">
        <v>176</v>
      </c>
      <c r="E55" s="141"/>
      <c r="F55" s="88"/>
      <c r="G55" s="88"/>
      <c r="H55" s="88"/>
      <c r="I55" s="88"/>
      <c r="J55" s="88"/>
      <c r="K55" s="88"/>
      <c r="L55" s="88"/>
      <c r="M55" s="89"/>
      <c r="N55" s="89"/>
      <c r="O55" s="89"/>
      <c r="P55" s="89"/>
      <c r="Q55" s="103">
        <f t="shared" si="2"/>
        <v>0</v>
      </c>
      <c r="R55" s="428"/>
      <c r="S55" s="429"/>
      <c r="T55" s="429"/>
      <c r="U55" s="429"/>
      <c r="V55" s="429"/>
      <c r="W55" s="429"/>
      <c r="X55" s="430"/>
    </row>
    <row r="56" spans="1:24" ht="30" hidden="1" customHeight="1" thickBot="1" x14ac:dyDescent="0.25">
      <c r="A56" s="428"/>
      <c r="B56" s="164" t="s">
        <v>88</v>
      </c>
      <c r="C56" s="169" t="s">
        <v>34</v>
      </c>
      <c r="D56" s="170" t="s">
        <v>89</v>
      </c>
      <c r="E56" s="54"/>
      <c r="F56" s="38"/>
      <c r="G56" s="38"/>
      <c r="H56" s="38"/>
      <c r="I56" s="38"/>
      <c r="J56" s="38"/>
      <c r="K56" s="38"/>
      <c r="L56" s="105"/>
      <c r="M56" s="105"/>
      <c r="N56" s="105"/>
      <c r="O56" s="105"/>
      <c r="P56" s="105"/>
      <c r="Q56" s="106" t="e">
        <f>AVERAGE(E56:P56)</f>
        <v>#DIV/0!</v>
      </c>
      <c r="R56" s="428"/>
      <c r="S56" s="429"/>
      <c r="T56" s="429"/>
      <c r="U56" s="429"/>
      <c r="V56" s="429"/>
      <c r="W56" s="429"/>
      <c r="X56" s="430"/>
    </row>
    <row r="57" spans="1:24" ht="39.75" customHeight="1" thickBot="1" x14ac:dyDescent="0.25">
      <c r="A57" s="428"/>
      <c r="B57" s="456" t="s">
        <v>46</v>
      </c>
      <c r="C57" s="385"/>
      <c r="D57" s="532"/>
      <c r="E57" s="107" t="e">
        <f>E54/E55</f>
        <v>#DIV/0!</v>
      </c>
      <c r="F57" s="108" t="e">
        <f t="shared" ref="F57:P57" si="3">F54/F55</f>
        <v>#DIV/0!</v>
      </c>
      <c r="G57" s="108" t="e">
        <f t="shared" si="3"/>
        <v>#DIV/0!</v>
      </c>
      <c r="H57" s="108" t="e">
        <f>H54/H55</f>
        <v>#DIV/0!</v>
      </c>
      <c r="I57" s="108" t="e">
        <f t="shared" si="3"/>
        <v>#DIV/0!</v>
      </c>
      <c r="J57" s="108" t="e">
        <f t="shared" si="3"/>
        <v>#DIV/0!</v>
      </c>
      <c r="K57" s="108" t="e">
        <f t="shared" si="3"/>
        <v>#DIV/0!</v>
      </c>
      <c r="L57" s="108" t="e">
        <f t="shared" si="3"/>
        <v>#DIV/0!</v>
      </c>
      <c r="M57" s="108" t="e">
        <f t="shared" si="3"/>
        <v>#DIV/0!</v>
      </c>
      <c r="N57" s="108" t="e">
        <f t="shared" si="3"/>
        <v>#DIV/0!</v>
      </c>
      <c r="O57" s="108" t="e">
        <f t="shared" si="3"/>
        <v>#DIV/0!</v>
      </c>
      <c r="P57" s="109" t="e">
        <f t="shared" si="3"/>
        <v>#DIV/0!</v>
      </c>
      <c r="Q57" s="110" t="e">
        <f>AVERAGEIF(E57:P57,"&gt;0",E57:P57)</f>
        <v>#DIV/0!</v>
      </c>
      <c r="R57" s="431"/>
      <c r="S57" s="432"/>
      <c r="T57" s="432"/>
      <c r="U57" s="432"/>
      <c r="V57" s="432"/>
      <c r="W57" s="432"/>
      <c r="X57" s="433"/>
    </row>
    <row r="58" spans="1:24" ht="107.25" customHeight="1" thickBot="1" x14ac:dyDescent="0.25">
      <c r="A58" s="111" t="s">
        <v>10</v>
      </c>
      <c r="B58" s="457" t="s">
        <v>211</v>
      </c>
      <c r="C58" s="374"/>
      <c r="D58" s="458"/>
      <c r="E58" s="112" t="e">
        <f>(E53-E57)/E53</f>
        <v>#DIV/0!</v>
      </c>
      <c r="F58" s="112" t="e">
        <f t="shared" ref="F58:P58" si="4">(F53-F57)/F53</f>
        <v>#DIV/0!</v>
      </c>
      <c r="G58" s="112" t="e">
        <f t="shared" si="4"/>
        <v>#DIV/0!</v>
      </c>
      <c r="H58" s="112" t="e">
        <f t="shared" si="4"/>
        <v>#DIV/0!</v>
      </c>
      <c r="I58" s="112" t="e">
        <f t="shared" si="4"/>
        <v>#DIV/0!</v>
      </c>
      <c r="J58" s="112" t="e">
        <f t="shared" si="4"/>
        <v>#DIV/0!</v>
      </c>
      <c r="K58" s="112" t="e">
        <f t="shared" si="4"/>
        <v>#DIV/0!</v>
      </c>
      <c r="L58" s="112" t="e">
        <f t="shared" si="4"/>
        <v>#DIV/0!</v>
      </c>
      <c r="M58" s="112" t="e">
        <f t="shared" si="4"/>
        <v>#DIV/0!</v>
      </c>
      <c r="N58" s="112" t="e">
        <f t="shared" si="4"/>
        <v>#DIV/0!</v>
      </c>
      <c r="O58" s="112" t="e">
        <f t="shared" si="4"/>
        <v>#DIV/0!</v>
      </c>
      <c r="P58" s="112" t="e">
        <f t="shared" si="4"/>
        <v>#DIV/0!</v>
      </c>
      <c r="Q58" s="110" t="e">
        <f>E58:P58</f>
        <v>#VALUE!</v>
      </c>
      <c r="R58" s="113"/>
      <c r="S58" s="113"/>
      <c r="T58" s="113"/>
      <c r="U58" s="113"/>
      <c r="V58" s="113"/>
      <c r="W58" s="113"/>
      <c r="X58" s="113"/>
    </row>
    <row r="59" spans="1:24" ht="44.25" customHeight="1" thickBot="1" x14ac:dyDescent="0.4">
      <c r="A59" s="63"/>
      <c r="B59" s="63"/>
      <c r="C59" s="63"/>
      <c r="D59" s="63"/>
      <c r="E59" s="145"/>
      <c r="F59" s="145"/>
      <c r="G59" s="63"/>
      <c r="H59" s="146"/>
      <c r="I59" s="63"/>
      <c r="J59" s="63"/>
      <c r="K59" s="63"/>
      <c r="L59" s="63"/>
      <c r="M59" s="63"/>
      <c r="N59" s="63"/>
      <c r="O59" s="63"/>
      <c r="P59" s="63"/>
      <c r="Q59" s="63"/>
      <c r="R59" s="63"/>
      <c r="S59" s="63"/>
      <c r="T59" s="63"/>
      <c r="U59" s="63"/>
      <c r="V59" s="63"/>
      <c r="W59" s="63"/>
      <c r="X59" s="63"/>
    </row>
    <row r="60" spans="1:24" ht="43.5" customHeight="1" thickBot="1" x14ac:dyDescent="0.3">
      <c r="A60" s="459" t="s">
        <v>47</v>
      </c>
      <c r="B60" s="460"/>
      <c r="C60" s="460"/>
      <c r="D60" s="460"/>
      <c r="E60" s="460"/>
      <c r="F60" s="460"/>
      <c r="G60" s="460"/>
      <c r="H60" s="460"/>
      <c r="I60" s="460"/>
      <c r="J60" s="460"/>
      <c r="K60" s="460"/>
      <c r="L60" s="460"/>
      <c r="M60" s="460"/>
      <c r="N60" s="460"/>
      <c r="O60" s="460"/>
      <c r="P60" s="460"/>
      <c r="Q60" s="460"/>
      <c r="R60" s="460"/>
      <c r="S60" s="460"/>
      <c r="T60" s="460"/>
      <c r="U60" s="460"/>
      <c r="V60" s="460"/>
      <c r="W60" s="460"/>
      <c r="X60" s="461"/>
    </row>
    <row r="61" spans="1:24" ht="49.5" customHeight="1" thickBot="1" x14ac:dyDescent="0.25">
      <c r="A61" s="543" t="s">
        <v>58</v>
      </c>
      <c r="B61" s="544"/>
      <c r="C61" s="544"/>
      <c r="D61" s="544"/>
      <c r="E61" s="114" t="s">
        <v>48</v>
      </c>
      <c r="F61" s="116"/>
      <c r="G61" s="114" t="s">
        <v>49</v>
      </c>
      <c r="H61" s="116"/>
      <c r="I61" s="114" t="s">
        <v>50</v>
      </c>
      <c r="J61" s="115" t="s">
        <v>90</v>
      </c>
      <c r="K61" s="114" t="s">
        <v>62</v>
      </c>
      <c r="L61" s="117"/>
      <c r="M61" s="63"/>
      <c r="N61" s="118"/>
      <c r="O61" s="118"/>
      <c r="P61" s="118"/>
      <c r="Q61" s="118"/>
      <c r="R61" s="118"/>
      <c r="S61" s="118"/>
      <c r="T61" s="118"/>
      <c r="U61" s="118"/>
      <c r="V61" s="118"/>
      <c r="W61" s="118"/>
      <c r="X61" s="118"/>
    </row>
    <row r="62" spans="1:24" ht="54.75" customHeight="1" x14ac:dyDescent="0.2">
      <c r="A62" s="464" t="s">
        <v>51</v>
      </c>
      <c r="B62" s="465"/>
      <c r="C62" s="119" t="s">
        <v>92</v>
      </c>
      <c r="D62" s="440" t="s">
        <v>59</v>
      </c>
      <c r="E62" s="443"/>
      <c r="F62" s="502"/>
      <c r="G62" s="502"/>
      <c r="H62" s="502"/>
      <c r="I62" s="502"/>
      <c r="J62" s="502"/>
      <c r="K62" s="502"/>
      <c r="L62" s="503"/>
      <c r="M62" s="503"/>
      <c r="N62" s="503"/>
      <c r="O62" s="503"/>
      <c r="P62" s="503"/>
      <c r="Q62" s="503"/>
      <c r="R62" s="503"/>
      <c r="S62" s="503"/>
      <c r="T62" s="503"/>
      <c r="U62" s="503"/>
      <c r="V62" s="503"/>
      <c r="W62" s="503"/>
      <c r="X62" s="504"/>
    </row>
    <row r="63" spans="1:24" ht="54.75" customHeight="1" x14ac:dyDescent="0.2">
      <c r="A63" s="466" t="s">
        <v>52</v>
      </c>
      <c r="B63" s="452"/>
      <c r="C63" s="120"/>
      <c r="D63" s="441"/>
      <c r="E63" s="502"/>
      <c r="F63" s="505"/>
      <c r="G63" s="505"/>
      <c r="H63" s="505"/>
      <c r="I63" s="505"/>
      <c r="J63" s="505"/>
      <c r="K63" s="505"/>
      <c r="L63" s="505"/>
      <c r="M63" s="505"/>
      <c r="N63" s="505"/>
      <c r="O63" s="505"/>
      <c r="P63" s="505"/>
      <c r="Q63" s="505"/>
      <c r="R63" s="505"/>
      <c r="S63" s="505"/>
      <c r="T63" s="505"/>
      <c r="U63" s="505"/>
      <c r="V63" s="505"/>
      <c r="W63" s="505"/>
      <c r="X63" s="506"/>
    </row>
    <row r="64" spans="1:24" ht="54.75" customHeight="1" thickBot="1" x14ac:dyDescent="0.25">
      <c r="A64" s="453" t="s">
        <v>60</v>
      </c>
      <c r="B64" s="454"/>
      <c r="C64" s="121"/>
      <c r="D64" s="441"/>
      <c r="E64" s="507"/>
      <c r="F64" s="507"/>
      <c r="G64" s="507"/>
      <c r="H64" s="507"/>
      <c r="I64" s="507"/>
      <c r="J64" s="507"/>
      <c r="K64" s="507"/>
      <c r="L64" s="507"/>
      <c r="M64" s="507"/>
      <c r="N64" s="507"/>
      <c r="O64" s="507"/>
      <c r="P64" s="507"/>
      <c r="Q64" s="507"/>
      <c r="R64" s="507"/>
      <c r="S64" s="507"/>
      <c r="T64" s="507"/>
      <c r="U64" s="507"/>
      <c r="V64" s="507"/>
      <c r="W64" s="507"/>
      <c r="X64" s="508"/>
    </row>
    <row r="65" spans="1:24" ht="76.5" customHeight="1" thickBot="1" x14ac:dyDescent="0.35">
      <c r="A65" s="469" t="s">
        <v>53</v>
      </c>
      <c r="B65" s="470"/>
      <c r="C65" s="122"/>
      <c r="D65" s="139" t="s">
        <v>54</v>
      </c>
      <c r="E65" s="435"/>
      <c r="F65" s="436"/>
      <c r="G65" s="436"/>
      <c r="H65" s="436"/>
      <c r="I65" s="436"/>
      <c r="J65" s="436"/>
      <c r="K65" s="436"/>
      <c r="L65" s="436"/>
      <c r="M65" s="436"/>
      <c r="N65" s="436"/>
      <c r="O65" s="436"/>
      <c r="P65" s="436"/>
      <c r="Q65" s="436"/>
      <c r="R65" s="436"/>
      <c r="S65" s="436"/>
      <c r="T65" s="436"/>
      <c r="U65" s="436"/>
      <c r="V65" s="436"/>
      <c r="W65" s="436"/>
      <c r="X65" s="437"/>
    </row>
    <row r="66" spans="1:24" ht="54.75" customHeight="1" x14ac:dyDescent="0.2">
      <c r="A66" s="438" t="s">
        <v>51</v>
      </c>
      <c r="B66" s="533"/>
      <c r="C66" s="192" t="s">
        <v>96</v>
      </c>
      <c r="D66" s="440" t="s">
        <v>59</v>
      </c>
      <c r="E66" s="443"/>
      <c r="F66" s="502"/>
      <c r="G66" s="502"/>
      <c r="H66" s="502"/>
      <c r="I66" s="502"/>
      <c r="J66" s="502"/>
      <c r="K66" s="502"/>
      <c r="L66" s="503"/>
      <c r="M66" s="503"/>
      <c r="N66" s="503"/>
      <c r="O66" s="503"/>
      <c r="P66" s="503"/>
      <c r="Q66" s="503"/>
      <c r="R66" s="503"/>
      <c r="S66" s="503"/>
      <c r="T66" s="503"/>
      <c r="U66" s="503"/>
      <c r="V66" s="503"/>
      <c r="W66" s="503"/>
      <c r="X66" s="504"/>
    </row>
    <row r="67" spans="1:24" ht="54.75" customHeight="1" x14ac:dyDescent="0.2">
      <c r="A67" s="451" t="s">
        <v>52</v>
      </c>
      <c r="B67" s="534"/>
      <c r="C67" s="193"/>
      <c r="D67" s="441"/>
      <c r="E67" s="502"/>
      <c r="F67" s="505"/>
      <c r="G67" s="505"/>
      <c r="H67" s="505"/>
      <c r="I67" s="505"/>
      <c r="J67" s="505"/>
      <c r="K67" s="505"/>
      <c r="L67" s="505"/>
      <c r="M67" s="505"/>
      <c r="N67" s="505"/>
      <c r="O67" s="505"/>
      <c r="P67" s="505"/>
      <c r="Q67" s="505"/>
      <c r="R67" s="505"/>
      <c r="S67" s="505"/>
      <c r="T67" s="505"/>
      <c r="U67" s="505"/>
      <c r="V67" s="505"/>
      <c r="W67" s="505"/>
      <c r="X67" s="506"/>
    </row>
    <row r="68" spans="1:24" ht="54.75" customHeight="1" thickBot="1" x14ac:dyDescent="0.25">
      <c r="A68" s="453" t="s">
        <v>60</v>
      </c>
      <c r="B68" s="536"/>
      <c r="C68" s="194"/>
      <c r="D68" s="442"/>
      <c r="E68" s="507"/>
      <c r="F68" s="507"/>
      <c r="G68" s="507"/>
      <c r="H68" s="507"/>
      <c r="I68" s="507"/>
      <c r="J68" s="507"/>
      <c r="K68" s="507"/>
      <c r="L68" s="507"/>
      <c r="M68" s="507"/>
      <c r="N68" s="507"/>
      <c r="O68" s="507"/>
      <c r="P68" s="507"/>
      <c r="Q68" s="507"/>
      <c r="R68" s="507"/>
      <c r="S68" s="507"/>
      <c r="T68" s="507"/>
      <c r="U68" s="507"/>
      <c r="V68" s="507"/>
      <c r="W68" s="507"/>
      <c r="X68" s="508"/>
    </row>
    <row r="69" spans="1:24" ht="69" customHeight="1" thickBot="1" x14ac:dyDescent="0.35">
      <c r="A69" s="467" t="s">
        <v>53</v>
      </c>
      <c r="B69" s="535"/>
      <c r="C69" s="195"/>
      <c r="D69" s="196" t="s">
        <v>54</v>
      </c>
      <c r="E69" s="435"/>
      <c r="F69" s="436"/>
      <c r="G69" s="436"/>
      <c r="H69" s="436"/>
      <c r="I69" s="436"/>
      <c r="J69" s="436"/>
      <c r="K69" s="436"/>
      <c r="L69" s="436"/>
      <c r="M69" s="436"/>
      <c r="N69" s="436"/>
      <c r="O69" s="436"/>
      <c r="P69" s="436"/>
      <c r="Q69" s="436"/>
      <c r="R69" s="436"/>
      <c r="S69" s="436"/>
      <c r="T69" s="436"/>
      <c r="U69" s="436"/>
      <c r="V69" s="436"/>
      <c r="W69" s="436"/>
      <c r="X69" s="437"/>
    </row>
    <row r="70" spans="1:24" ht="54.75" customHeight="1" x14ac:dyDescent="0.2">
      <c r="A70" s="438" t="s">
        <v>51</v>
      </c>
      <c r="B70" s="439"/>
      <c r="C70" s="124" t="s">
        <v>100</v>
      </c>
      <c r="D70" s="440" t="s">
        <v>59</v>
      </c>
      <c r="E70" s="443"/>
      <c r="F70" s="502"/>
      <c r="G70" s="502"/>
      <c r="H70" s="502"/>
      <c r="I70" s="502"/>
      <c r="J70" s="502"/>
      <c r="K70" s="502"/>
      <c r="L70" s="503"/>
      <c r="M70" s="503"/>
      <c r="N70" s="503"/>
      <c r="O70" s="503"/>
      <c r="P70" s="503"/>
      <c r="Q70" s="503"/>
      <c r="R70" s="503"/>
      <c r="S70" s="503"/>
      <c r="T70" s="503"/>
      <c r="U70" s="503"/>
      <c r="V70" s="503"/>
      <c r="W70" s="503"/>
      <c r="X70" s="504"/>
    </row>
    <row r="71" spans="1:24" ht="54.75" customHeight="1" x14ac:dyDescent="0.2">
      <c r="A71" s="451" t="s">
        <v>52</v>
      </c>
      <c r="B71" s="452"/>
      <c r="C71" s="125"/>
      <c r="D71" s="441"/>
      <c r="E71" s="502"/>
      <c r="F71" s="505"/>
      <c r="G71" s="505"/>
      <c r="H71" s="505"/>
      <c r="I71" s="505"/>
      <c r="J71" s="505"/>
      <c r="K71" s="505"/>
      <c r="L71" s="505"/>
      <c r="M71" s="505"/>
      <c r="N71" s="505"/>
      <c r="O71" s="505"/>
      <c r="P71" s="505"/>
      <c r="Q71" s="505"/>
      <c r="R71" s="505"/>
      <c r="S71" s="505"/>
      <c r="T71" s="505"/>
      <c r="U71" s="505"/>
      <c r="V71" s="505"/>
      <c r="W71" s="505"/>
      <c r="X71" s="506"/>
    </row>
    <row r="72" spans="1:24" ht="54.75" customHeight="1" thickBot="1" x14ac:dyDescent="0.25">
      <c r="A72" s="453" t="s">
        <v>60</v>
      </c>
      <c r="B72" s="454"/>
      <c r="C72" s="194"/>
      <c r="D72" s="442"/>
      <c r="E72" s="507"/>
      <c r="F72" s="507"/>
      <c r="G72" s="507"/>
      <c r="H72" s="507"/>
      <c r="I72" s="507"/>
      <c r="J72" s="507"/>
      <c r="K72" s="507"/>
      <c r="L72" s="507"/>
      <c r="M72" s="507"/>
      <c r="N72" s="507"/>
      <c r="O72" s="507"/>
      <c r="P72" s="507"/>
      <c r="Q72" s="507"/>
      <c r="R72" s="507"/>
      <c r="S72" s="507"/>
      <c r="T72" s="507"/>
      <c r="U72" s="507"/>
      <c r="V72" s="507"/>
      <c r="W72" s="507"/>
      <c r="X72" s="508"/>
    </row>
    <row r="73" spans="1:24" ht="113.45" customHeight="1" thickBot="1" x14ac:dyDescent="0.35">
      <c r="A73" s="467" t="s">
        <v>53</v>
      </c>
      <c r="B73" s="468"/>
      <c r="C73" s="195"/>
      <c r="D73" s="127" t="s">
        <v>54</v>
      </c>
      <c r="E73" s="435"/>
      <c r="F73" s="436"/>
      <c r="G73" s="436"/>
      <c r="H73" s="436"/>
      <c r="I73" s="436"/>
      <c r="J73" s="436"/>
      <c r="K73" s="436"/>
      <c r="L73" s="436"/>
      <c r="M73" s="436"/>
      <c r="N73" s="436"/>
      <c r="O73" s="436"/>
      <c r="P73" s="436"/>
      <c r="Q73" s="436"/>
      <c r="R73" s="436"/>
      <c r="S73" s="436"/>
      <c r="T73" s="436"/>
      <c r="U73" s="436"/>
      <c r="V73" s="436"/>
      <c r="W73" s="436"/>
      <c r="X73" s="437"/>
    </row>
    <row r="74" spans="1:24" ht="56.25" customHeight="1" x14ac:dyDescent="0.2">
      <c r="A74" s="438" t="s">
        <v>51</v>
      </c>
      <c r="B74" s="439"/>
      <c r="C74" s="124" t="s">
        <v>101</v>
      </c>
      <c r="D74" s="440" t="s">
        <v>59</v>
      </c>
      <c r="E74" s="443"/>
      <c r="F74" s="502"/>
      <c r="G74" s="502"/>
      <c r="H74" s="502"/>
      <c r="I74" s="502"/>
      <c r="J74" s="502"/>
      <c r="K74" s="502"/>
      <c r="L74" s="503"/>
      <c r="M74" s="503"/>
      <c r="N74" s="503"/>
      <c r="O74" s="503"/>
      <c r="P74" s="503"/>
      <c r="Q74" s="503"/>
      <c r="R74" s="503"/>
      <c r="S74" s="503"/>
      <c r="T74" s="503"/>
      <c r="U74" s="503"/>
      <c r="V74" s="503"/>
      <c r="W74" s="503"/>
      <c r="X74" s="504"/>
    </row>
    <row r="75" spans="1:24" ht="56.25" customHeight="1" x14ac:dyDescent="0.2">
      <c r="A75" s="451" t="s">
        <v>52</v>
      </c>
      <c r="B75" s="452"/>
      <c r="C75" s="125"/>
      <c r="D75" s="441"/>
      <c r="E75" s="502"/>
      <c r="F75" s="505"/>
      <c r="G75" s="505"/>
      <c r="H75" s="505"/>
      <c r="I75" s="505"/>
      <c r="J75" s="505"/>
      <c r="K75" s="505"/>
      <c r="L75" s="505"/>
      <c r="M75" s="505"/>
      <c r="N75" s="505"/>
      <c r="O75" s="505"/>
      <c r="P75" s="505"/>
      <c r="Q75" s="505"/>
      <c r="R75" s="505"/>
      <c r="S75" s="505"/>
      <c r="T75" s="505"/>
      <c r="U75" s="505"/>
      <c r="V75" s="505"/>
      <c r="W75" s="505"/>
      <c r="X75" s="506"/>
    </row>
    <row r="76" spans="1:24" ht="56.25" customHeight="1" thickBot="1" x14ac:dyDescent="0.25">
      <c r="A76" s="453" t="s">
        <v>60</v>
      </c>
      <c r="B76" s="454"/>
      <c r="C76" s="126"/>
      <c r="D76" s="442"/>
      <c r="E76" s="507"/>
      <c r="F76" s="507"/>
      <c r="G76" s="507"/>
      <c r="H76" s="507"/>
      <c r="I76" s="507"/>
      <c r="J76" s="507"/>
      <c r="K76" s="507"/>
      <c r="L76" s="507"/>
      <c r="M76" s="507"/>
      <c r="N76" s="507"/>
      <c r="O76" s="507"/>
      <c r="P76" s="507"/>
      <c r="Q76" s="507"/>
      <c r="R76" s="507"/>
      <c r="S76" s="507"/>
      <c r="T76" s="507"/>
      <c r="U76" s="507"/>
      <c r="V76" s="507"/>
      <c r="W76" s="507"/>
      <c r="X76" s="508"/>
    </row>
    <row r="77" spans="1:24" ht="84.6" customHeight="1" thickBot="1" x14ac:dyDescent="0.35">
      <c r="A77" s="467" t="s">
        <v>53</v>
      </c>
      <c r="B77" s="468"/>
      <c r="C77" s="122"/>
      <c r="D77" s="128" t="s">
        <v>54</v>
      </c>
      <c r="E77" s="435"/>
      <c r="F77" s="436"/>
      <c r="G77" s="436"/>
      <c r="H77" s="436"/>
      <c r="I77" s="436"/>
      <c r="J77" s="436"/>
      <c r="K77" s="436"/>
      <c r="L77" s="436"/>
      <c r="M77" s="436"/>
      <c r="N77" s="436"/>
      <c r="O77" s="436"/>
      <c r="P77" s="436"/>
      <c r="Q77" s="436"/>
      <c r="R77" s="436"/>
      <c r="S77" s="436"/>
      <c r="T77" s="436"/>
      <c r="U77" s="436"/>
      <c r="V77" s="436"/>
      <c r="W77" s="436"/>
      <c r="X77" s="437"/>
    </row>
    <row r="78" spans="1:24" ht="15.75" customHeight="1" x14ac:dyDescent="0.2"/>
    <row r="79" spans="1:24" ht="15.75" customHeight="1" x14ac:dyDescent="0.2"/>
    <row r="80" spans="1:24" ht="15.75" customHeight="1" x14ac:dyDescent="0.2"/>
    <row r="81" spans="1:18" ht="15.75" customHeight="1" x14ac:dyDescent="0.2"/>
    <row r="82" spans="1:18" ht="15.75" customHeight="1" x14ac:dyDescent="0.2"/>
    <row r="83" spans="1:18" ht="15.75" customHeight="1" x14ac:dyDescent="0.2"/>
    <row r="84" spans="1:18" ht="15.75" customHeight="1" x14ac:dyDescent="0.2"/>
    <row r="85" spans="1:18" ht="15.75" customHeight="1" x14ac:dyDescent="0.2"/>
    <row r="86" spans="1:18" ht="15.75" customHeight="1" x14ac:dyDescent="0.2"/>
    <row r="87" spans="1:18" ht="15.75" customHeight="1" x14ac:dyDescent="0.2"/>
    <row r="88" spans="1:18" ht="15.75" customHeight="1" x14ac:dyDescent="0.2"/>
    <row r="89" spans="1:18" ht="15.75" customHeight="1" x14ac:dyDescent="0.2"/>
    <row r="90" spans="1:18" ht="15.75" customHeight="1" x14ac:dyDescent="0.2"/>
    <row r="91" spans="1:18" ht="15.75" customHeight="1" x14ac:dyDescent="0.25">
      <c r="A91" s="130" t="s">
        <v>0</v>
      </c>
      <c r="B91" s="130"/>
      <c r="C91" s="130"/>
      <c r="D91" s="130"/>
      <c r="E91" s="130"/>
      <c r="F91" s="130"/>
      <c r="G91" s="130"/>
      <c r="H91" s="130"/>
      <c r="I91" s="130"/>
      <c r="J91" s="130"/>
      <c r="K91" s="130"/>
      <c r="L91" s="130"/>
      <c r="M91" s="130"/>
      <c r="N91" s="130"/>
      <c r="O91" s="130"/>
      <c r="P91" s="130"/>
      <c r="Q91" s="130"/>
      <c r="R91" s="131"/>
    </row>
    <row r="92" spans="1:18" ht="15.75" customHeight="1" x14ac:dyDescent="0.25">
      <c r="A92" s="131"/>
      <c r="B92" s="131"/>
      <c r="C92" s="131"/>
      <c r="D92" s="131"/>
      <c r="E92" s="131"/>
      <c r="F92" s="131"/>
      <c r="G92" s="131"/>
      <c r="H92" s="131"/>
      <c r="I92" s="131"/>
      <c r="J92" s="131"/>
      <c r="K92" s="131"/>
      <c r="L92" s="131"/>
      <c r="M92" s="131"/>
      <c r="N92" s="131"/>
      <c r="O92" s="131"/>
      <c r="P92" s="131"/>
      <c r="Q92" s="131"/>
      <c r="R92" s="131"/>
    </row>
    <row r="93" spans="1:18" ht="15.75" customHeight="1" x14ac:dyDescent="0.25">
      <c r="A93" s="131"/>
      <c r="B93" s="131"/>
      <c r="C93" s="131"/>
      <c r="D93" s="131"/>
      <c r="E93" s="131"/>
      <c r="F93" s="131"/>
      <c r="G93" s="131"/>
      <c r="H93" s="131"/>
      <c r="I93" s="131"/>
      <c r="J93" s="131"/>
      <c r="K93" s="131"/>
      <c r="L93" s="131"/>
      <c r="M93" s="131"/>
      <c r="N93" s="131"/>
      <c r="O93" s="131"/>
      <c r="P93" s="131"/>
      <c r="Q93" s="131"/>
      <c r="R93" s="131"/>
    </row>
    <row r="94" spans="1:18" ht="15.75" customHeight="1" x14ac:dyDescent="0.25">
      <c r="A94" s="131"/>
      <c r="B94" s="131"/>
      <c r="C94" s="131"/>
      <c r="D94" s="131"/>
      <c r="E94" s="131"/>
      <c r="F94" s="131"/>
      <c r="G94" s="131"/>
      <c r="H94" s="131"/>
      <c r="I94" s="131"/>
      <c r="J94" s="131"/>
      <c r="K94" s="131"/>
      <c r="L94" s="131"/>
      <c r="M94" s="131"/>
      <c r="N94" s="131"/>
      <c r="O94" s="131"/>
      <c r="P94" s="131"/>
      <c r="Q94" s="131"/>
      <c r="R94" s="131"/>
    </row>
    <row r="95" spans="1:18" ht="15.75" customHeight="1" x14ac:dyDescent="0.25">
      <c r="A95" s="131"/>
      <c r="B95" s="131"/>
      <c r="C95" s="131"/>
      <c r="D95" s="131"/>
      <c r="E95" s="131"/>
      <c r="F95" s="131"/>
      <c r="G95" s="131"/>
      <c r="H95" s="131"/>
      <c r="I95" s="131"/>
      <c r="J95" s="131"/>
      <c r="K95" s="131"/>
      <c r="L95" s="131"/>
      <c r="M95" s="131"/>
      <c r="N95" s="131"/>
      <c r="O95" s="131"/>
      <c r="P95" s="131"/>
      <c r="Q95" s="131"/>
      <c r="R95" s="131"/>
    </row>
    <row r="96" spans="1:18" ht="15.75" customHeight="1" x14ac:dyDescent="0.25">
      <c r="A96" s="131"/>
      <c r="B96" s="131"/>
      <c r="C96" s="131"/>
      <c r="D96" s="131"/>
      <c r="E96" s="131"/>
      <c r="F96" s="131"/>
      <c r="G96" s="131"/>
      <c r="H96" s="131"/>
      <c r="I96" s="131"/>
      <c r="J96" s="131"/>
      <c r="K96" s="131"/>
      <c r="L96" s="131"/>
      <c r="M96" s="131"/>
      <c r="N96" s="131"/>
      <c r="O96" s="131"/>
      <c r="P96" s="131"/>
      <c r="Q96" s="131"/>
      <c r="R96" s="131"/>
    </row>
    <row r="97" spans="1:18" ht="15.75" customHeight="1" x14ac:dyDescent="0.25">
      <c r="A97" s="131"/>
      <c r="B97" s="131"/>
      <c r="C97" s="131"/>
      <c r="D97" s="131"/>
      <c r="E97" s="131"/>
      <c r="F97" s="131"/>
      <c r="G97" s="131"/>
      <c r="H97" s="131"/>
      <c r="I97" s="131"/>
      <c r="J97" s="131"/>
      <c r="K97" s="131"/>
      <c r="L97" s="131"/>
      <c r="M97" s="131"/>
      <c r="N97" s="131"/>
      <c r="O97" s="131"/>
      <c r="P97" s="131"/>
      <c r="Q97" s="131"/>
      <c r="R97" s="131"/>
    </row>
    <row r="98" spans="1:18" ht="15.75" customHeight="1" x14ac:dyDescent="0.25">
      <c r="A98" s="131"/>
      <c r="B98" s="131"/>
      <c r="C98" s="131"/>
      <c r="D98" s="131"/>
      <c r="E98" s="131"/>
      <c r="F98" s="131"/>
      <c r="G98" s="131"/>
      <c r="H98" s="131"/>
      <c r="I98" s="131"/>
      <c r="J98" s="131"/>
      <c r="K98" s="131"/>
      <c r="L98" s="131"/>
      <c r="M98" s="131"/>
      <c r="N98" s="131"/>
      <c r="O98" s="131"/>
      <c r="P98" s="131"/>
      <c r="Q98" s="131"/>
      <c r="R98" s="131"/>
    </row>
    <row r="99" spans="1:18" ht="15.75" customHeight="1" x14ac:dyDescent="0.25">
      <c r="A99" s="131"/>
      <c r="B99" s="131"/>
      <c r="C99" s="131"/>
      <c r="D99" s="131"/>
      <c r="E99" s="131"/>
      <c r="F99" s="131"/>
      <c r="G99" s="131"/>
      <c r="H99" s="131"/>
      <c r="I99" s="131"/>
      <c r="J99" s="131"/>
      <c r="K99" s="131"/>
      <c r="L99" s="131"/>
      <c r="M99" s="131"/>
      <c r="N99" s="131"/>
      <c r="O99" s="131"/>
      <c r="P99" s="131"/>
      <c r="Q99" s="131"/>
      <c r="R99" s="131"/>
    </row>
    <row r="100" spans="1:18" ht="15.75" customHeight="1" x14ac:dyDescent="0.25">
      <c r="A100" s="131"/>
      <c r="B100" s="131"/>
      <c r="C100" s="131"/>
      <c r="D100" s="131"/>
      <c r="E100" s="131"/>
      <c r="F100" s="131"/>
      <c r="G100" s="131"/>
      <c r="H100" s="131"/>
      <c r="I100" s="131"/>
      <c r="J100" s="131"/>
      <c r="K100" s="131"/>
      <c r="L100" s="131"/>
      <c r="M100" s="131"/>
      <c r="N100" s="131"/>
      <c r="O100" s="131"/>
      <c r="P100" s="131"/>
      <c r="Q100" s="131"/>
      <c r="R100" s="131"/>
    </row>
    <row r="101" spans="1:18" ht="15.75" customHeight="1" x14ac:dyDescent="0.25">
      <c r="A101" s="131"/>
      <c r="B101" s="131"/>
      <c r="C101" s="131"/>
      <c r="D101" s="131"/>
      <c r="E101" s="131"/>
      <c r="F101" s="131"/>
      <c r="G101" s="131"/>
      <c r="H101" s="131"/>
      <c r="I101" s="131"/>
      <c r="J101" s="131"/>
      <c r="K101" s="131"/>
      <c r="L101" s="131"/>
      <c r="M101" s="131"/>
      <c r="N101" s="131"/>
      <c r="O101" s="131"/>
      <c r="P101" s="131"/>
      <c r="Q101" s="131"/>
      <c r="R101" s="131"/>
    </row>
    <row r="102" spans="1:18" ht="15.75" customHeight="1" x14ac:dyDescent="0.25">
      <c r="A102" s="131"/>
      <c r="B102" s="131"/>
      <c r="C102" s="131"/>
      <c r="D102" s="131"/>
      <c r="E102" s="131"/>
      <c r="F102" s="131"/>
      <c r="G102" s="131"/>
      <c r="H102" s="131"/>
      <c r="I102" s="131"/>
      <c r="J102" s="131"/>
      <c r="K102" s="131"/>
      <c r="L102" s="131"/>
      <c r="M102" s="131"/>
      <c r="N102" s="131"/>
      <c r="O102" s="131"/>
      <c r="P102" s="131"/>
      <c r="Q102" s="131"/>
      <c r="R102" s="131"/>
    </row>
    <row r="103" spans="1:18" ht="15.75" customHeight="1" x14ac:dyDescent="0.25">
      <c r="A103" s="131"/>
      <c r="B103" s="131"/>
      <c r="C103" s="131"/>
      <c r="D103" s="131"/>
      <c r="E103" s="131"/>
      <c r="F103" s="131"/>
      <c r="G103" s="131"/>
      <c r="H103" s="131"/>
      <c r="I103" s="131"/>
      <c r="J103" s="131"/>
      <c r="K103" s="131"/>
      <c r="L103" s="131"/>
      <c r="M103" s="131"/>
      <c r="N103" s="131"/>
      <c r="O103" s="131"/>
      <c r="P103" s="131"/>
      <c r="Q103" s="131"/>
      <c r="R103" s="131"/>
    </row>
    <row r="104" spans="1:18" ht="15.75" customHeight="1" x14ac:dyDescent="0.25">
      <c r="A104" s="131"/>
      <c r="B104" s="131"/>
      <c r="C104" s="131"/>
      <c r="D104" s="131"/>
      <c r="E104" s="131"/>
      <c r="F104" s="131"/>
      <c r="G104" s="131"/>
      <c r="H104" s="131"/>
      <c r="I104" s="131"/>
      <c r="J104" s="131"/>
      <c r="K104" s="131"/>
      <c r="L104" s="131"/>
      <c r="M104" s="131"/>
      <c r="N104" s="131"/>
      <c r="O104" s="131"/>
      <c r="P104" s="131"/>
      <c r="Q104" s="131"/>
      <c r="R104" s="131"/>
    </row>
    <row r="105" spans="1:18" ht="15.75" customHeight="1" x14ac:dyDescent="0.25">
      <c r="A105" s="131"/>
      <c r="B105" s="131"/>
      <c r="C105" s="131"/>
      <c r="D105" s="131"/>
      <c r="E105" s="131"/>
      <c r="F105" s="131"/>
      <c r="G105" s="131"/>
      <c r="H105" s="131"/>
      <c r="I105" s="131"/>
      <c r="J105" s="131"/>
      <c r="K105" s="131"/>
      <c r="L105" s="131"/>
      <c r="M105" s="131"/>
      <c r="N105" s="131"/>
      <c r="O105" s="131"/>
      <c r="P105" s="131"/>
      <c r="Q105" s="131"/>
      <c r="R105" s="131"/>
    </row>
    <row r="106" spans="1:18" ht="15.75" customHeight="1" x14ac:dyDescent="0.25">
      <c r="A106" s="131"/>
      <c r="B106" s="131"/>
      <c r="C106" s="131"/>
      <c r="D106" s="131"/>
      <c r="E106" s="131"/>
      <c r="F106" s="131"/>
      <c r="G106" s="131"/>
      <c r="H106" s="131"/>
      <c r="I106" s="131"/>
      <c r="J106" s="131"/>
      <c r="K106" s="131"/>
      <c r="L106" s="131"/>
      <c r="M106" s="131"/>
      <c r="N106" s="131"/>
      <c r="O106" s="131"/>
      <c r="P106" s="131"/>
      <c r="Q106" s="131"/>
      <c r="R106" s="131"/>
    </row>
    <row r="107" spans="1:18" ht="15.75" customHeight="1" x14ac:dyDescent="0.25">
      <c r="A107" s="131"/>
      <c r="B107" s="131"/>
      <c r="C107" s="131"/>
      <c r="D107" s="131"/>
      <c r="E107" s="131"/>
      <c r="F107" s="131"/>
      <c r="G107" s="131"/>
      <c r="H107" s="131"/>
      <c r="I107" s="131"/>
      <c r="J107" s="131"/>
      <c r="K107" s="131"/>
      <c r="L107" s="131"/>
      <c r="M107" s="131"/>
      <c r="N107" s="131"/>
      <c r="O107" s="131"/>
      <c r="P107" s="131"/>
      <c r="Q107" s="131"/>
      <c r="R107" s="131"/>
    </row>
    <row r="108" spans="1:18" ht="15.75" customHeight="1" x14ac:dyDescent="0.25">
      <c r="A108" s="131"/>
      <c r="B108" s="131"/>
      <c r="C108" s="131"/>
      <c r="D108" s="131"/>
      <c r="E108" s="131"/>
      <c r="F108" s="131"/>
      <c r="G108" s="131"/>
      <c r="H108" s="131"/>
      <c r="I108" s="131"/>
      <c r="J108" s="131"/>
      <c r="K108" s="131"/>
      <c r="L108" s="131"/>
      <c r="M108" s="131"/>
      <c r="N108" s="131"/>
      <c r="O108" s="131"/>
      <c r="P108" s="131"/>
      <c r="Q108" s="131"/>
      <c r="R108" s="131"/>
    </row>
    <row r="109" spans="1:18" ht="15.75" customHeight="1" x14ac:dyDescent="0.25">
      <c r="A109" s="131"/>
      <c r="B109" s="131"/>
      <c r="C109" s="131"/>
      <c r="D109" s="131"/>
      <c r="E109" s="131"/>
      <c r="F109" s="131"/>
      <c r="G109" s="131"/>
      <c r="H109" s="131"/>
      <c r="I109" s="131"/>
      <c r="J109" s="131"/>
      <c r="K109" s="131"/>
      <c r="L109" s="131"/>
      <c r="M109" s="131"/>
      <c r="N109" s="131"/>
      <c r="O109" s="131"/>
      <c r="P109" s="131"/>
      <c r="Q109" s="131"/>
      <c r="R109" s="131"/>
    </row>
    <row r="110" spans="1:18" ht="15.75" customHeight="1" x14ac:dyDescent="0.25">
      <c r="A110" s="131"/>
      <c r="B110" s="131"/>
      <c r="C110" s="131"/>
      <c r="D110" s="131"/>
      <c r="E110" s="131"/>
      <c r="F110" s="131"/>
      <c r="G110" s="131"/>
      <c r="H110" s="131"/>
      <c r="I110" s="131"/>
      <c r="J110" s="131"/>
      <c r="K110" s="131"/>
      <c r="L110" s="131"/>
      <c r="M110" s="131"/>
      <c r="N110" s="131"/>
      <c r="O110" s="131"/>
      <c r="P110" s="131"/>
      <c r="Q110" s="131"/>
      <c r="R110" s="131"/>
    </row>
    <row r="111" spans="1:18" ht="15.75" customHeight="1" x14ac:dyDescent="0.25">
      <c r="A111" s="131"/>
      <c r="B111" s="131"/>
      <c r="C111" s="131"/>
      <c r="D111" s="131"/>
      <c r="E111" s="131"/>
      <c r="F111" s="131"/>
      <c r="G111" s="131"/>
      <c r="H111" s="131"/>
      <c r="I111" s="131"/>
      <c r="J111" s="131"/>
      <c r="K111" s="131"/>
      <c r="L111" s="131"/>
      <c r="M111" s="131"/>
      <c r="N111" s="131"/>
      <c r="O111" s="131"/>
      <c r="P111" s="131"/>
      <c r="Q111" s="131"/>
      <c r="R111" s="131"/>
    </row>
    <row r="112" spans="1:18" ht="15.75" customHeight="1" x14ac:dyDescent="0.25">
      <c r="A112" s="131"/>
      <c r="B112" s="131"/>
      <c r="C112" s="131"/>
      <c r="D112" s="131"/>
      <c r="E112" s="131"/>
      <c r="F112" s="131"/>
      <c r="G112" s="131"/>
      <c r="H112" s="131"/>
      <c r="I112" s="131"/>
      <c r="J112" s="131"/>
      <c r="K112" s="131"/>
      <c r="L112" s="131"/>
      <c r="M112" s="131"/>
      <c r="N112" s="131"/>
      <c r="O112" s="131"/>
      <c r="P112" s="131"/>
      <c r="Q112" s="131"/>
      <c r="R112" s="131"/>
    </row>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sheetData>
  <mergeCells count="194">
    <mergeCell ref="E29:E30"/>
    <mergeCell ref="S29:S30"/>
    <mergeCell ref="T29:U30"/>
    <mergeCell ref="V29:X30"/>
    <mergeCell ref="A27:A28"/>
    <mergeCell ref="A29:A30"/>
    <mergeCell ref="A77:B77"/>
    <mergeCell ref="E77:X77"/>
    <mergeCell ref="A74:B74"/>
    <mergeCell ref="D74:D76"/>
    <mergeCell ref="E74:X76"/>
    <mergeCell ref="A75:B75"/>
    <mergeCell ref="A76:B76"/>
    <mergeCell ref="D62:D64"/>
    <mergeCell ref="E62:X64"/>
    <mergeCell ref="A63:B63"/>
    <mergeCell ref="A64:B64"/>
    <mergeCell ref="B33:B34"/>
    <mergeCell ref="C33:C34"/>
    <mergeCell ref="D33:D34"/>
    <mergeCell ref="E33:E34"/>
    <mergeCell ref="S33:S34"/>
    <mergeCell ref="T33:U34"/>
    <mergeCell ref="A73:B73"/>
    <mergeCell ref="V19:X20"/>
    <mergeCell ref="V21:X22"/>
    <mergeCell ref="V23:X24"/>
    <mergeCell ref="B58:D58"/>
    <mergeCell ref="A60:X60"/>
    <mergeCell ref="A61:D61"/>
    <mergeCell ref="A62:B62"/>
    <mergeCell ref="T25:U26"/>
    <mergeCell ref="V25:X26"/>
    <mergeCell ref="C27:C28"/>
    <mergeCell ref="D27:D28"/>
    <mergeCell ref="E27:E28"/>
    <mergeCell ref="S27:S28"/>
    <mergeCell ref="T27:U28"/>
    <mergeCell ref="V27:X28"/>
    <mergeCell ref="A35:A36"/>
    <mergeCell ref="B35:B36"/>
    <mergeCell ref="C35:C36"/>
    <mergeCell ref="D35:D36"/>
    <mergeCell ref="E35:E36"/>
    <mergeCell ref="B27:B28"/>
    <mergeCell ref="B29:B30"/>
    <mergeCell ref="C29:C30"/>
    <mergeCell ref="D29:D30"/>
    <mergeCell ref="E73:X73"/>
    <mergeCell ref="A69:B69"/>
    <mergeCell ref="E69:X69"/>
    <mergeCell ref="A70:B70"/>
    <mergeCell ref="D70:D72"/>
    <mergeCell ref="E70:X72"/>
    <mergeCell ref="A72:B72"/>
    <mergeCell ref="A65:B65"/>
    <mergeCell ref="E65:X65"/>
    <mergeCell ref="A68:B68"/>
    <mergeCell ref="S35:S36"/>
    <mergeCell ref="T35:U36"/>
    <mergeCell ref="V35:X36"/>
    <mergeCell ref="E21:E22"/>
    <mergeCell ref="S21:S22"/>
    <mergeCell ref="T21:U22"/>
    <mergeCell ref="V31:X32"/>
    <mergeCell ref="V33:X34"/>
    <mergeCell ref="A71:B71"/>
    <mergeCell ref="A48:A49"/>
    <mergeCell ref="B48:B49"/>
    <mergeCell ref="C48:C49"/>
    <mergeCell ref="D48:D49"/>
    <mergeCell ref="E48:P48"/>
    <mergeCell ref="Q48:Q49"/>
    <mergeCell ref="R48:X57"/>
    <mergeCell ref="A50:A53"/>
    <mergeCell ref="B53:D53"/>
    <mergeCell ref="A54:A57"/>
    <mergeCell ref="B57:D57"/>
    <mergeCell ref="A66:B66"/>
    <mergeCell ref="D66:D68"/>
    <mergeCell ref="E66:X68"/>
    <mergeCell ref="A67:B67"/>
    <mergeCell ref="V17:X18"/>
    <mergeCell ref="B19:B20"/>
    <mergeCell ref="C19:C20"/>
    <mergeCell ref="D19:D20"/>
    <mergeCell ref="E19:E20"/>
    <mergeCell ref="S19:S20"/>
    <mergeCell ref="T19:U20"/>
    <mergeCell ref="A19:A20"/>
    <mergeCell ref="A47:X47"/>
    <mergeCell ref="C23:C24"/>
    <mergeCell ref="D23:D24"/>
    <mergeCell ref="E23:E24"/>
    <mergeCell ref="S23:S24"/>
    <mergeCell ref="T23:U24"/>
    <mergeCell ref="B21:B22"/>
    <mergeCell ref="C21:C22"/>
    <mergeCell ref="D21:D22"/>
    <mergeCell ref="A17:A18"/>
    <mergeCell ref="B17:B18"/>
    <mergeCell ref="C17:C18"/>
    <mergeCell ref="D17:D18"/>
    <mergeCell ref="E17:E18"/>
    <mergeCell ref="S17:S18"/>
    <mergeCell ref="T17:U18"/>
    <mergeCell ref="A12:B12"/>
    <mergeCell ref="C12:M12"/>
    <mergeCell ref="N12:Q12"/>
    <mergeCell ref="R12:X12"/>
    <mergeCell ref="A14:X14"/>
    <mergeCell ref="A15:A16"/>
    <mergeCell ref="B15:B16"/>
    <mergeCell ref="C15:C16"/>
    <mergeCell ref="D15:D16"/>
    <mergeCell ref="E15:E16"/>
    <mergeCell ref="G15:R15"/>
    <mergeCell ref="S15:S16"/>
    <mergeCell ref="T15:U16"/>
    <mergeCell ref="V15:X16"/>
    <mergeCell ref="C11:H11"/>
    <mergeCell ref="J11:K11"/>
    <mergeCell ref="L11:M11"/>
    <mergeCell ref="N11:X11"/>
    <mergeCell ref="A7:B7"/>
    <mergeCell ref="C7:X7"/>
    <mergeCell ref="A9:B9"/>
    <mergeCell ref="C9:X9"/>
    <mergeCell ref="A10:B11"/>
    <mergeCell ref="C10:H10"/>
    <mergeCell ref="J10:K10"/>
    <mergeCell ref="L10:M10"/>
    <mergeCell ref="N10:P10"/>
    <mergeCell ref="A1:C3"/>
    <mergeCell ref="D1:S3"/>
    <mergeCell ref="T1:U1"/>
    <mergeCell ref="V1:X1"/>
    <mergeCell ref="T2:U2"/>
    <mergeCell ref="V2:X2"/>
    <mergeCell ref="T3:U3"/>
    <mergeCell ref="V3:X3"/>
    <mergeCell ref="Q10:R10"/>
    <mergeCell ref="S10:U10"/>
    <mergeCell ref="W10:X10"/>
    <mergeCell ref="H5:L5"/>
    <mergeCell ref="A21:A22"/>
    <mergeCell ref="B23:B24"/>
    <mergeCell ref="A37:A38"/>
    <mergeCell ref="B37:B38"/>
    <mergeCell ref="C37:C38"/>
    <mergeCell ref="D37:D38"/>
    <mergeCell ref="E37:E38"/>
    <mergeCell ref="S37:S38"/>
    <mergeCell ref="T37:U38"/>
    <mergeCell ref="B31:B32"/>
    <mergeCell ref="C31:C32"/>
    <mergeCell ref="D31:D32"/>
    <mergeCell ref="E31:E32"/>
    <mergeCell ref="S31:S32"/>
    <mergeCell ref="T31:U32"/>
    <mergeCell ref="A33:A34"/>
    <mergeCell ref="A31:A32"/>
    <mergeCell ref="A23:A24"/>
    <mergeCell ref="A25:A26"/>
    <mergeCell ref="B25:B26"/>
    <mergeCell ref="C25:C26"/>
    <mergeCell ref="D25:D26"/>
    <mergeCell ref="E25:E26"/>
    <mergeCell ref="S25:S26"/>
    <mergeCell ref="V37:X38"/>
    <mergeCell ref="A39:A40"/>
    <mergeCell ref="B39:B40"/>
    <mergeCell ref="C39:C40"/>
    <mergeCell ref="D39:D40"/>
    <mergeCell ref="E39:E40"/>
    <mergeCell ref="S39:S40"/>
    <mergeCell ref="T39:U40"/>
    <mergeCell ref="V39:X40"/>
    <mergeCell ref="A41:A42"/>
    <mergeCell ref="B41:B42"/>
    <mergeCell ref="C41:C42"/>
    <mergeCell ref="D41:D42"/>
    <mergeCell ref="E41:E42"/>
    <mergeCell ref="S41:S42"/>
    <mergeCell ref="T41:U42"/>
    <mergeCell ref="V41:X42"/>
    <mergeCell ref="A43:A44"/>
    <mergeCell ref="B43:B44"/>
    <mergeCell ref="C43:C44"/>
    <mergeCell ref="D43:D44"/>
    <mergeCell ref="E43:E44"/>
    <mergeCell ref="S43:S44"/>
    <mergeCell ref="T43:U44"/>
    <mergeCell ref="V43:X44"/>
  </mergeCells>
  <pageMargins left="0.7" right="0.7" top="0.75" bottom="0.75" header="0" footer="0"/>
  <pageSetup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D3328-B251-4F8D-B8C7-E440A411AF82}">
  <dimension ref="A1:AC983"/>
  <sheetViews>
    <sheetView zoomScale="40" zoomScaleNormal="40" workbookViewId="0">
      <selection activeCell="V1" sqref="V1:X1"/>
    </sheetView>
  </sheetViews>
  <sheetFormatPr baseColWidth="10" defaultColWidth="12.625" defaultRowHeight="15" customHeight="1" x14ac:dyDescent="0.2"/>
  <cols>
    <col min="1" max="1" width="9.375" style="1" customWidth="1"/>
    <col min="2" max="2" width="40.875" style="1" customWidth="1"/>
    <col min="3" max="3" width="29.125" style="1" customWidth="1"/>
    <col min="4" max="4" width="22.875" style="1" customWidth="1"/>
    <col min="5" max="5" width="23" style="1" customWidth="1"/>
    <col min="6" max="17" width="20.75" style="1" customWidth="1"/>
    <col min="18" max="18" width="25.75" style="1" customWidth="1"/>
    <col min="19" max="19" width="20.75" style="1" customWidth="1"/>
    <col min="20" max="20" width="13.5" style="1" customWidth="1"/>
    <col min="21" max="21" width="15.375" style="1" customWidth="1"/>
    <col min="22" max="22" width="14.625" style="1" customWidth="1"/>
    <col min="23" max="23" width="17.25" style="1" customWidth="1"/>
    <col min="24" max="24" width="24.75" style="1" customWidth="1"/>
    <col min="25" max="25" width="9.375" style="1" customWidth="1"/>
    <col min="26" max="16384" width="12.625" style="1"/>
  </cols>
  <sheetData>
    <row r="1" spans="1:24" ht="34.5" customHeight="1" x14ac:dyDescent="0.2">
      <c r="A1" s="595"/>
      <c r="B1" s="595"/>
      <c r="C1" s="595"/>
      <c r="D1" s="596" t="s">
        <v>63</v>
      </c>
      <c r="E1" s="596"/>
      <c r="F1" s="596"/>
      <c r="G1" s="596"/>
      <c r="H1" s="596"/>
      <c r="I1" s="596"/>
      <c r="J1" s="596"/>
      <c r="K1" s="596"/>
      <c r="L1" s="596"/>
      <c r="M1" s="596"/>
      <c r="N1" s="596"/>
      <c r="O1" s="596"/>
      <c r="P1" s="596"/>
      <c r="Q1" s="596"/>
      <c r="R1" s="596"/>
      <c r="S1" s="596"/>
      <c r="T1" s="597" t="s">
        <v>1</v>
      </c>
      <c r="U1" s="598"/>
      <c r="V1" s="347" t="s">
        <v>93</v>
      </c>
      <c r="W1" s="348"/>
      <c r="X1" s="348"/>
    </row>
    <row r="2" spans="1:24" ht="34.5" customHeight="1" x14ac:dyDescent="0.2">
      <c r="A2" s="595"/>
      <c r="B2" s="595"/>
      <c r="C2" s="595"/>
      <c r="D2" s="596"/>
      <c r="E2" s="596"/>
      <c r="F2" s="596"/>
      <c r="G2" s="596"/>
      <c r="H2" s="596"/>
      <c r="I2" s="596"/>
      <c r="J2" s="596"/>
      <c r="K2" s="596"/>
      <c r="L2" s="596"/>
      <c r="M2" s="596"/>
      <c r="N2" s="596"/>
      <c r="O2" s="596"/>
      <c r="P2" s="596"/>
      <c r="Q2" s="596"/>
      <c r="R2" s="596"/>
      <c r="S2" s="596"/>
      <c r="T2" s="597" t="s">
        <v>2</v>
      </c>
      <c r="U2" s="598"/>
      <c r="V2" s="347">
        <v>1</v>
      </c>
      <c r="W2" s="348"/>
      <c r="X2" s="348"/>
    </row>
    <row r="3" spans="1:24" ht="34.5" customHeight="1" x14ac:dyDescent="0.2">
      <c r="A3" s="595"/>
      <c r="B3" s="595"/>
      <c r="C3" s="595"/>
      <c r="D3" s="596"/>
      <c r="E3" s="596"/>
      <c r="F3" s="596"/>
      <c r="G3" s="596"/>
      <c r="H3" s="596"/>
      <c r="I3" s="596"/>
      <c r="J3" s="596"/>
      <c r="K3" s="596"/>
      <c r="L3" s="596"/>
      <c r="M3" s="596"/>
      <c r="N3" s="596"/>
      <c r="O3" s="596"/>
      <c r="P3" s="596"/>
      <c r="Q3" s="596"/>
      <c r="R3" s="596"/>
      <c r="S3" s="596"/>
      <c r="T3" s="597" t="s">
        <v>3</v>
      </c>
      <c r="U3" s="598"/>
      <c r="V3" s="349">
        <v>44409</v>
      </c>
      <c r="W3" s="348"/>
      <c r="X3" s="348"/>
    </row>
    <row r="4" spans="1:24" ht="39.75" customHeight="1" x14ac:dyDescent="0.2">
      <c r="A4" s="2"/>
      <c r="B4" s="2"/>
      <c r="C4" s="2"/>
      <c r="D4" s="2"/>
      <c r="E4" s="2"/>
      <c r="F4" s="2"/>
      <c r="G4" s="2"/>
      <c r="H4" s="2"/>
      <c r="I4" s="2"/>
      <c r="J4" s="2"/>
      <c r="K4" s="2"/>
      <c r="L4" s="2"/>
      <c r="M4" s="2"/>
      <c r="N4" s="2"/>
      <c r="O4" s="2"/>
      <c r="P4" s="2"/>
      <c r="Q4" s="2"/>
      <c r="R4" s="2"/>
      <c r="S4" s="2"/>
      <c r="T4" s="2"/>
      <c r="U4" s="2"/>
      <c r="V4" s="2"/>
      <c r="W4" s="2"/>
      <c r="X4" s="2"/>
    </row>
    <row r="5" spans="1:24" ht="39.75" customHeight="1" x14ac:dyDescent="0.45">
      <c r="A5" s="2"/>
      <c r="B5" s="3" t="s">
        <v>3</v>
      </c>
      <c r="C5" s="4">
        <v>2023</v>
      </c>
      <c r="D5" s="5"/>
      <c r="E5" s="6" t="s">
        <v>61</v>
      </c>
      <c r="F5" s="7"/>
      <c r="G5" s="5"/>
      <c r="H5" s="609" t="s">
        <v>198</v>
      </c>
      <c r="I5" s="609"/>
      <c r="J5" s="609"/>
      <c r="K5" s="609"/>
      <c r="L5" s="2"/>
      <c r="M5" s="2"/>
      <c r="N5" s="2"/>
      <c r="O5" s="2"/>
      <c r="P5" s="2"/>
      <c r="Q5" s="2"/>
      <c r="R5" s="2"/>
      <c r="S5" s="2"/>
      <c r="T5" s="2"/>
      <c r="U5" s="2"/>
      <c r="V5" s="2"/>
      <c r="W5" s="2"/>
      <c r="X5" s="2"/>
    </row>
    <row r="6" spans="1:24" ht="39.75" customHeight="1" x14ac:dyDescent="0.2">
      <c r="A6" s="2"/>
      <c r="B6" s="2"/>
      <c r="C6" s="2"/>
      <c r="D6" s="2"/>
      <c r="E6" s="2"/>
      <c r="F6" s="2"/>
      <c r="G6" s="2"/>
      <c r="H6" s="2"/>
      <c r="I6" s="2"/>
      <c r="J6" s="2"/>
      <c r="K6" s="2"/>
      <c r="L6" s="2"/>
      <c r="M6" s="2"/>
      <c r="N6" s="2"/>
      <c r="O6" s="2"/>
      <c r="P6" s="2"/>
      <c r="Q6" s="2"/>
      <c r="R6" s="2"/>
      <c r="S6" s="2"/>
      <c r="T6" s="2"/>
      <c r="U6" s="2"/>
      <c r="V6" s="2"/>
      <c r="W6" s="2"/>
      <c r="X6" s="2"/>
    </row>
    <row r="7" spans="1:24" ht="48.75" customHeight="1" x14ac:dyDescent="0.35">
      <c r="A7" s="610" t="s">
        <v>4</v>
      </c>
      <c r="B7" s="605"/>
      <c r="C7" s="601" t="s">
        <v>127</v>
      </c>
      <c r="D7" s="611"/>
      <c r="E7" s="611"/>
      <c r="F7" s="611"/>
      <c r="G7" s="611"/>
      <c r="H7" s="611"/>
      <c r="I7" s="611"/>
      <c r="J7" s="611"/>
      <c r="K7" s="611"/>
      <c r="L7" s="611"/>
      <c r="M7" s="611"/>
      <c r="N7" s="611"/>
      <c r="O7" s="611"/>
      <c r="P7" s="611"/>
      <c r="Q7" s="611"/>
      <c r="R7" s="611"/>
      <c r="S7" s="611"/>
      <c r="T7" s="611"/>
      <c r="U7" s="611"/>
      <c r="V7" s="611"/>
      <c r="W7" s="611"/>
      <c r="X7" s="611"/>
    </row>
    <row r="8" spans="1:24" ht="20.25" x14ac:dyDescent="0.2">
      <c r="A8" s="8"/>
      <c r="B8" s="8"/>
      <c r="C8" s="8"/>
      <c r="D8" s="8"/>
      <c r="E8" s="8"/>
      <c r="F8" s="8"/>
      <c r="G8" s="8"/>
      <c r="H8" s="8"/>
      <c r="I8" s="8"/>
      <c r="J8" s="8"/>
      <c r="K8" s="8"/>
      <c r="L8" s="8"/>
      <c r="M8" s="8"/>
      <c r="N8" s="8"/>
      <c r="O8" s="8"/>
      <c r="P8" s="8"/>
      <c r="Q8" s="8"/>
      <c r="R8" s="8"/>
      <c r="S8" s="8"/>
      <c r="T8" s="8"/>
      <c r="U8" s="8"/>
      <c r="V8" s="8"/>
      <c r="W8" s="8"/>
      <c r="X8" s="8"/>
    </row>
    <row r="9" spans="1:24" ht="60.75" customHeight="1" x14ac:dyDescent="0.35">
      <c r="A9" s="610" t="s">
        <v>5</v>
      </c>
      <c r="B9" s="605"/>
      <c r="C9" s="603" t="s">
        <v>199</v>
      </c>
      <c r="D9" s="602"/>
      <c r="E9" s="602"/>
      <c r="F9" s="602"/>
      <c r="G9" s="602"/>
      <c r="H9" s="602"/>
      <c r="I9" s="602"/>
      <c r="J9" s="602"/>
      <c r="K9" s="602"/>
      <c r="L9" s="602"/>
      <c r="M9" s="602"/>
      <c r="N9" s="602"/>
      <c r="O9" s="602"/>
      <c r="P9" s="602"/>
      <c r="Q9" s="602"/>
      <c r="R9" s="602"/>
      <c r="S9" s="602"/>
      <c r="T9" s="602"/>
      <c r="U9" s="602"/>
      <c r="V9" s="602"/>
      <c r="W9" s="602"/>
      <c r="X9" s="602"/>
    </row>
    <row r="10" spans="1:24" ht="87" customHeight="1" x14ac:dyDescent="0.35">
      <c r="A10" s="599" t="s">
        <v>6</v>
      </c>
      <c r="B10" s="600"/>
      <c r="C10" s="601" t="s">
        <v>102</v>
      </c>
      <c r="D10" s="602"/>
      <c r="E10" s="602"/>
      <c r="F10" s="602"/>
      <c r="G10" s="602"/>
      <c r="H10" s="602"/>
      <c r="I10" s="9" t="s">
        <v>7</v>
      </c>
      <c r="J10" s="603" t="s">
        <v>128</v>
      </c>
      <c r="K10" s="602"/>
      <c r="L10" s="604" t="s">
        <v>8</v>
      </c>
      <c r="M10" s="605"/>
      <c r="N10" s="606" t="s">
        <v>221</v>
      </c>
      <c r="O10" s="607"/>
      <c r="P10" s="607"/>
      <c r="Q10" s="607"/>
      <c r="R10" s="607"/>
      <c r="S10" s="607"/>
      <c r="T10" s="607"/>
      <c r="U10" s="607"/>
      <c r="V10" s="607"/>
      <c r="W10" s="607"/>
      <c r="X10" s="608"/>
    </row>
    <row r="11" spans="1:24" ht="60.75" customHeight="1" x14ac:dyDescent="0.35">
      <c r="A11" s="610" t="s">
        <v>11</v>
      </c>
      <c r="B11" s="605"/>
      <c r="C11" s="635" t="s">
        <v>103</v>
      </c>
      <c r="D11" s="611"/>
      <c r="E11" s="611"/>
      <c r="F11" s="611"/>
      <c r="G11" s="611"/>
      <c r="H11" s="611"/>
      <c r="I11" s="611"/>
      <c r="J11" s="611"/>
      <c r="K11" s="611"/>
      <c r="L11" s="611"/>
      <c r="M11" s="611"/>
      <c r="N11" s="604" t="s">
        <v>12</v>
      </c>
      <c r="O11" s="605"/>
      <c r="P11" s="605"/>
      <c r="Q11" s="605"/>
      <c r="R11" s="612" t="s">
        <v>104</v>
      </c>
      <c r="S11" s="612"/>
      <c r="T11" s="612"/>
      <c r="U11" s="612"/>
      <c r="V11" s="612"/>
      <c r="W11" s="612"/>
      <c r="X11" s="612"/>
    </row>
    <row r="12" spans="1:24" ht="25.5" customHeight="1" thickBot="1" x14ac:dyDescent="0.25">
      <c r="A12" s="2"/>
      <c r="B12" s="2"/>
      <c r="C12" s="2"/>
      <c r="D12" s="2"/>
      <c r="E12" s="2"/>
      <c r="F12" s="2"/>
      <c r="G12" s="2"/>
      <c r="H12" s="2"/>
      <c r="I12" s="2"/>
      <c r="J12" s="2"/>
      <c r="K12" s="2"/>
      <c r="L12" s="2"/>
      <c r="M12" s="2"/>
      <c r="N12" s="2"/>
      <c r="O12" s="2"/>
      <c r="P12" s="2"/>
      <c r="Q12" s="2"/>
      <c r="R12" s="2"/>
      <c r="S12" s="2"/>
      <c r="T12" s="2"/>
      <c r="U12" s="2"/>
      <c r="V12" s="2"/>
      <c r="W12" s="2"/>
      <c r="X12" s="2"/>
    </row>
    <row r="13" spans="1:24" ht="39.75" customHeight="1" thickBot="1" x14ac:dyDescent="0.25">
      <c r="A13" s="613" t="s">
        <v>13</v>
      </c>
      <c r="B13" s="614"/>
      <c r="C13" s="614"/>
      <c r="D13" s="614"/>
      <c r="E13" s="614"/>
      <c r="F13" s="614"/>
      <c r="G13" s="614"/>
      <c r="H13" s="614"/>
      <c r="I13" s="614"/>
      <c r="J13" s="614"/>
      <c r="K13" s="614"/>
      <c r="L13" s="614"/>
      <c r="M13" s="614"/>
      <c r="N13" s="614"/>
      <c r="O13" s="614"/>
      <c r="P13" s="614"/>
      <c r="Q13" s="614"/>
      <c r="R13" s="614"/>
      <c r="S13" s="614"/>
      <c r="T13" s="614"/>
      <c r="U13" s="614"/>
      <c r="V13" s="614"/>
      <c r="W13" s="614"/>
      <c r="X13" s="615"/>
    </row>
    <row r="14" spans="1:24" ht="47.25" customHeight="1" thickBot="1" x14ac:dyDescent="0.25">
      <c r="A14" s="628" t="s">
        <v>14</v>
      </c>
      <c r="B14" s="628" t="s">
        <v>15</v>
      </c>
      <c r="C14" s="630" t="s">
        <v>55</v>
      </c>
      <c r="D14" s="630" t="s">
        <v>16</v>
      </c>
      <c r="E14" s="630" t="s">
        <v>17</v>
      </c>
      <c r="F14" s="10"/>
      <c r="G14" s="616" t="s">
        <v>18</v>
      </c>
      <c r="H14" s="614"/>
      <c r="I14" s="614"/>
      <c r="J14" s="614"/>
      <c r="K14" s="614"/>
      <c r="L14" s="614"/>
      <c r="M14" s="614"/>
      <c r="N14" s="614"/>
      <c r="O14" s="614"/>
      <c r="P14" s="614"/>
      <c r="Q14" s="614"/>
      <c r="R14" s="614"/>
      <c r="S14" s="617" t="s">
        <v>56</v>
      </c>
      <c r="T14" s="619" t="s">
        <v>19</v>
      </c>
      <c r="U14" s="620"/>
      <c r="V14" s="623" t="s">
        <v>20</v>
      </c>
      <c r="W14" s="620"/>
      <c r="X14" s="624"/>
    </row>
    <row r="15" spans="1:24" ht="34.5" customHeight="1" thickBot="1" x14ac:dyDescent="0.25">
      <c r="A15" s="629"/>
      <c r="B15" s="618"/>
      <c r="C15" s="618"/>
      <c r="D15" s="618"/>
      <c r="E15" s="618"/>
      <c r="F15" s="11" t="s">
        <v>21</v>
      </c>
      <c r="G15" s="12" t="s">
        <v>22</v>
      </c>
      <c r="H15" s="13" t="s">
        <v>23</v>
      </c>
      <c r="I15" s="13" t="s">
        <v>24</v>
      </c>
      <c r="J15" s="13" t="s">
        <v>25</v>
      </c>
      <c r="K15" s="14" t="s">
        <v>26</v>
      </c>
      <c r="L15" s="14" t="s">
        <v>27</v>
      </c>
      <c r="M15" s="13" t="s">
        <v>28</v>
      </c>
      <c r="N15" s="13" t="s">
        <v>29</v>
      </c>
      <c r="O15" s="13" t="s">
        <v>30</v>
      </c>
      <c r="P15" s="13" t="s">
        <v>31</v>
      </c>
      <c r="Q15" s="13" t="s">
        <v>32</v>
      </c>
      <c r="R15" s="15" t="s">
        <v>33</v>
      </c>
      <c r="S15" s="618"/>
      <c r="T15" s="621"/>
      <c r="U15" s="622"/>
      <c r="V15" s="625"/>
      <c r="W15" s="626"/>
      <c r="X15" s="627"/>
    </row>
    <row r="16" spans="1:24" ht="87.75" customHeight="1" x14ac:dyDescent="0.2">
      <c r="A16" s="559">
        <v>1</v>
      </c>
      <c r="B16" s="561" t="s">
        <v>235</v>
      </c>
      <c r="C16" s="393" t="s">
        <v>117</v>
      </c>
      <c r="D16" s="397">
        <f>((3250000/30)*4)</f>
        <v>433333.33333333331</v>
      </c>
      <c r="E16" s="397">
        <f>+D16</f>
        <v>433333.33333333331</v>
      </c>
      <c r="F16" s="16" t="s">
        <v>35</v>
      </c>
      <c r="G16" s="17"/>
      <c r="H16" s="18"/>
      <c r="I16" s="18"/>
      <c r="J16" s="18"/>
      <c r="K16" s="18"/>
      <c r="L16" s="18"/>
      <c r="M16" s="18"/>
      <c r="N16" s="18"/>
      <c r="O16" s="18"/>
      <c r="P16" s="18"/>
      <c r="Q16" s="18">
        <v>1</v>
      </c>
      <c r="R16" s="18"/>
      <c r="S16" s="563">
        <f>(SUM(G17:R17)/SUM(G16:R16))</f>
        <v>0</v>
      </c>
      <c r="T16" s="577" t="s">
        <v>135</v>
      </c>
      <c r="U16" s="566"/>
      <c r="V16" s="631"/>
      <c r="W16" s="578"/>
      <c r="X16" s="566"/>
    </row>
    <row r="17" spans="1:29" ht="82.5" customHeight="1" thickBot="1" x14ac:dyDescent="0.25">
      <c r="A17" s="560"/>
      <c r="B17" s="562"/>
      <c r="C17" s="394"/>
      <c r="D17" s="396"/>
      <c r="E17" s="396"/>
      <c r="F17" s="19" t="s">
        <v>36</v>
      </c>
      <c r="G17" s="20"/>
      <c r="H17" s="21"/>
      <c r="I17" s="21"/>
      <c r="J17" s="21"/>
      <c r="K17" s="21"/>
      <c r="L17" s="21"/>
      <c r="M17" s="21"/>
      <c r="N17" s="21"/>
      <c r="O17" s="21"/>
      <c r="P17" s="21"/>
      <c r="Q17" s="21"/>
      <c r="R17" s="22"/>
      <c r="S17" s="564"/>
      <c r="T17" s="579"/>
      <c r="U17" s="568"/>
      <c r="V17" s="632"/>
      <c r="W17" s="633"/>
      <c r="X17" s="634"/>
    </row>
    <row r="18" spans="1:29" ht="116.25" customHeight="1" x14ac:dyDescent="0.2">
      <c r="A18" s="559">
        <v>2</v>
      </c>
      <c r="B18" s="561" t="s">
        <v>152</v>
      </c>
      <c r="C18" s="393" t="s">
        <v>117</v>
      </c>
      <c r="D18" s="397">
        <f t="shared" ref="D18" si="0">((3250000/30)*4)</f>
        <v>433333.33333333331</v>
      </c>
      <c r="E18" s="397">
        <f t="shared" ref="E18" si="1">+D18</f>
        <v>433333.33333333331</v>
      </c>
      <c r="F18" s="16" t="s">
        <v>35</v>
      </c>
      <c r="G18" s="17"/>
      <c r="H18" s="18"/>
      <c r="I18" s="18">
        <v>1</v>
      </c>
      <c r="J18" s="18"/>
      <c r="K18" s="23"/>
      <c r="L18" s="18"/>
      <c r="M18" s="24"/>
      <c r="N18" s="18">
        <v>1</v>
      </c>
      <c r="O18" s="18"/>
      <c r="P18" s="18"/>
      <c r="Q18" s="18"/>
      <c r="R18" s="18"/>
      <c r="S18" s="575">
        <f>(SUM(G19:R19)/SUM(G18:R18))</f>
        <v>0</v>
      </c>
      <c r="T18" s="577" t="s">
        <v>153</v>
      </c>
      <c r="U18" s="578"/>
      <c r="V18" s="580"/>
      <c r="W18" s="570"/>
      <c r="X18" s="571"/>
    </row>
    <row r="19" spans="1:29" ht="116.25" customHeight="1" thickBot="1" x14ac:dyDescent="0.25">
      <c r="A19" s="560"/>
      <c r="B19" s="562"/>
      <c r="C19" s="394"/>
      <c r="D19" s="396"/>
      <c r="E19" s="396"/>
      <c r="F19" s="19" t="s">
        <v>36</v>
      </c>
      <c r="G19" s="20"/>
      <c r="H19" s="21"/>
      <c r="I19" s="21"/>
      <c r="J19" s="21"/>
      <c r="K19" s="21"/>
      <c r="L19" s="25"/>
      <c r="M19" s="26"/>
      <c r="N19" s="21"/>
      <c r="O19" s="21"/>
      <c r="P19" s="21"/>
      <c r="Q19" s="21"/>
      <c r="R19" s="27"/>
      <c r="S19" s="576"/>
      <c r="T19" s="579"/>
      <c r="U19" s="567"/>
      <c r="V19" s="572"/>
      <c r="W19" s="573"/>
      <c r="X19" s="574"/>
    </row>
    <row r="20" spans="1:29" ht="138.75" customHeight="1" x14ac:dyDescent="0.2">
      <c r="A20" s="559">
        <v>3</v>
      </c>
      <c r="B20" s="561" t="s">
        <v>228</v>
      </c>
      <c r="C20" s="393" t="s">
        <v>154</v>
      </c>
      <c r="D20" s="397">
        <f t="shared" ref="D20" si="2">((3250000/30)*4)</f>
        <v>433333.33333333331</v>
      </c>
      <c r="E20" s="397">
        <f t="shared" ref="E20" si="3">+D20</f>
        <v>433333.33333333331</v>
      </c>
      <c r="F20" s="16" t="s">
        <v>35</v>
      </c>
      <c r="G20" s="17"/>
      <c r="H20" s="18">
        <v>1</v>
      </c>
      <c r="I20" s="18"/>
      <c r="J20" s="18"/>
      <c r="K20" s="23"/>
      <c r="L20" s="18"/>
      <c r="M20" s="24"/>
      <c r="N20" s="18"/>
      <c r="O20" s="18"/>
      <c r="P20" s="18"/>
      <c r="Q20" s="18"/>
      <c r="R20" s="18"/>
      <c r="S20" s="575">
        <f>(SUM(G21:R21)/SUM(G20:R20))</f>
        <v>0</v>
      </c>
      <c r="T20" s="577" t="s">
        <v>156</v>
      </c>
      <c r="U20" s="578"/>
      <c r="V20" s="580"/>
      <c r="W20" s="570"/>
      <c r="X20" s="571"/>
    </row>
    <row r="21" spans="1:29" ht="138.75" customHeight="1" thickBot="1" x14ac:dyDescent="0.25">
      <c r="A21" s="560"/>
      <c r="B21" s="562"/>
      <c r="C21" s="394"/>
      <c r="D21" s="396"/>
      <c r="E21" s="396"/>
      <c r="F21" s="19" t="s">
        <v>36</v>
      </c>
      <c r="G21" s="20"/>
      <c r="H21" s="21"/>
      <c r="I21" s="21"/>
      <c r="J21" s="21"/>
      <c r="K21" s="21"/>
      <c r="L21" s="25"/>
      <c r="M21" s="26"/>
      <c r="N21" s="21"/>
      <c r="O21" s="21"/>
      <c r="P21" s="21"/>
      <c r="Q21" s="21"/>
      <c r="R21" s="27"/>
      <c r="S21" s="576"/>
      <c r="T21" s="579"/>
      <c r="U21" s="567"/>
      <c r="V21" s="572"/>
      <c r="W21" s="573"/>
      <c r="X21" s="574"/>
    </row>
    <row r="22" spans="1:29" ht="180.75" customHeight="1" x14ac:dyDescent="0.2">
      <c r="A22" s="559">
        <v>4</v>
      </c>
      <c r="B22" s="561" t="s">
        <v>229</v>
      </c>
      <c r="C22" s="393" t="s">
        <v>154</v>
      </c>
      <c r="D22" s="397">
        <f t="shared" ref="D22" si="4">((3250000/30)*4)</f>
        <v>433333.33333333331</v>
      </c>
      <c r="E22" s="397">
        <f t="shared" ref="E22" si="5">+D22</f>
        <v>433333.33333333331</v>
      </c>
      <c r="F22" s="16" t="s">
        <v>35</v>
      </c>
      <c r="G22" s="17"/>
      <c r="H22" s="18"/>
      <c r="I22" s="18">
        <v>1</v>
      </c>
      <c r="J22" s="18"/>
      <c r="K22" s="23"/>
      <c r="L22" s="18"/>
      <c r="M22" s="24"/>
      <c r="N22" s="18"/>
      <c r="O22" s="18"/>
      <c r="P22" s="18"/>
      <c r="Q22" s="18"/>
      <c r="R22" s="18"/>
      <c r="S22" s="575">
        <f>(SUM(G23:R23)/SUM(G22:R22))</f>
        <v>0</v>
      </c>
      <c r="T22" s="577" t="s">
        <v>157</v>
      </c>
      <c r="U22" s="578"/>
      <c r="V22" s="580"/>
      <c r="W22" s="570"/>
      <c r="X22" s="571"/>
    </row>
    <row r="23" spans="1:29" ht="180.75" customHeight="1" thickBot="1" x14ac:dyDescent="0.25">
      <c r="A23" s="560"/>
      <c r="B23" s="562"/>
      <c r="C23" s="394"/>
      <c r="D23" s="396"/>
      <c r="E23" s="396"/>
      <c r="F23" s="19" t="s">
        <v>36</v>
      </c>
      <c r="G23" s="20"/>
      <c r="H23" s="21"/>
      <c r="I23" s="21"/>
      <c r="J23" s="21"/>
      <c r="K23" s="21"/>
      <c r="L23" s="25"/>
      <c r="M23" s="26"/>
      <c r="N23" s="21"/>
      <c r="O23" s="21"/>
      <c r="P23" s="21"/>
      <c r="Q23" s="21"/>
      <c r="R23" s="27"/>
      <c r="S23" s="576"/>
      <c r="T23" s="579"/>
      <c r="U23" s="567"/>
      <c r="V23" s="572"/>
      <c r="W23" s="573"/>
      <c r="X23" s="574"/>
    </row>
    <row r="24" spans="1:29" ht="116.25" customHeight="1" x14ac:dyDescent="0.2">
      <c r="A24" s="559">
        <v>5</v>
      </c>
      <c r="B24" s="561" t="s">
        <v>193</v>
      </c>
      <c r="C24" s="393" t="s">
        <v>154</v>
      </c>
      <c r="D24" s="397">
        <f t="shared" ref="D24" si="6">((3250000/30)*4)</f>
        <v>433333.33333333331</v>
      </c>
      <c r="E24" s="397">
        <f t="shared" ref="E24" si="7">+D24</f>
        <v>433333.33333333331</v>
      </c>
      <c r="F24" s="16" t="s">
        <v>35</v>
      </c>
      <c r="G24" s="17"/>
      <c r="H24" s="18"/>
      <c r="I24" s="18"/>
      <c r="J24" s="18"/>
      <c r="K24" s="23"/>
      <c r="L24" s="18"/>
      <c r="M24" s="24"/>
      <c r="N24" s="18"/>
      <c r="O24" s="18"/>
      <c r="P24" s="18"/>
      <c r="Q24" s="18"/>
      <c r="R24" s="18">
        <v>1</v>
      </c>
      <c r="S24" s="575">
        <f>(SUM(G25:R25)/SUM(G24:R24))</f>
        <v>0</v>
      </c>
      <c r="T24" s="577" t="s">
        <v>230</v>
      </c>
      <c r="U24" s="578"/>
      <c r="V24" s="580"/>
      <c r="W24" s="570"/>
      <c r="X24" s="571"/>
    </row>
    <row r="25" spans="1:29" ht="116.25" customHeight="1" thickBot="1" x14ac:dyDescent="0.25">
      <c r="A25" s="560"/>
      <c r="B25" s="562"/>
      <c r="C25" s="394"/>
      <c r="D25" s="396"/>
      <c r="E25" s="396"/>
      <c r="F25" s="19" t="s">
        <v>36</v>
      </c>
      <c r="G25" s="20"/>
      <c r="H25" s="21"/>
      <c r="I25" s="21"/>
      <c r="J25" s="21"/>
      <c r="K25" s="21"/>
      <c r="L25" s="25"/>
      <c r="M25" s="26"/>
      <c r="N25" s="21"/>
      <c r="O25" s="21"/>
      <c r="P25" s="21"/>
      <c r="Q25" s="21"/>
      <c r="R25" s="27"/>
      <c r="S25" s="576"/>
      <c r="T25" s="579"/>
      <c r="U25" s="567"/>
      <c r="V25" s="572"/>
      <c r="W25" s="573"/>
      <c r="X25" s="574"/>
    </row>
    <row r="26" spans="1:29" ht="116.25" customHeight="1" x14ac:dyDescent="0.2">
      <c r="A26" s="559">
        <v>6</v>
      </c>
      <c r="B26" s="561" t="s">
        <v>194</v>
      </c>
      <c r="C26" s="393" t="s">
        <v>154</v>
      </c>
      <c r="D26" s="397">
        <f t="shared" ref="D26" si="8">((3250000/30)*4)</f>
        <v>433333.33333333331</v>
      </c>
      <c r="E26" s="397">
        <f t="shared" ref="E26" si="9">+D26</f>
        <v>433333.33333333331</v>
      </c>
      <c r="F26" s="16" t="s">
        <v>35</v>
      </c>
      <c r="G26" s="17"/>
      <c r="H26" s="18"/>
      <c r="I26" s="18"/>
      <c r="J26" s="18"/>
      <c r="K26" s="23"/>
      <c r="L26" s="18"/>
      <c r="M26" s="24"/>
      <c r="N26" s="18"/>
      <c r="O26" s="18"/>
      <c r="P26" s="18"/>
      <c r="Q26" s="18"/>
      <c r="R26" s="18">
        <v>1</v>
      </c>
      <c r="S26" s="575">
        <f>(SUM(G27:R27)/SUM(G26:R26))</f>
        <v>0</v>
      </c>
      <c r="T26" s="577" t="s">
        <v>158</v>
      </c>
      <c r="U26" s="578"/>
      <c r="V26" s="580"/>
      <c r="W26" s="570"/>
      <c r="X26" s="571"/>
    </row>
    <row r="27" spans="1:29" ht="116.25" customHeight="1" thickBot="1" x14ac:dyDescent="0.25">
      <c r="A27" s="560"/>
      <c r="B27" s="562"/>
      <c r="C27" s="394"/>
      <c r="D27" s="396"/>
      <c r="E27" s="396"/>
      <c r="F27" s="19" t="s">
        <v>36</v>
      </c>
      <c r="G27" s="20"/>
      <c r="H27" s="21"/>
      <c r="I27" s="21"/>
      <c r="J27" s="21"/>
      <c r="K27" s="21"/>
      <c r="L27" s="25"/>
      <c r="M27" s="26"/>
      <c r="N27" s="21"/>
      <c r="O27" s="21"/>
      <c r="P27" s="21"/>
      <c r="Q27" s="21"/>
      <c r="R27" s="27"/>
      <c r="S27" s="576"/>
      <c r="T27" s="579"/>
      <c r="U27" s="567"/>
      <c r="V27" s="572"/>
      <c r="W27" s="573"/>
      <c r="X27" s="574"/>
    </row>
    <row r="28" spans="1:29" ht="116.25" customHeight="1" x14ac:dyDescent="0.2">
      <c r="A28" s="559">
        <v>7</v>
      </c>
      <c r="B28" s="561" t="s">
        <v>231</v>
      </c>
      <c r="C28" s="393" t="s">
        <v>117</v>
      </c>
      <c r="D28" s="397">
        <f t="shared" ref="D28" si="10">((3250000/30)*4)</f>
        <v>433333.33333333331</v>
      </c>
      <c r="E28" s="397">
        <f t="shared" ref="E28" si="11">+D28</f>
        <v>433333.33333333331</v>
      </c>
      <c r="F28" s="16" t="s">
        <v>35</v>
      </c>
      <c r="G28" s="17"/>
      <c r="H28" s="18"/>
      <c r="I28" s="18"/>
      <c r="J28" s="18"/>
      <c r="K28" s="23">
        <v>1</v>
      </c>
      <c r="L28" s="18"/>
      <c r="M28" s="24"/>
      <c r="N28" s="18"/>
      <c r="O28" s="18">
        <v>1</v>
      </c>
      <c r="P28" s="18"/>
      <c r="Q28" s="18"/>
      <c r="R28" s="18"/>
      <c r="S28" s="575">
        <f>(SUM(G29:R29)/SUM(G28:R28))</f>
        <v>0</v>
      </c>
      <c r="T28" s="577" t="s">
        <v>159</v>
      </c>
      <c r="U28" s="578"/>
      <c r="V28" s="580"/>
      <c r="W28" s="570"/>
      <c r="X28" s="571"/>
    </row>
    <row r="29" spans="1:29" ht="116.25" customHeight="1" thickBot="1" x14ac:dyDescent="0.25">
      <c r="A29" s="560"/>
      <c r="B29" s="562"/>
      <c r="C29" s="394"/>
      <c r="D29" s="396"/>
      <c r="E29" s="396"/>
      <c r="F29" s="19" t="s">
        <v>36</v>
      </c>
      <c r="G29" s="20"/>
      <c r="H29" s="21"/>
      <c r="I29" s="21"/>
      <c r="J29" s="21"/>
      <c r="K29" s="21"/>
      <c r="L29" s="25"/>
      <c r="M29" s="26"/>
      <c r="N29" s="21"/>
      <c r="O29" s="21"/>
      <c r="P29" s="21"/>
      <c r="Q29" s="21"/>
      <c r="R29" s="27"/>
      <c r="S29" s="576"/>
      <c r="T29" s="579"/>
      <c r="U29" s="567"/>
      <c r="V29" s="572"/>
      <c r="W29" s="573"/>
      <c r="X29" s="574"/>
    </row>
    <row r="30" spans="1:29" ht="174.75" customHeight="1" x14ac:dyDescent="0.2">
      <c r="A30" s="559">
        <v>8</v>
      </c>
      <c r="B30" s="561" t="s">
        <v>233</v>
      </c>
      <c r="C30" s="393" t="s">
        <v>117</v>
      </c>
      <c r="D30" s="397">
        <f t="shared" ref="D30" si="12">((3250000/30)*4)</f>
        <v>433333.33333333331</v>
      </c>
      <c r="E30" s="397">
        <f t="shared" ref="E30" si="13">+D30</f>
        <v>433333.33333333331</v>
      </c>
      <c r="F30" s="16" t="s">
        <v>35</v>
      </c>
      <c r="G30" s="17"/>
      <c r="H30" s="18"/>
      <c r="I30" s="18"/>
      <c r="J30" s="18">
        <v>1</v>
      </c>
      <c r="K30" s="23"/>
      <c r="L30" s="18"/>
      <c r="M30" s="24"/>
      <c r="N30" s="18"/>
      <c r="O30" s="18"/>
      <c r="P30" s="18"/>
      <c r="Q30" s="18"/>
      <c r="R30" s="18"/>
      <c r="S30" s="575">
        <f>(SUM(G31:R31)/SUM(G30:R30))</f>
        <v>0</v>
      </c>
      <c r="T30" s="577" t="s">
        <v>232</v>
      </c>
      <c r="U30" s="578"/>
      <c r="V30" s="580"/>
      <c r="W30" s="570"/>
      <c r="X30" s="571"/>
    </row>
    <row r="31" spans="1:29" ht="174.75" customHeight="1" thickBot="1" x14ac:dyDescent="0.25">
      <c r="A31" s="560"/>
      <c r="B31" s="562"/>
      <c r="C31" s="394"/>
      <c r="D31" s="396"/>
      <c r="E31" s="396"/>
      <c r="F31" s="19" t="s">
        <v>36</v>
      </c>
      <c r="G31" s="20"/>
      <c r="H31" s="21"/>
      <c r="I31" s="21"/>
      <c r="J31" s="21"/>
      <c r="K31" s="21"/>
      <c r="L31" s="25"/>
      <c r="M31" s="26"/>
      <c r="N31" s="21"/>
      <c r="O31" s="21"/>
      <c r="P31" s="21"/>
      <c r="Q31" s="21"/>
      <c r="R31" s="27"/>
      <c r="S31" s="576"/>
      <c r="T31" s="579"/>
      <c r="U31" s="567"/>
      <c r="V31" s="572"/>
      <c r="W31" s="573"/>
      <c r="X31" s="574"/>
    </row>
    <row r="32" spans="1:29" ht="135" customHeight="1" x14ac:dyDescent="0.35">
      <c r="A32" s="559">
        <v>9</v>
      </c>
      <c r="B32" s="561" t="s">
        <v>234</v>
      </c>
      <c r="C32" s="393" t="s">
        <v>117</v>
      </c>
      <c r="D32" s="397">
        <f t="shared" ref="D32" si="14">((3250000/30)*4)</f>
        <v>433333.33333333331</v>
      </c>
      <c r="E32" s="397">
        <f t="shared" ref="E32" si="15">+D32</f>
        <v>433333.33333333331</v>
      </c>
      <c r="F32" s="16" t="s">
        <v>35</v>
      </c>
      <c r="G32" s="17"/>
      <c r="H32" s="18"/>
      <c r="I32" s="18"/>
      <c r="J32" s="18">
        <v>1</v>
      </c>
      <c r="K32" s="23"/>
      <c r="L32" s="18"/>
      <c r="M32" s="24">
        <v>1</v>
      </c>
      <c r="N32" s="18"/>
      <c r="O32" s="18"/>
      <c r="P32" s="18">
        <v>1</v>
      </c>
      <c r="Q32" s="18"/>
      <c r="R32" s="18"/>
      <c r="S32" s="575">
        <f>(SUM(G33:R33)/SUM(G32:R32))</f>
        <v>0</v>
      </c>
      <c r="T32" s="577" t="s">
        <v>160</v>
      </c>
      <c r="U32" s="578"/>
      <c r="V32" s="580"/>
      <c r="W32" s="570"/>
      <c r="X32" s="571"/>
      <c r="AC32" s="182"/>
    </row>
    <row r="33" spans="1:29" ht="135" customHeight="1" thickBot="1" x14ac:dyDescent="0.4">
      <c r="A33" s="560"/>
      <c r="B33" s="562"/>
      <c r="C33" s="394"/>
      <c r="D33" s="396"/>
      <c r="E33" s="396"/>
      <c r="F33" s="19" t="s">
        <v>36</v>
      </c>
      <c r="G33" s="20"/>
      <c r="H33" s="21"/>
      <c r="I33" s="21"/>
      <c r="J33" s="21"/>
      <c r="K33" s="21"/>
      <c r="L33" s="25"/>
      <c r="M33" s="26"/>
      <c r="N33" s="21"/>
      <c r="O33" s="21"/>
      <c r="P33" s="21"/>
      <c r="Q33" s="21"/>
      <c r="R33" s="27"/>
      <c r="S33" s="576"/>
      <c r="T33" s="579"/>
      <c r="U33" s="567"/>
      <c r="V33" s="572"/>
      <c r="W33" s="573"/>
      <c r="X33" s="574"/>
      <c r="AC33" s="182"/>
    </row>
    <row r="34" spans="1:29" ht="116.25" customHeight="1" x14ac:dyDescent="0.2">
      <c r="A34" s="559">
        <v>10</v>
      </c>
      <c r="B34" s="561" t="s">
        <v>265</v>
      </c>
      <c r="C34" s="393" t="s">
        <v>117</v>
      </c>
      <c r="D34" s="397">
        <f t="shared" ref="D34" si="16">((3250000/30)*4)</f>
        <v>433333.33333333331</v>
      </c>
      <c r="E34" s="397">
        <f t="shared" ref="E34" si="17">+D34</f>
        <v>433333.33333333331</v>
      </c>
      <c r="F34" s="16" t="s">
        <v>35</v>
      </c>
      <c r="G34" s="17"/>
      <c r="H34" s="18"/>
      <c r="I34" s="18"/>
      <c r="J34" s="18"/>
      <c r="K34" s="23"/>
      <c r="L34" s="18"/>
      <c r="M34" s="24">
        <v>1</v>
      </c>
      <c r="N34" s="18"/>
      <c r="O34" s="18"/>
      <c r="P34" s="18"/>
      <c r="Q34" s="18"/>
      <c r="R34" s="18"/>
      <c r="S34" s="575">
        <f>(SUM(G35:R35)/SUM(G34:R34))</f>
        <v>0</v>
      </c>
      <c r="T34" s="577" t="s">
        <v>161</v>
      </c>
      <c r="U34" s="578"/>
      <c r="V34" s="580"/>
      <c r="W34" s="570"/>
      <c r="X34" s="571"/>
    </row>
    <row r="35" spans="1:29" ht="116.25" customHeight="1" thickBot="1" x14ac:dyDescent="0.25">
      <c r="A35" s="560"/>
      <c r="B35" s="562"/>
      <c r="C35" s="394"/>
      <c r="D35" s="396"/>
      <c r="E35" s="396"/>
      <c r="F35" s="19" t="s">
        <v>36</v>
      </c>
      <c r="G35" s="20"/>
      <c r="H35" s="21"/>
      <c r="I35" s="21"/>
      <c r="J35" s="21"/>
      <c r="K35" s="21"/>
      <c r="L35" s="25"/>
      <c r="M35" s="26"/>
      <c r="N35" s="21"/>
      <c r="O35" s="21"/>
      <c r="P35" s="21"/>
      <c r="Q35" s="21"/>
      <c r="R35" s="27"/>
      <c r="S35" s="576"/>
      <c r="T35" s="579"/>
      <c r="U35" s="567"/>
      <c r="V35" s="572"/>
      <c r="W35" s="573"/>
      <c r="X35" s="574"/>
    </row>
    <row r="36" spans="1:29" ht="109.9" customHeight="1" x14ac:dyDescent="0.2">
      <c r="A36" s="559">
        <v>11</v>
      </c>
      <c r="B36" s="561" t="s">
        <v>195</v>
      </c>
      <c r="C36" s="393" t="s">
        <v>117</v>
      </c>
      <c r="D36" s="397">
        <f t="shared" ref="D36" si="18">((3250000/30)*4)</f>
        <v>433333.33333333331</v>
      </c>
      <c r="E36" s="397">
        <f t="shared" ref="E36" si="19">+D36</f>
        <v>433333.33333333331</v>
      </c>
      <c r="F36" s="16" t="s">
        <v>35</v>
      </c>
      <c r="G36" s="17"/>
      <c r="H36" s="18"/>
      <c r="I36" s="18"/>
      <c r="J36" s="18"/>
      <c r="K36" s="18"/>
      <c r="L36" s="18"/>
      <c r="M36" s="18"/>
      <c r="N36" s="18">
        <v>1</v>
      </c>
      <c r="O36" s="18"/>
      <c r="P36" s="18"/>
      <c r="Q36" s="18"/>
      <c r="R36" s="18"/>
      <c r="S36" s="563">
        <f>(SUM(G37:R37)/SUM(G36:R36))</f>
        <v>0</v>
      </c>
      <c r="T36" s="565" t="s">
        <v>164</v>
      </c>
      <c r="U36" s="566"/>
      <c r="V36" s="569"/>
      <c r="W36" s="570"/>
      <c r="X36" s="571"/>
    </row>
    <row r="37" spans="1:29" ht="109.9" customHeight="1" thickBot="1" x14ac:dyDescent="0.25">
      <c r="A37" s="560"/>
      <c r="B37" s="562"/>
      <c r="C37" s="394"/>
      <c r="D37" s="396"/>
      <c r="E37" s="396"/>
      <c r="F37" s="19" t="s">
        <v>36</v>
      </c>
      <c r="G37" s="20"/>
      <c r="H37" s="21"/>
      <c r="I37" s="21"/>
      <c r="J37" s="21"/>
      <c r="K37" s="21"/>
      <c r="L37" s="21"/>
      <c r="M37" s="25"/>
      <c r="N37" s="21"/>
      <c r="O37" s="21"/>
      <c r="P37" s="21"/>
      <c r="Q37" s="21"/>
      <c r="R37" s="28"/>
      <c r="S37" s="564"/>
      <c r="T37" s="567"/>
      <c r="U37" s="568"/>
      <c r="V37" s="572"/>
      <c r="W37" s="573"/>
      <c r="X37" s="574"/>
    </row>
    <row r="38" spans="1:29" ht="155.25" customHeight="1" x14ac:dyDescent="0.2">
      <c r="A38" s="559">
        <v>12</v>
      </c>
      <c r="B38" s="561" t="s">
        <v>196</v>
      </c>
      <c r="C38" s="393" t="s">
        <v>117</v>
      </c>
      <c r="D38" s="397">
        <f t="shared" ref="D38" si="20">((3250000/30)*4)</f>
        <v>433333.33333333331</v>
      </c>
      <c r="E38" s="397">
        <f t="shared" ref="E38" si="21">+D38</f>
        <v>433333.33333333331</v>
      </c>
      <c r="F38" s="16" t="s">
        <v>35</v>
      </c>
      <c r="G38" s="17"/>
      <c r="H38" s="18"/>
      <c r="I38" s="18"/>
      <c r="J38" s="18"/>
      <c r="K38" s="18"/>
      <c r="L38" s="18"/>
      <c r="M38" s="18"/>
      <c r="N38" s="18"/>
      <c r="O38" s="18"/>
      <c r="P38" s="18"/>
      <c r="Q38" s="18">
        <v>1</v>
      </c>
      <c r="R38" s="18"/>
      <c r="S38" s="563">
        <f>(SUM(G39:R39)/SUM(G38:R38))</f>
        <v>0</v>
      </c>
      <c r="T38" s="565" t="s">
        <v>165</v>
      </c>
      <c r="U38" s="566"/>
      <c r="V38" s="581"/>
      <c r="W38" s="582"/>
      <c r="X38" s="583"/>
    </row>
    <row r="39" spans="1:29" ht="155.25" customHeight="1" thickBot="1" x14ac:dyDescent="0.25">
      <c r="A39" s="560"/>
      <c r="B39" s="562"/>
      <c r="C39" s="394"/>
      <c r="D39" s="396"/>
      <c r="E39" s="396"/>
      <c r="F39" s="19" t="s">
        <v>36</v>
      </c>
      <c r="G39" s="20"/>
      <c r="H39" s="21"/>
      <c r="I39" s="21"/>
      <c r="J39" s="21"/>
      <c r="K39" s="21"/>
      <c r="L39" s="21"/>
      <c r="M39" s="25"/>
      <c r="N39" s="21"/>
      <c r="O39" s="21"/>
      <c r="P39" s="21"/>
      <c r="Q39" s="21"/>
      <c r="R39" s="28"/>
      <c r="S39" s="564"/>
      <c r="T39" s="567"/>
      <c r="U39" s="568"/>
      <c r="V39" s="584"/>
      <c r="W39" s="585"/>
      <c r="X39" s="586"/>
    </row>
    <row r="40" spans="1:29" ht="102.75" customHeight="1" x14ac:dyDescent="0.2">
      <c r="A40" s="559">
        <v>13</v>
      </c>
      <c r="B40" s="561" t="s">
        <v>197</v>
      </c>
      <c r="C40" s="393" t="s">
        <v>117</v>
      </c>
      <c r="D40" s="397">
        <f t="shared" ref="D40" si="22">((3250000/30)*4)</f>
        <v>433333.33333333331</v>
      </c>
      <c r="E40" s="397">
        <f t="shared" ref="E40" si="23">+D40</f>
        <v>433333.33333333331</v>
      </c>
      <c r="F40" s="16" t="s">
        <v>35</v>
      </c>
      <c r="G40" s="17"/>
      <c r="H40" s="18">
        <v>1</v>
      </c>
      <c r="I40" s="18"/>
      <c r="J40" s="18"/>
      <c r="K40" s="18"/>
      <c r="L40" s="18">
        <v>1</v>
      </c>
      <c r="M40" s="18"/>
      <c r="N40" s="18"/>
      <c r="O40" s="18"/>
      <c r="P40" s="18"/>
      <c r="Q40" s="18"/>
      <c r="R40" s="18"/>
      <c r="S40" s="563">
        <f>(SUM(G41:R41)/SUM(G40:R40))</f>
        <v>0</v>
      </c>
      <c r="T40" s="565" t="s">
        <v>137</v>
      </c>
      <c r="U40" s="566"/>
      <c r="V40" s="569"/>
      <c r="W40" s="570"/>
      <c r="X40" s="571"/>
    </row>
    <row r="41" spans="1:29" ht="102.75" customHeight="1" thickBot="1" x14ac:dyDescent="0.25">
      <c r="A41" s="560"/>
      <c r="B41" s="562"/>
      <c r="C41" s="394"/>
      <c r="D41" s="396"/>
      <c r="E41" s="396"/>
      <c r="F41" s="19" t="s">
        <v>36</v>
      </c>
      <c r="G41" s="20"/>
      <c r="H41" s="21"/>
      <c r="I41" s="21"/>
      <c r="J41" s="21"/>
      <c r="K41" s="21"/>
      <c r="L41" s="21"/>
      <c r="M41" s="25"/>
      <c r="N41" s="21"/>
      <c r="O41" s="21"/>
      <c r="P41" s="21"/>
      <c r="Q41" s="21"/>
      <c r="R41" s="28"/>
      <c r="S41" s="564"/>
      <c r="T41" s="567"/>
      <c r="U41" s="568"/>
      <c r="V41" s="572"/>
      <c r="W41" s="573"/>
      <c r="X41" s="574"/>
    </row>
    <row r="42" spans="1:29" ht="89.25" customHeight="1" x14ac:dyDescent="0.2">
      <c r="A42" s="559">
        <v>14</v>
      </c>
      <c r="B42" s="561" t="s">
        <v>227</v>
      </c>
      <c r="C42" s="393" t="s">
        <v>121</v>
      </c>
      <c r="D42" s="397">
        <f t="shared" ref="D42" si="24">((3250000/30)*4)</f>
        <v>433333.33333333331</v>
      </c>
      <c r="E42" s="397">
        <f t="shared" ref="E42" si="25">+D42</f>
        <v>433333.33333333331</v>
      </c>
      <c r="F42" s="16" t="s">
        <v>35</v>
      </c>
      <c r="G42" s="17"/>
      <c r="H42" s="18"/>
      <c r="I42" s="18"/>
      <c r="J42" s="18"/>
      <c r="K42" s="18"/>
      <c r="L42" s="18"/>
      <c r="M42" s="18"/>
      <c r="N42" s="18"/>
      <c r="O42" s="18">
        <v>1</v>
      </c>
      <c r="P42" s="18"/>
      <c r="Q42" s="18"/>
      <c r="R42" s="18"/>
      <c r="S42" s="563">
        <f>(SUM(G43:R43)/SUM(G42:R42))</f>
        <v>0</v>
      </c>
      <c r="T42" s="565" t="s">
        <v>166</v>
      </c>
      <c r="U42" s="566"/>
      <c r="V42" s="569"/>
      <c r="W42" s="570"/>
      <c r="X42" s="571"/>
    </row>
    <row r="43" spans="1:29" ht="89.25" customHeight="1" thickBot="1" x14ac:dyDescent="0.25">
      <c r="A43" s="560"/>
      <c r="B43" s="562"/>
      <c r="C43" s="394"/>
      <c r="D43" s="396"/>
      <c r="E43" s="396"/>
      <c r="F43" s="19" t="s">
        <v>36</v>
      </c>
      <c r="G43" s="20"/>
      <c r="H43" s="21"/>
      <c r="I43" s="21"/>
      <c r="J43" s="21"/>
      <c r="K43" s="21"/>
      <c r="L43" s="21"/>
      <c r="M43" s="25"/>
      <c r="N43" s="21"/>
      <c r="O43" s="21"/>
      <c r="P43" s="21"/>
      <c r="Q43" s="21"/>
      <c r="R43" s="28"/>
      <c r="S43" s="564"/>
      <c r="T43" s="567"/>
      <c r="U43" s="568"/>
      <c r="V43" s="572"/>
      <c r="W43" s="573"/>
      <c r="X43" s="574"/>
    </row>
    <row r="44" spans="1:29" ht="114" customHeight="1" x14ac:dyDescent="0.2">
      <c r="A44" s="559">
        <v>15</v>
      </c>
      <c r="B44" s="561" t="s">
        <v>204</v>
      </c>
      <c r="C44" s="393" t="s">
        <v>117</v>
      </c>
      <c r="D44" s="397">
        <f t="shared" ref="D44" si="26">((3250000/30)*4)</f>
        <v>433333.33333333331</v>
      </c>
      <c r="E44" s="397">
        <f t="shared" ref="E44" si="27">+D44</f>
        <v>433333.33333333331</v>
      </c>
      <c r="F44" s="16" t="s">
        <v>35</v>
      </c>
      <c r="G44" s="17"/>
      <c r="H44" s="18"/>
      <c r="I44" s="18"/>
      <c r="J44" s="18"/>
      <c r="K44" s="18"/>
      <c r="L44" s="18">
        <v>1</v>
      </c>
      <c r="M44" s="18"/>
      <c r="N44" s="18"/>
      <c r="O44" s="18"/>
      <c r="P44" s="18"/>
      <c r="Q44" s="18"/>
      <c r="R44" s="18"/>
      <c r="S44" s="563">
        <f>(SUM(G45:R45)/SUM(G44:R44))</f>
        <v>0</v>
      </c>
      <c r="T44" s="565" t="s">
        <v>122</v>
      </c>
      <c r="U44" s="566"/>
      <c r="V44" s="569"/>
      <c r="W44" s="570"/>
      <c r="X44" s="571"/>
    </row>
    <row r="45" spans="1:29" ht="114" customHeight="1" thickBot="1" x14ac:dyDescent="0.25">
      <c r="A45" s="560"/>
      <c r="B45" s="562"/>
      <c r="C45" s="394"/>
      <c r="D45" s="396"/>
      <c r="E45" s="396"/>
      <c r="F45" s="19" t="s">
        <v>36</v>
      </c>
      <c r="G45" s="20"/>
      <c r="H45" s="21"/>
      <c r="I45" s="21"/>
      <c r="J45" s="21"/>
      <c r="K45" s="21"/>
      <c r="L45" s="21"/>
      <c r="M45" s="25"/>
      <c r="N45" s="21"/>
      <c r="O45" s="21"/>
      <c r="P45" s="21"/>
      <c r="Q45" s="21"/>
      <c r="R45" s="28"/>
      <c r="S45" s="564"/>
      <c r="T45" s="567"/>
      <c r="U45" s="568"/>
      <c r="V45" s="572"/>
      <c r="W45" s="573"/>
      <c r="X45" s="574"/>
    </row>
    <row r="46" spans="1:29" ht="114" customHeight="1" x14ac:dyDescent="0.2">
      <c r="A46" s="559">
        <v>16</v>
      </c>
      <c r="B46" s="561" t="s">
        <v>236</v>
      </c>
      <c r="C46" s="393" t="s">
        <v>117</v>
      </c>
      <c r="D46" s="397">
        <f>((3250000/30)*6)</f>
        <v>650000</v>
      </c>
      <c r="E46" s="397">
        <f t="shared" ref="E46" si="28">+D46</f>
        <v>650000</v>
      </c>
      <c r="F46" s="16" t="s">
        <v>35</v>
      </c>
      <c r="G46" s="17"/>
      <c r="H46" s="18"/>
      <c r="I46" s="18"/>
      <c r="J46" s="18"/>
      <c r="K46" s="18">
        <v>1</v>
      </c>
      <c r="L46" s="18"/>
      <c r="M46" s="18"/>
      <c r="N46" s="18"/>
      <c r="O46" s="18"/>
      <c r="P46" s="18"/>
      <c r="Q46" s="18">
        <v>1</v>
      </c>
      <c r="R46" s="18"/>
      <c r="S46" s="563">
        <f>(SUM(G47:R47)/SUM(G46:R46))</f>
        <v>0</v>
      </c>
      <c r="T46" s="565" t="s">
        <v>239</v>
      </c>
      <c r="U46" s="566"/>
      <c r="V46" s="569"/>
      <c r="W46" s="570"/>
      <c r="X46" s="571"/>
    </row>
    <row r="47" spans="1:29" ht="114" customHeight="1" thickBot="1" x14ac:dyDescent="0.25">
      <c r="A47" s="560"/>
      <c r="B47" s="562"/>
      <c r="C47" s="394"/>
      <c r="D47" s="396"/>
      <c r="E47" s="396"/>
      <c r="F47" s="19" t="s">
        <v>36</v>
      </c>
      <c r="G47" s="20"/>
      <c r="H47" s="21"/>
      <c r="I47" s="21"/>
      <c r="J47" s="21"/>
      <c r="K47" s="21"/>
      <c r="L47" s="21"/>
      <c r="M47" s="25"/>
      <c r="N47" s="21"/>
      <c r="O47" s="21"/>
      <c r="P47" s="21"/>
      <c r="Q47" s="21"/>
      <c r="R47" s="28"/>
      <c r="S47" s="564"/>
      <c r="T47" s="567"/>
      <c r="U47" s="568"/>
      <c r="V47" s="572"/>
      <c r="W47" s="573"/>
      <c r="X47" s="574"/>
    </row>
    <row r="48" spans="1:29" ht="114" customHeight="1" x14ac:dyDescent="0.2">
      <c r="A48" s="559">
        <v>17</v>
      </c>
      <c r="B48" s="561" t="s">
        <v>237</v>
      </c>
      <c r="C48" s="393" t="s">
        <v>117</v>
      </c>
      <c r="D48" s="397">
        <f>((3250000/30)*30)</f>
        <v>3250000</v>
      </c>
      <c r="E48" s="397">
        <f t="shared" ref="E48" si="29">+D48</f>
        <v>3250000</v>
      </c>
      <c r="F48" s="16" t="s">
        <v>35</v>
      </c>
      <c r="G48" s="17"/>
      <c r="H48" s="18"/>
      <c r="I48" s="18"/>
      <c r="J48" s="18"/>
      <c r="K48" s="18"/>
      <c r="L48" s="18"/>
      <c r="M48" s="18"/>
      <c r="N48" s="18"/>
      <c r="O48" s="18"/>
      <c r="P48" s="18"/>
      <c r="Q48" s="18">
        <v>1</v>
      </c>
      <c r="R48" s="18"/>
      <c r="S48" s="563">
        <f>(SUM(G49:R49)/SUM(G48:R48))</f>
        <v>0</v>
      </c>
      <c r="T48" s="565" t="s">
        <v>238</v>
      </c>
      <c r="U48" s="566"/>
      <c r="V48" s="569"/>
      <c r="W48" s="570"/>
      <c r="X48" s="571"/>
    </row>
    <row r="49" spans="1:24" ht="114" customHeight="1" thickBot="1" x14ac:dyDescent="0.25">
      <c r="A49" s="560"/>
      <c r="B49" s="562"/>
      <c r="C49" s="394"/>
      <c r="D49" s="396"/>
      <c r="E49" s="396"/>
      <c r="F49" s="19" t="s">
        <v>36</v>
      </c>
      <c r="G49" s="20"/>
      <c r="H49" s="21"/>
      <c r="I49" s="21"/>
      <c r="J49" s="21"/>
      <c r="K49" s="21"/>
      <c r="L49" s="21"/>
      <c r="M49" s="25"/>
      <c r="N49" s="21"/>
      <c r="O49" s="21"/>
      <c r="P49" s="21"/>
      <c r="Q49" s="21"/>
      <c r="R49" s="28"/>
      <c r="S49" s="564"/>
      <c r="T49" s="567"/>
      <c r="U49" s="568"/>
      <c r="V49" s="572"/>
      <c r="W49" s="573"/>
      <c r="X49" s="574"/>
    </row>
    <row r="50" spans="1:24" ht="89.25" customHeight="1" x14ac:dyDescent="0.2">
      <c r="A50" s="559">
        <v>18</v>
      </c>
      <c r="B50" s="561" t="s">
        <v>168</v>
      </c>
      <c r="C50" s="393" t="s">
        <v>117</v>
      </c>
      <c r="D50" s="397">
        <f t="shared" ref="D50" si="30">((3250000/30)*4)</f>
        <v>433333.33333333331</v>
      </c>
      <c r="E50" s="397">
        <f t="shared" ref="E50" si="31">+D50</f>
        <v>433333.33333333331</v>
      </c>
      <c r="F50" s="16" t="s">
        <v>35</v>
      </c>
      <c r="G50" s="17"/>
      <c r="H50" s="18"/>
      <c r="I50" s="18"/>
      <c r="J50" s="18"/>
      <c r="K50" s="18"/>
      <c r="L50" s="18"/>
      <c r="M50" s="18"/>
      <c r="N50" s="18"/>
      <c r="O50" s="18"/>
      <c r="P50" s="18"/>
      <c r="Q50" s="18">
        <v>1</v>
      </c>
      <c r="R50" s="18"/>
      <c r="S50" s="563">
        <f>(SUM(G51:R51)/SUM(G50:R50))</f>
        <v>0</v>
      </c>
      <c r="T50" s="565" t="s">
        <v>207</v>
      </c>
      <c r="U50" s="566"/>
      <c r="V50" s="569"/>
      <c r="W50" s="570"/>
      <c r="X50" s="571"/>
    </row>
    <row r="51" spans="1:24" ht="82.5" customHeight="1" thickBot="1" x14ac:dyDescent="0.25">
      <c r="A51" s="560"/>
      <c r="B51" s="562"/>
      <c r="C51" s="394"/>
      <c r="D51" s="396"/>
      <c r="E51" s="396"/>
      <c r="F51" s="19" t="s">
        <v>36</v>
      </c>
      <c r="G51" s="20"/>
      <c r="H51" s="21"/>
      <c r="I51" s="22"/>
      <c r="J51" s="21"/>
      <c r="K51" s="21"/>
      <c r="L51" s="21"/>
      <c r="M51" s="21"/>
      <c r="N51" s="22"/>
      <c r="O51" s="21"/>
      <c r="P51" s="21"/>
      <c r="Q51" s="21"/>
      <c r="R51" s="22"/>
      <c r="S51" s="564"/>
      <c r="T51" s="567"/>
      <c r="U51" s="568"/>
      <c r="V51" s="572"/>
      <c r="W51" s="573"/>
      <c r="X51" s="574"/>
    </row>
    <row r="53" spans="1:24" ht="15.75" customHeight="1" thickBot="1" x14ac:dyDescent="0.25"/>
    <row r="54" spans="1:24" ht="43.5" customHeight="1" thickBot="1" x14ac:dyDescent="0.25">
      <c r="A54" s="623" t="s">
        <v>37</v>
      </c>
      <c r="B54" s="620"/>
      <c r="C54" s="620"/>
      <c r="D54" s="620"/>
      <c r="E54" s="620"/>
      <c r="F54" s="620"/>
      <c r="G54" s="620"/>
      <c r="H54" s="620"/>
      <c r="I54" s="620"/>
      <c r="J54" s="620"/>
      <c r="K54" s="620"/>
      <c r="L54" s="620"/>
      <c r="M54" s="620"/>
      <c r="N54" s="620"/>
      <c r="O54" s="620"/>
      <c r="P54" s="620"/>
      <c r="Q54" s="620"/>
      <c r="R54" s="620"/>
      <c r="S54" s="620"/>
      <c r="T54" s="620"/>
      <c r="U54" s="620"/>
      <c r="V54" s="620"/>
      <c r="W54" s="620"/>
      <c r="X54" s="624"/>
    </row>
    <row r="55" spans="1:24" ht="21" customHeight="1" thickBot="1" x14ac:dyDescent="0.25">
      <c r="A55" s="636" t="s">
        <v>38</v>
      </c>
      <c r="B55" s="637" t="s">
        <v>39</v>
      </c>
      <c r="C55" s="638" t="s">
        <v>40</v>
      </c>
      <c r="D55" s="640" t="s">
        <v>41</v>
      </c>
      <c r="E55" s="642" t="s">
        <v>42</v>
      </c>
      <c r="F55" s="643"/>
      <c r="G55" s="643"/>
      <c r="H55" s="643"/>
      <c r="I55" s="643"/>
      <c r="J55" s="643"/>
      <c r="K55" s="643"/>
      <c r="L55" s="643"/>
      <c r="M55" s="643"/>
      <c r="N55" s="643"/>
      <c r="O55" s="643"/>
      <c r="P55" s="644"/>
      <c r="Q55" s="645" t="s">
        <v>43</v>
      </c>
      <c r="R55" s="647" t="s">
        <v>44</v>
      </c>
      <c r="S55" s="578"/>
      <c r="T55" s="578"/>
      <c r="U55" s="578"/>
      <c r="V55" s="578"/>
      <c r="W55" s="578"/>
      <c r="X55" s="566"/>
    </row>
    <row r="56" spans="1:24" ht="15.75" customHeight="1" thickBot="1" x14ac:dyDescent="0.25">
      <c r="A56" s="618"/>
      <c r="B56" s="621"/>
      <c r="C56" s="639"/>
      <c r="D56" s="641"/>
      <c r="E56" s="241" t="s">
        <v>22</v>
      </c>
      <c r="F56" s="242" t="s">
        <v>23</v>
      </c>
      <c r="G56" s="242" t="s">
        <v>24</v>
      </c>
      <c r="H56" s="242" t="s">
        <v>25</v>
      </c>
      <c r="I56" s="242" t="s">
        <v>26</v>
      </c>
      <c r="J56" s="242" t="s">
        <v>27</v>
      </c>
      <c r="K56" s="242" t="s">
        <v>28</v>
      </c>
      <c r="L56" s="242" t="s">
        <v>29</v>
      </c>
      <c r="M56" s="242" t="s">
        <v>30</v>
      </c>
      <c r="N56" s="242" t="s">
        <v>31</v>
      </c>
      <c r="O56" s="242" t="s">
        <v>32</v>
      </c>
      <c r="P56" s="243" t="s">
        <v>33</v>
      </c>
      <c r="Q56" s="646"/>
      <c r="R56" s="632"/>
      <c r="S56" s="648"/>
      <c r="T56" s="648"/>
      <c r="U56" s="648"/>
      <c r="V56" s="648"/>
      <c r="W56" s="648"/>
      <c r="X56" s="634"/>
    </row>
    <row r="57" spans="1:24" ht="76.5" customHeight="1" x14ac:dyDescent="0.2">
      <c r="A57" s="649" t="s">
        <v>210</v>
      </c>
      <c r="B57" s="173" t="s">
        <v>132</v>
      </c>
      <c r="C57" s="158" t="s">
        <v>129</v>
      </c>
      <c r="D57" s="186" t="s">
        <v>48</v>
      </c>
      <c r="E57" s="180">
        <v>18.027999999999999</v>
      </c>
      <c r="F57" s="35">
        <v>21.442</v>
      </c>
      <c r="G57" s="35">
        <v>27</v>
      </c>
      <c r="H57" s="35">
        <v>17</v>
      </c>
      <c r="I57" s="35">
        <v>27.68</v>
      </c>
      <c r="J57" s="35">
        <v>15.464</v>
      </c>
      <c r="K57" s="35">
        <v>16</v>
      </c>
      <c r="L57" s="35">
        <v>20</v>
      </c>
      <c r="M57" s="35">
        <v>19</v>
      </c>
      <c r="N57" s="35">
        <v>23</v>
      </c>
      <c r="O57" s="35">
        <v>25</v>
      </c>
      <c r="P57" s="35">
        <v>19</v>
      </c>
      <c r="Q57" s="153">
        <f t="shared" ref="Q57:Q58" si="32">SUM(E57:P57)</f>
        <v>248.614</v>
      </c>
      <c r="R57" s="633"/>
      <c r="S57" s="648"/>
      <c r="T57" s="648"/>
      <c r="U57" s="648"/>
      <c r="V57" s="648"/>
      <c r="W57" s="648"/>
      <c r="X57" s="634"/>
    </row>
    <row r="58" spans="1:24" ht="49.5" customHeight="1" thickBot="1" x14ac:dyDescent="0.25">
      <c r="A58" s="632"/>
      <c r="B58" s="174" t="s">
        <v>131</v>
      </c>
      <c r="C58" s="159" t="s">
        <v>191</v>
      </c>
      <c r="D58" s="187" t="s">
        <v>48</v>
      </c>
      <c r="E58" s="141">
        <v>11</v>
      </c>
      <c r="F58" s="88">
        <v>11</v>
      </c>
      <c r="G58" s="88">
        <v>11</v>
      </c>
      <c r="H58" s="88">
        <v>11</v>
      </c>
      <c r="I58" s="88">
        <v>11</v>
      </c>
      <c r="J58" s="88">
        <v>11</v>
      </c>
      <c r="K58" s="88">
        <v>11</v>
      </c>
      <c r="L58" s="88">
        <v>11</v>
      </c>
      <c r="M58" s="88">
        <v>11</v>
      </c>
      <c r="N58" s="88">
        <v>11</v>
      </c>
      <c r="O58" s="88">
        <v>11</v>
      </c>
      <c r="P58" s="88">
        <v>11</v>
      </c>
      <c r="Q58" s="154">
        <f t="shared" si="32"/>
        <v>132</v>
      </c>
      <c r="R58" s="633"/>
      <c r="S58" s="648"/>
      <c r="T58" s="648"/>
      <c r="U58" s="648"/>
      <c r="V58" s="648"/>
      <c r="W58" s="648"/>
      <c r="X58" s="634"/>
    </row>
    <row r="59" spans="1:24" ht="30" hidden="1" customHeight="1" thickBot="1" x14ac:dyDescent="0.4">
      <c r="A59" s="632"/>
      <c r="B59" s="29" t="s">
        <v>130</v>
      </c>
      <c r="C59" s="156" t="s">
        <v>34</v>
      </c>
      <c r="D59" s="157" t="s">
        <v>133</v>
      </c>
      <c r="E59" s="30"/>
      <c r="F59" s="31"/>
      <c r="G59" s="32"/>
      <c r="H59" s="32"/>
      <c r="I59" s="32"/>
      <c r="J59" s="32"/>
      <c r="K59" s="32"/>
      <c r="L59" s="32"/>
      <c r="M59" s="32"/>
      <c r="N59" s="32"/>
      <c r="O59" s="32"/>
      <c r="P59" s="151"/>
      <c r="Q59" s="155" t="e">
        <f>AVERAGE(E59:P59)</f>
        <v>#DIV/0!</v>
      </c>
      <c r="R59" s="633"/>
      <c r="S59" s="648"/>
      <c r="T59" s="648"/>
      <c r="U59" s="648"/>
      <c r="V59" s="648"/>
      <c r="W59" s="648"/>
      <c r="X59" s="634"/>
    </row>
    <row r="60" spans="1:24" ht="39.75" customHeight="1" thickBot="1" x14ac:dyDescent="0.25">
      <c r="A60" s="579"/>
      <c r="B60" s="650" t="s">
        <v>46</v>
      </c>
      <c r="C60" s="620"/>
      <c r="D60" s="624"/>
      <c r="E60" s="33">
        <f>E57/E58</f>
        <v>1.6389090909090909</v>
      </c>
      <c r="F60" s="33">
        <f>F57/F58</f>
        <v>1.9492727272727273</v>
      </c>
      <c r="G60" s="33">
        <f t="shared" ref="G60:P60" si="33">G57/G58</f>
        <v>2.4545454545454546</v>
      </c>
      <c r="H60" s="33">
        <f t="shared" si="33"/>
        <v>1.5454545454545454</v>
      </c>
      <c r="I60" s="33">
        <f t="shared" si="33"/>
        <v>2.5163636363636361</v>
      </c>
      <c r="J60" s="33">
        <f t="shared" si="33"/>
        <v>1.4058181818181819</v>
      </c>
      <c r="K60" s="33">
        <f t="shared" si="33"/>
        <v>1.4545454545454546</v>
      </c>
      <c r="L60" s="33">
        <f t="shared" si="33"/>
        <v>1.8181818181818181</v>
      </c>
      <c r="M60" s="33">
        <f t="shared" si="33"/>
        <v>1.7272727272727273</v>
      </c>
      <c r="N60" s="33">
        <f t="shared" si="33"/>
        <v>2.0909090909090908</v>
      </c>
      <c r="O60" s="33">
        <f t="shared" si="33"/>
        <v>2.2727272727272729</v>
      </c>
      <c r="P60" s="34">
        <f t="shared" si="33"/>
        <v>1.7272727272727273</v>
      </c>
      <c r="Q60" s="152">
        <f>AVERAGEIF(E60:P60,"&gt;0",E60:P60)</f>
        <v>1.8834393939393939</v>
      </c>
      <c r="R60" s="632"/>
      <c r="S60" s="648"/>
      <c r="T60" s="648"/>
      <c r="U60" s="648"/>
      <c r="V60" s="648"/>
      <c r="W60" s="648"/>
      <c r="X60" s="634"/>
    </row>
    <row r="61" spans="1:24" ht="90" customHeight="1" x14ac:dyDescent="0.2">
      <c r="A61" s="651">
        <v>2023</v>
      </c>
      <c r="B61" s="175" t="s">
        <v>132</v>
      </c>
      <c r="C61" s="158" t="s">
        <v>129</v>
      </c>
      <c r="D61" s="186" t="s">
        <v>48</v>
      </c>
      <c r="E61" s="180"/>
      <c r="F61" s="35"/>
      <c r="G61" s="35"/>
      <c r="H61" s="35"/>
      <c r="I61" s="35"/>
      <c r="J61" s="35"/>
      <c r="K61" s="35"/>
      <c r="L61" s="35"/>
      <c r="M61" s="35"/>
      <c r="N61" s="35"/>
      <c r="O61" s="35"/>
      <c r="P61" s="35"/>
      <c r="Q61" s="36">
        <f t="shared" ref="Q61:Q62" si="34">SUM(E61:P61)</f>
        <v>0</v>
      </c>
      <c r="R61" s="632"/>
      <c r="S61" s="648"/>
      <c r="T61" s="648"/>
      <c r="U61" s="648"/>
      <c r="V61" s="648"/>
      <c r="W61" s="648"/>
      <c r="X61" s="634"/>
    </row>
    <row r="62" spans="1:24" ht="49.5" customHeight="1" thickBot="1" x14ac:dyDescent="0.25">
      <c r="A62" s="632"/>
      <c r="B62" s="176" t="s">
        <v>131</v>
      </c>
      <c r="C62" s="159" t="s">
        <v>191</v>
      </c>
      <c r="D62" s="187" t="s">
        <v>48</v>
      </c>
      <c r="E62" s="141"/>
      <c r="F62" s="88"/>
      <c r="G62" s="88"/>
      <c r="H62" s="88"/>
      <c r="I62" s="88"/>
      <c r="J62" s="88"/>
      <c r="K62" s="88"/>
      <c r="L62" s="88"/>
      <c r="M62" s="88"/>
      <c r="N62" s="88"/>
      <c r="O62" s="88"/>
      <c r="P62" s="88"/>
      <c r="Q62" s="37">
        <f t="shared" si="34"/>
        <v>0</v>
      </c>
      <c r="R62" s="632"/>
      <c r="S62" s="648"/>
      <c r="T62" s="648"/>
      <c r="U62" s="648"/>
      <c r="V62" s="648"/>
      <c r="W62" s="648"/>
      <c r="X62" s="634"/>
    </row>
    <row r="63" spans="1:24" ht="30" hidden="1" customHeight="1" thickBot="1" x14ac:dyDescent="0.25">
      <c r="A63" s="632"/>
      <c r="B63" s="150" t="s">
        <v>130</v>
      </c>
      <c r="C63" s="156" t="s">
        <v>34</v>
      </c>
      <c r="D63" s="157" t="s">
        <v>133</v>
      </c>
      <c r="E63" s="38"/>
      <c r="F63" s="38"/>
      <c r="G63" s="38"/>
      <c r="H63" s="38"/>
      <c r="I63" s="38"/>
      <c r="J63" s="38"/>
      <c r="K63" s="38"/>
      <c r="L63" s="39"/>
      <c r="M63" s="39"/>
      <c r="N63" s="39"/>
      <c r="O63" s="39"/>
      <c r="P63" s="39"/>
      <c r="Q63" s="40" t="e">
        <f>AVERAGE(E63:P63)</f>
        <v>#DIV/0!</v>
      </c>
      <c r="R63" s="632"/>
      <c r="S63" s="648"/>
      <c r="T63" s="648"/>
      <c r="U63" s="648"/>
      <c r="V63" s="648"/>
      <c r="W63" s="648"/>
      <c r="X63" s="634"/>
    </row>
    <row r="64" spans="1:24" ht="39.75" customHeight="1" thickBot="1" x14ac:dyDescent="0.25">
      <c r="A64" s="632"/>
      <c r="B64" s="652" t="s">
        <v>46</v>
      </c>
      <c r="C64" s="620"/>
      <c r="D64" s="624"/>
      <c r="E64" s="41" t="e">
        <f>E61/E62</f>
        <v>#DIV/0!</v>
      </c>
      <c r="F64" s="42" t="e">
        <f t="shared" ref="F64:P64" si="35">F61/F62</f>
        <v>#DIV/0!</v>
      </c>
      <c r="G64" s="42" t="e">
        <f t="shared" si="35"/>
        <v>#DIV/0!</v>
      </c>
      <c r="H64" s="42" t="e">
        <f>H61/H62</f>
        <v>#DIV/0!</v>
      </c>
      <c r="I64" s="42" t="e">
        <f t="shared" si="35"/>
        <v>#DIV/0!</v>
      </c>
      <c r="J64" s="42" t="e">
        <f t="shared" si="35"/>
        <v>#DIV/0!</v>
      </c>
      <c r="K64" s="42" t="e">
        <f t="shared" si="35"/>
        <v>#DIV/0!</v>
      </c>
      <c r="L64" s="42" t="e">
        <f t="shared" si="35"/>
        <v>#DIV/0!</v>
      </c>
      <c r="M64" s="42" t="e">
        <f t="shared" si="35"/>
        <v>#DIV/0!</v>
      </c>
      <c r="N64" s="42" t="e">
        <f t="shared" si="35"/>
        <v>#DIV/0!</v>
      </c>
      <c r="O64" s="42" t="e">
        <f t="shared" si="35"/>
        <v>#DIV/0!</v>
      </c>
      <c r="P64" s="43" t="e">
        <f t="shared" si="35"/>
        <v>#DIV/0!</v>
      </c>
      <c r="Q64" s="44" t="e">
        <f>AVERAGEIF(E64:P64,"&gt;0",E64:P64)</f>
        <v>#DIV/0!</v>
      </c>
      <c r="R64" s="579"/>
      <c r="S64" s="567"/>
      <c r="T64" s="567"/>
      <c r="U64" s="567"/>
      <c r="V64" s="567"/>
      <c r="W64" s="567"/>
      <c r="X64" s="568"/>
    </row>
    <row r="65" spans="1:24" ht="107.25" customHeight="1" thickBot="1" x14ac:dyDescent="0.25">
      <c r="A65" s="45" t="s">
        <v>10</v>
      </c>
      <c r="B65" s="653" t="s">
        <v>211</v>
      </c>
      <c r="C65" s="614"/>
      <c r="D65" s="654"/>
      <c r="E65" s="46" t="e">
        <f>(E60-E64)/E60</f>
        <v>#DIV/0!</v>
      </c>
      <c r="F65" s="46" t="e">
        <f>(F60-F64)/F60</f>
        <v>#DIV/0!</v>
      </c>
      <c r="G65" s="46" t="e">
        <f t="shared" ref="G65:P65" si="36">(G60-G64)/G60</f>
        <v>#DIV/0!</v>
      </c>
      <c r="H65" s="46" t="e">
        <f t="shared" si="36"/>
        <v>#DIV/0!</v>
      </c>
      <c r="I65" s="46" t="e">
        <f t="shared" si="36"/>
        <v>#DIV/0!</v>
      </c>
      <c r="J65" s="46" t="e">
        <f>(J60-J64)/J60</f>
        <v>#DIV/0!</v>
      </c>
      <c r="K65" s="46" t="e">
        <f t="shared" si="36"/>
        <v>#DIV/0!</v>
      </c>
      <c r="L65" s="46" t="e">
        <f t="shared" si="36"/>
        <v>#DIV/0!</v>
      </c>
      <c r="M65" s="46" t="e">
        <f t="shared" si="36"/>
        <v>#DIV/0!</v>
      </c>
      <c r="N65" s="46" t="e">
        <f t="shared" si="36"/>
        <v>#DIV/0!</v>
      </c>
      <c r="O65" s="46" t="e">
        <f t="shared" si="36"/>
        <v>#DIV/0!</v>
      </c>
      <c r="P65" s="46" t="e">
        <f t="shared" si="36"/>
        <v>#DIV/0!</v>
      </c>
      <c r="Q65" s="44" t="e">
        <f>E65:P65</f>
        <v>#VALUE!</v>
      </c>
      <c r="R65" s="47"/>
      <c r="S65" s="47"/>
      <c r="T65" s="47"/>
      <c r="U65" s="47"/>
      <c r="V65" s="47"/>
      <c r="W65" s="47"/>
      <c r="X65" s="47"/>
    </row>
    <row r="66" spans="1:24" ht="44.25" customHeight="1" thickBot="1" x14ac:dyDescent="0.4">
      <c r="A66" s="48"/>
      <c r="B66" s="48"/>
      <c r="C66" s="48"/>
      <c r="D66" s="48"/>
      <c r="E66" s="49"/>
      <c r="F66" s="49"/>
      <c r="G66" s="49"/>
      <c r="H66" s="50"/>
      <c r="I66" s="50"/>
      <c r="J66" s="48"/>
      <c r="K66" s="48"/>
      <c r="L66" s="48"/>
      <c r="M66" s="48"/>
      <c r="N66" s="181"/>
      <c r="O66" s="48"/>
      <c r="P66" s="48"/>
      <c r="Q66" s="48"/>
      <c r="R66" s="185"/>
      <c r="S66" s="185"/>
      <c r="T66" s="48"/>
      <c r="U66" s="48"/>
      <c r="V66" s="48"/>
      <c r="W66" s="48"/>
      <c r="X66" s="48"/>
    </row>
    <row r="67" spans="1:24" ht="43.5" customHeight="1" thickBot="1" x14ac:dyDescent="0.3">
      <c r="A67" s="655" t="s">
        <v>47</v>
      </c>
      <c r="B67" s="656"/>
      <c r="C67" s="656"/>
      <c r="D67" s="656"/>
      <c r="E67" s="656"/>
      <c r="F67" s="656"/>
      <c r="G67" s="656"/>
      <c r="H67" s="656"/>
      <c r="I67" s="656"/>
      <c r="J67" s="656"/>
      <c r="K67" s="656"/>
      <c r="L67" s="656"/>
      <c r="M67" s="656"/>
      <c r="N67" s="656"/>
      <c r="O67" s="656"/>
      <c r="P67" s="656"/>
      <c r="Q67" s="656"/>
      <c r="R67" s="656"/>
      <c r="S67" s="656"/>
      <c r="T67" s="656"/>
      <c r="U67" s="656"/>
      <c r="V67" s="656"/>
      <c r="W67" s="656"/>
      <c r="X67" s="657"/>
    </row>
    <row r="68" spans="1:24" ht="49.5" customHeight="1" thickBot="1" x14ac:dyDescent="0.25">
      <c r="A68" s="658" t="s">
        <v>58</v>
      </c>
      <c r="B68" s="659"/>
      <c r="C68" s="659"/>
      <c r="D68" s="659"/>
      <c r="E68" s="188" t="s">
        <v>48</v>
      </c>
      <c r="F68" s="189"/>
      <c r="G68" s="188" t="s">
        <v>49</v>
      </c>
      <c r="H68" s="189"/>
      <c r="I68" s="188" t="s">
        <v>50</v>
      </c>
      <c r="J68" s="190"/>
      <c r="K68" s="188" t="s">
        <v>62</v>
      </c>
      <c r="L68" s="190" t="s">
        <v>90</v>
      </c>
      <c r="M68" s="48"/>
      <c r="N68" s="51"/>
      <c r="O68" s="51"/>
      <c r="P68" s="51"/>
      <c r="Q68" s="51"/>
      <c r="R68" s="51"/>
      <c r="S68" s="51"/>
      <c r="T68" s="51"/>
      <c r="U68" s="51"/>
      <c r="V68" s="51"/>
      <c r="W68" s="51"/>
      <c r="X68" s="51"/>
    </row>
    <row r="69" spans="1:24" s="56" customFormat="1" ht="54.75" customHeight="1" x14ac:dyDescent="0.2">
      <c r="A69" s="464" t="s">
        <v>51</v>
      </c>
      <c r="B69" s="465"/>
      <c r="C69" s="119" t="s">
        <v>200</v>
      </c>
      <c r="D69" s="662" t="s">
        <v>59</v>
      </c>
      <c r="E69" s="660"/>
      <c r="F69" s="660"/>
      <c r="G69" s="660"/>
      <c r="H69" s="660"/>
      <c r="I69" s="660"/>
      <c r="J69" s="660"/>
      <c r="K69" s="660"/>
      <c r="L69" s="660"/>
      <c r="M69" s="660"/>
      <c r="N69" s="660"/>
      <c r="O69" s="660"/>
      <c r="P69" s="660"/>
      <c r="Q69" s="660"/>
      <c r="R69" s="660"/>
      <c r="S69" s="660"/>
      <c r="T69" s="660"/>
      <c r="U69" s="660"/>
      <c r="V69" s="660"/>
      <c r="W69" s="660"/>
      <c r="X69" s="660"/>
    </row>
    <row r="70" spans="1:24" s="56" customFormat="1" ht="54.75" customHeight="1" x14ac:dyDescent="0.2">
      <c r="A70" s="466" t="s">
        <v>52</v>
      </c>
      <c r="B70" s="452"/>
      <c r="C70" s="120"/>
      <c r="D70" s="663"/>
      <c r="E70" s="660"/>
      <c r="F70" s="660"/>
      <c r="G70" s="660"/>
      <c r="H70" s="660"/>
      <c r="I70" s="660"/>
      <c r="J70" s="660"/>
      <c r="K70" s="660"/>
      <c r="L70" s="660"/>
      <c r="M70" s="660"/>
      <c r="N70" s="660"/>
      <c r="O70" s="660"/>
      <c r="P70" s="660"/>
      <c r="Q70" s="660"/>
      <c r="R70" s="660"/>
      <c r="S70" s="660"/>
      <c r="T70" s="660"/>
      <c r="U70" s="660"/>
      <c r="V70" s="660"/>
      <c r="W70" s="660"/>
      <c r="X70" s="660"/>
    </row>
    <row r="71" spans="1:24" s="56" customFormat="1" ht="54.75" customHeight="1" thickBot="1" x14ac:dyDescent="0.25">
      <c r="A71" s="453" t="s">
        <v>60</v>
      </c>
      <c r="B71" s="454"/>
      <c r="C71" s="121"/>
      <c r="D71" s="663"/>
      <c r="E71" s="660"/>
      <c r="F71" s="660"/>
      <c r="G71" s="660"/>
      <c r="H71" s="660"/>
      <c r="I71" s="660"/>
      <c r="J71" s="660"/>
      <c r="K71" s="660"/>
      <c r="L71" s="660"/>
      <c r="M71" s="660"/>
      <c r="N71" s="660"/>
      <c r="O71" s="660"/>
      <c r="P71" s="660"/>
      <c r="Q71" s="660"/>
      <c r="R71" s="660"/>
      <c r="S71" s="660"/>
      <c r="T71" s="660"/>
      <c r="U71" s="660"/>
      <c r="V71" s="660"/>
      <c r="W71" s="660"/>
      <c r="X71" s="660"/>
    </row>
    <row r="72" spans="1:24" s="56" customFormat="1" ht="76.5" customHeight="1" thickBot="1" x14ac:dyDescent="0.4">
      <c r="A72" s="469" t="s">
        <v>53</v>
      </c>
      <c r="B72" s="470"/>
      <c r="C72" s="122"/>
      <c r="D72" s="191" t="s">
        <v>54</v>
      </c>
      <c r="E72" s="660"/>
      <c r="F72" s="661"/>
      <c r="G72" s="661"/>
      <c r="H72" s="661"/>
      <c r="I72" s="661"/>
      <c r="J72" s="661"/>
      <c r="K72" s="661"/>
      <c r="L72" s="661"/>
      <c r="M72" s="661"/>
      <c r="N72" s="661"/>
      <c r="O72" s="661"/>
      <c r="P72" s="661"/>
      <c r="Q72" s="661"/>
      <c r="R72" s="661"/>
      <c r="S72" s="661"/>
      <c r="T72" s="661"/>
      <c r="U72" s="661"/>
      <c r="V72" s="661"/>
      <c r="W72" s="661"/>
      <c r="X72" s="661"/>
    </row>
    <row r="73" spans="1:24" s="56" customFormat="1" ht="56.25" customHeight="1" x14ac:dyDescent="0.2">
      <c r="A73" s="438" t="s">
        <v>51</v>
      </c>
      <c r="B73" s="439"/>
      <c r="C73" s="129" t="s">
        <v>201</v>
      </c>
      <c r="D73" s="590" t="s">
        <v>59</v>
      </c>
      <c r="E73" s="592"/>
      <c r="F73" s="593"/>
      <c r="G73" s="593"/>
      <c r="H73" s="593"/>
      <c r="I73" s="593"/>
      <c r="J73" s="593"/>
      <c r="K73" s="593"/>
      <c r="L73" s="593"/>
      <c r="M73" s="593"/>
      <c r="N73" s="593"/>
      <c r="O73" s="593"/>
      <c r="P73" s="593"/>
      <c r="Q73" s="593"/>
      <c r="R73" s="593"/>
      <c r="S73" s="593"/>
      <c r="T73" s="593"/>
      <c r="U73" s="593"/>
      <c r="V73" s="593"/>
      <c r="W73" s="593"/>
      <c r="X73" s="593"/>
    </row>
    <row r="74" spans="1:24" s="56" customFormat="1" ht="56.25" customHeight="1" x14ac:dyDescent="0.2">
      <c r="A74" s="451" t="s">
        <v>52</v>
      </c>
      <c r="B74" s="452"/>
      <c r="C74" s="120"/>
      <c r="D74" s="591"/>
      <c r="E74" s="593"/>
      <c r="F74" s="594"/>
      <c r="G74" s="594"/>
      <c r="H74" s="594"/>
      <c r="I74" s="594"/>
      <c r="J74" s="594"/>
      <c r="K74" s="594"/>
      <c r="L74" s="594"/>
      <c r="M74" s="594"/>
      <c r="N74" s="594"/>
      <c r="O74" s="594"/>
      <c r="P74" s="594"/>
      <c r="Q74" s="594"/>
      <c r="R74" s="594"/>
      <c r="S74" s="594"/>
      <c r="T74" s="594"/>
      <c r="U74" s="594"/>
      <c r="V74" s="594"/>
      <c r="W74" s="594"/>
      <c r="X74" s="593"/>
    </row>
    <row r="75" spans="1:24" s="56" customFormat="1" ht="56.25" customHeight="1" thickBot="1" x14ac:dyDescent="0.25">
      <c r="A75" s="453" t="s">
        <v>60</v>
      </c>
      <c r="B75" s="454"/>
      <c r="C75" s="121"/>
      <c r="D75" s="591"/>
      <c r="E75" s="593"/>
      <c r="F75" s="593"/>
      <c r="G75" s="593"/>
      <c r="H75" s="593"/>
      <c r="I75" s="593"/>
      <c r="J75" s="593"/>
      <c r="K75" s="593"/>
      <c r="L75" s="593"/>
      <c r="M75" s="593"/>
      <c r="N75" s="593"/>
      <c r="O75" s="593"/>
      <c r="P75" s="593"/>
      <c r="Q75" s="593"/>
      <c r="R75" s="593"/>
      <c r="S75" s="593"/>
      <c r="T75" s="593"/>
      <c r="U75" s="593"/>
      <c r="V75" s="593"/>
      <c r="W75" s="593"/>
      <c r="X75" s="593"/>
    </row>
    <row r="76" spans="1:24" s="56" customFormat="1" ht="56.25" customHeight="1" thickBot="1" x14ac:dyDescent="0.35">
      <c r="A76" s="467" t="s">
        <v>53</v>
      </c>
      <c r="B76" s="468"/>
      <c r="C76" s="122"/>
      <c r="D76" s="147" t="s">
        <v>54</v>
      </c>
      <c r="E76" s="587"/>
      <c r="F76" s="588"/>
      <c r="G76" s="588"/>
      <c r="H76" s="588"/>
      <c r="I76" s="588"/>
      <c r="J76" s="588"/>
      <c r="K76" s="588"/>
      <c r="L76" s="588"/>
      <c r="M76" s="588"/>
      <c r="N76" s="588"/>
      <c r="O76" s="588"/>
      <c r="P76" s="588"/>
      <c r="Q76" s="588"/>
      <c r="R76" s="588"/>
      <c r="S76" s="588"/>
      <c r="T76" s="588"/>
      <c r="U76" s="588"/>
      <c r="V76" s="588"/>
      <c r="W76" s="588"/>
      <c r="X76" s="589"/>
    </row>
    <row r="77" spans="1:24" ht="15.75" customHeight="1" x14ac:dyDescent="0.2"/>
    <row r="78" spans="1:24" ht="15.75" customHeight="1" x14ac:dyDescent="0.2"/>
    <row r="79" spans="1:24" ht="15.75" customHeight="1" x14ac:dyDescent="0.2"/>
    <row r="80" spans="1:24" ht="15.75" customHeight="1" x14ac:dyDescent="0.2"/>
    <row r="81" spans="1:18" ht="15.75" customHeight="1" x14ac:dyDescent="0.2"/>
    <row r="82" spans="1:18" ht="15.75" customHeight="1" x14ac:dyDescent="0.2"/>
    <row r="83" spans="1:18" ht="15.75" customHeight="1" x14ac:dyDescent="0.2"/>
    <row r="84" spans="1:18" ht="15.75" customHeight="1" x14ac:dyDescent="0.2"/>
    <row r="85" spans="1:18" ht="15.75" customHeight="1" x14ac:dyDescent="0.2"/>
    <row r="86" spans="1:18" ht="15.75" customHeight="1" x14ac:dyDescent="0.25">
      <c r="A86" s="52" t="s">
        <v>0</v>
      </c>
      <c r="B86" s="52"/>
      <c r="C86" s="52"/>
      <c r="D86" s="52"/>
      <c r="E86" s="52"/>
      <c r="F86" s="52"/>
      <c r="G86" s="52"/>
      <c r="H86" s="52"/>
      <c r="I86" s="52"/>
      <c r="J86" s="52"/>
      <c r="K86" s="52"/>
      <c r="L86" s="52"/>
      <c r="M86" s="52"/>
      <c r="N86" s="52"/>
      <c r="O86" s="52"/>
      <c r="P86" s="52"/>
      <c r="Q86" s="52"/>
      <c r="R86" s="53"/>
    </row>
    <row r="87" spans="1:18" ht="15.75" customHeight="1" x14ac:dyDescent="0.25">
      <c r="A87" s="53"/>
      <c r="B87" s="53"/>
      <c r="C87" s="53"/>
      <c r="D87" s="53"/>
      <c r="E87" s="53"/>
      <c r="F87" s="53"/>
      <c r="G87" s="53"/>
      <c r="H87" s="53"/>
      <c r="I87" s="53"/>
      <c r="J87" s="53"/>
      <c r="K87" s="53"/>
      <c r="L87" s="53"/>
      <c r="M87" s="53"/>
      <c r="N87" s="53"/>
      <c r="O87" s="53"/>
      <c r="P87" s="53"/>
      <c r="Q87" s="53"/>
      <c r="R87" s="53"/>
    </row>
    <row r="88" spans="1:18" ht="15.75" customHeight="1" x14ac:dyDescent="0.25">
      <c r="A88" s="53"/>
      <c r="B88" s="53"/>
      <c r="C88" s="53"/>
      <c r="D88" s="53"/>
      <c r="E88" s="53"/>
      <c r="F88" s="53"/>
      <c r="G88" s="53"/>
      <c r="H88" s="53"/>
      <c r="I88" s="53"/>
      <c r="J88" s="53"/>
      <c r="K88" s="53"/>
      <c r="L88" s="53"/>
      <c r="M88" s="53"/>
      <c r="N88" s="53"/>
      <c r="O88" s="53"/>
      <c r="P88" s="53"/>
      <c r="Q88" s="53"/>
      <c r="R88" s="53"/>
    </row>
    <row r="89" spans="1:18" ht="15.75" customHeight="1" x14ac:dyDescent="0.25">
      <c r="A89" s="53"/>
      <c r="B89" s="53"/>
      <c r="C89" s="53"/>
      <c r="D89" s="53"/>
      <c r="E89" s="53"/>
      <c r="F89" s="53"/>
      <c r="G89" s="53"/>
      <c r="H89" s="53"/>
      <c r="I89" s="53"/>
      <c r="J89" s="53"/>
      <c r="K89" s="53"/>
      <c r="L89" s="53"/>
      <c r="M89" s="53"/>
      <c r="N89" s="53"/>
      <c r="O89" s="53"/>
      <c r="P89" s="53"/>
      <c r="Q89" s="53"/>
      <c r="R89" s="53"/>
    </row>
    <row r="90" spans="1:18" ht="15.75" customHeight="1" x14ac:dyDescent="0.25">
      <c r="A90" s="53"/>
      <c r="B90" s="53"/>
      <c r="C90" s="53"/>
      <c r="D90" s="53"/>
      <c r="E90" s="53"/>
      <c r="F90" s="53"/>
      <c r="G90" s="53"/>
      <c r="H90" s="53"/>
      <c r="I90" s="53"/>
      <c r="J90" s="53"/>
      <c r="K90" s="53"/>
      <c r="L90" s="53"/>
      <c r="M90" s="53"/>
      <c r="N90" s="53"/>
      <c r="O90" s="53"/>
      <c r="P90" s="53"/>
      <c r="Q90" s="53"/>
      <c r="R90" s="53"/>
    </row>
    <row r="91" spans="1:18" ht="15.75" customHeight="1" x14ac:dyDescent="0.25">
      <c r="A91" s="53"/>
      <c r="B91" s="53"/>
      <c r="C91" s="53"/>
      <c r="D91" s="53"/>
      <c r="E91" s="53"/>
      <c r="F91" s="53"/>
      <c r="G91" s="53"/>
      <c r="H91" s="53"/>
      <c r="I91" s="53"/>
      <c r="J91" s="53"/>
      <c r="K91" s="53"/>
      <c r="L91" s="53"/>
      <c r="M91" s="53"/>
      <c r="N91" s="53"/>
      <c r="O91" s="53"/>
      <c r="P91" s="53"/>
      <c r="Q91" s="53"/>
      <c r="R91" s="53"/>
    </row>
    <row r="92" spans="1:18" ht="15.75" customHeight="1" x14ac:dyDescent="0.25">
      <c r="A92" s="53"/>
      <c r="B92" s="53"/>
      <c r="C92" s="53"/>
      <c r="D92" s="53"/>
      <c r="E92" s="53"/>
      <c r="F92" s="53"/>
      <c r="G92" s="53"/>
      <c r="H92" s="53"/>
      <c r="I92" s="53"/>
      <c r="J92" s="53"/>
      <c r="K92" s="53"/>
      <c r="L92" s="53"/>
      <c r="M92" s="53"/>
      <c r="N92" s="53"/>
      <c r="O92" s="53"/>
      <c r="P92" s="53"/>
      <c r="Q92" s="53"/>
      <c r="R92" s="53"/>
    </row>
    <row r="93" spans="1:18" ht="15.75" customHeight="1" x14ac:dyDescent="0.25">
      <c r="A93" s="53"/>
      <c r="B93" s="53"/>
      <c r="C93" s="53"/>
      <c r="D93" s="53"/>
      <c r="E93" s="53"/>
      <c r="F93" s="53"/>
      <c r="G93" s="53"/>
      <c r="H93" s="53"/>
      <c r="I93" s="53"/>
      <c r="J93" s="53"/>
      <c r="K93" s="53"/>
      <c r="L93" s="53"/>
      <c r="M93" s="53"/>
      <c r="N93" s="53"/>
      <c r="O93" s="53"/>
      <c r="P93" s="53"/>
      <c r="Q93" s="53"/>
      <c r="R93" s="53"/>
    </row>
    <row r="94" spans="1:18" ht="15.75" customHeight="1" x14ac:dyDescent="0.25">
      <c r="A94" s="53"/>
      <c r="B94" s="53"/>
      <c r="C94" s="53"/>
      <c r="D94" s="53"/>
      <c r="E94" s="53"/>
      <c r="F94" s="53"/>
      <c r="G94" s="53"/>
      <c r="H94" s="53"/>
      <c r="I94" s="53"/>
      <c r="J94" s="53"/>
      <c r="K94" s="53"/>
      <c r="L94" s="53"/>
      <c r="M94" s="53"/>
      <c r="N94" s="53"/>
      <c r="O94" s="53"/>
      <c r="P94" s="53"/>
      <c r="Q94" s="53"/>
      <c r="R94" s="53"/>
    </row>
    <row r="95" spans="1:18" ht="15.75" customHeight="1" x14ac:dyDescent="0.25">
      <c r="A95" s="53"/>
      <c r="B95" s="53"/>
      <c r="C95" s="53"/>
      <c r="D95" s="53"/>
      <c r="E95" s="53"/>
      <c r="F95" s="53"/>
      <c r="G95" s="53"/>
      <c r="H95" s="53"/>
      <c r="I95" s="53"/>
      <c r="J95" s="53"/>
      <c r="K95" s="53"/>
      <c r="L95" s="53"/>
      <c r="M95" s="53"/>
      <c r="N95" s="53"/>
      <c r="O95" s="53"/>
      <c r="P95" s="53"/>
      <c r="Q95" s="53"/>
      <c r="R95" s="53"/>
    </row>
    <row r="96" spans="1:18" ht="15.75" customHeight="1" x14ac:dyDescent="0.25">
      <c r="A96" s="53"/>
      <c r="B96" s="53"/>
      <c r="C96" s="53"/>
      <c r="D96" s="53"/>
      <c r="E96" s="53"/>
      <c r="F96" s="53"/>
      <c r="G96" s="53"/>
      <c r="H96" s="53"/>
      <c r="I96" s="53"/>
      <c r="J96" s="53"/>
      <c r="K96" s="53"/>
      <c r="L96" s="53"/>
      <c r="M96" s="53"/>
      <c r="N96" s="53"/>
      <c r="O96" s="53"/>
      <c r="P96" s="53"/>
      <c r="Q96" s="53"/>
      <c r="R96" s="53"/>
    </row>
    <row r="97" spans="1:18" ht="15.75" customHeight="1" x14ac:dyDescent="0.25">
      <c r="A97" s="53"/>
      <c r="B97" s="53"/>
      <c r="C97" s="53"/>
      <c r="D97" s="53"/>
      <c r="E97" s="53"/>
      <c r="F97" s="53"/>
      <c r="G97" s="53"/>
      <c r="H97" s="53"/>
      <c r="I97" s="53"/>
      <c r="J97" s="53"/>
      <c r="K97" s="53"/>
      <c r="L97" s="53"/>
      <c r="M97" s="53"/>
      <c r="N97" s="53"/>
      <c r="O97" s="53"/>
      <c r="P97" s="53"/>
      <c r="Q97" s="53"/>
      <c r="R97" s="53"/>
    </row>
    <row r="98" spans="1:18" ht="15.75" customHeight="1" x14ac:dyDescent="0.25">
      <c r="A98" s="53"/>
      <c r="B98" s="53"/>
      <c r="C98" s="53"/>
      <c r="D98" s="53"/>
      <c r="E98" s="53"/>
      <c r="F98" s="53"/>
      <c r="G98" s="53"/>
      <c r="H98" s="53"/>
      <c r="I98" s="53"/>
      <c r="J98" s="53"/>
      <c r="K98" s="53"/>
      <c r="L98" s="53"/>
      <c r="M98" s="53"/>
      <c r="N98" s="53"/>
      <c r="O98" s="53"/>
      <c r="P98" s="53"/>
      <c r="Q98" s="53"/>
      <c r="R98" s="53"/>
    </row>
    <row r="99" spans="1:18" ht="15.75" customHeight="1" x14ac:dyDescent="0.25">
      <c r="A99" s="53"/>
      <c r="B99" s="53"/>
      <c r="C99" s="53"/>
      <c r="D99" s="53"/>
      <c r="E99" s="53"/>
      <c r="F99" s="53"/>
      <c r="G99" s="53"/>
      <c r="H99" s="53"/>
      <c r="I99" s="53"/>
      <c r="J99" s="53"/>
      <c r="K99" s="53"/>
      <c r="L99" s="53"/>
      <c r="M99" s="53"/>
      <c r="N99" s="53"/>
      <c r="O99" s="53"/>
      <c r="P99" s="53"/>
      <c r="Q99" s="53"/>
      <c r="R99" s="53"/>
    </row>
    <row r="100" spans="1:18" ht="15.75" customHeight="1" x14ac:dyDescent="0.25">
      <c r="A100" s="53"/>
      <c r="B100" s="53"/>
      <c r="C100" s="53"/>
      <c r="D100" s="53"/>
      <c r="E100" s="53"/>
      <c r="F100" s="53"/>
      <c r="G100" s="53"/>
      <c r="H100" s="53"/>
      <c r="I100" s="53"/>
      <c r="J100" s="53"/>
      <c r="K100" s="53"/>
      <c r="L100" s="53"/>
      <c r="M100" s="53"/>
      <c r="N100" s="53"/>
      <c r="O100" s="53"/>
      <c r="P100" s="53"/>
      <c r="Q100" s="53"/>
      <c r="R100" s="53"/>
    </row>
    <row r="101" spans="1:18" ht="15.75" customHeight="1" x14ac:dyDescent="0.25">
      <c r="A101" s="53"/>
      <c r="B101" s="53"/>
      <c r="C101" s="53"/>
      <c r="D101" s="53"/>
      <c r="E101" s="53"/>
      <c r="F101" s="53"/>
      <c r="G101" s="53"/>
      <c r="H101" s="53"/>
      <c r="I101" s="53"/>
      <c r="J101" s="53"/>
      <c r="K101" s="53"/>
      <c r="L101" s="53"/>
      <c r="M101" s="53"/>
      <c r="N101" s="53"/>
      <c r="O101" s="53"/>
      <c r="P101" s="53"/>
      <c r="Q101" s="53"/>
      <c r="R101" s="53"/>
    </row>
    <row r="102" spans="1:18" ht="15.75" customHeight="1" x14ac:dyDescent="0.25">
      <c r="A102" s="53"/>
      <c r="B102" s="53"/>
      <c r="C102" s="53"/>
      <c r="D102" s="53"/>
      <c r="E102" s="53"/>
      <c r="F102" s="53"/>
      <c r="G102" s="53"/>
      <c r="H102" s="53"/>
      <c r="I102" s="53"/>
      <c r="J102" s="53"/>
      <c r="K102" s="53"/>
      <c r="L102" s="53"/>
      <c r="M102" s="53"/>
      <c r="N102" s="53"/>
      <c r="O102" s="53"/>
      <c r="P102" s="53"/>
      <c r="Q102" s="53"/>
      <c r="R102" s="53"/>
    </row>
    <row r="103" spans="1:18" ht="15.75" customHeight="1" x14ac:dyDescent="0.25">
      <c r="A103" s="53"/>
      <c r="B103" s="53"/>
      <c r="C103" s="53"/>
      <c r="D103" s="53"/>
      <c r="E103" s="53"/>
      <c r="F103" s="53"/>
      <c r="G103" s="53"/>
      <c r="H103" s="53"/>
      <c r="I103" s="53"/>
      <c r="J103" s="53"/>
      <c r="K103" s="53"/>
      <c r="L103" s="53"/>
      <c r="M103" s="53"/>
      <c r="N103" s="53"/>
      <c r="O103" s="53"/>
      <c r="P103" s="53"/>
      <c r="Q103" s="53"/>
      <c r="R103" s="53"/>
    </row>
    <row r="104" spans="1:18" ht="15.75" customHeight="1" x14ac:dyDescent="0.25">
      <c r="A104" s="53"/>
      <c r="B104" s="53"/>
      <c r="C104" s="53"/>
      <c r="D104" s="53"/>
      <c r="E104" s="53"/>
      <c r="F104" s="53"/>
      <c r="G104" s="53"/>
      <c r="H104" s="53"/>
      <c r="I104" s="53"/>
      <c r="J104" s="53"/>
      <c r="K104" s="53"/>
      <c r="L104" s="53"/>
      <c r="M104" s="53"/>
      <c r="N104" s="53"/>
      <c r="O104" s="53"/>
      <c r="P104" s="53"/>
      <c r="Q104" s="53"/>
      <c r="R104" s="53"/>
    </row>
    <row r="105" spans="1:18" ht="15.75" customHeight="1" x14ac:dyDescent="0.25">
      <c r="A105" s="53"/>
      <c r="B105" s="53"/>
      <c r="C105" s="53"/>
      <c r="D105" s="53"/>
      <c r="E105" s="53"/>
      <c r="F105" s="53"/>
      <c r="G105" s="53"/>
      <c r="H105" s="53"/>
      <c r="I105" s="53"/>
      <c r="J105" s="53"/>
      <c r="K105" s="53"/>
      <c r="L105" s="53"/>
      <c r="M105" s="53"/>
      <c r="N105" s="53"/>
      <c r="O105" s="53"/>
      <c r="P105" s="53"/>
      <c r="Q105" s="53"/>
      <c r="R105" s="53"/>
    </row>
    <row r="106" spans="1:18" ht="15.75" customHeight="1" x14ac:dyDescent="0.25">
      <c r="A106" s="53"/>
      <c r="B106" s="53"/>
      <c r="C106" s="53"/>
      <c r="D106" s="53"/>
      <c r="E106" s="53"/>
      <c r="F106" s="53"/>
      <c r="G106" s="53"/>
      <c r="H106" s="53"/>
      <c r="I106" s="53"/>
      <c r="J106" s="53"/>
      <c r="K106" s="53"/>
      <c r="L106" s="53"/>
      <c r="M106" s="53"/>
      <c r="N106" s="53"/>
      <c r="O106" s="53"/>
      <c r="P106" s="53"/>
      <c r="Q106" s="53"/>
      <c r="R106" s="53"/>
    </row>
    <row r="107" spans="1:18" ht="15.75" customHeight="1" x14ac:dyDescent="0.25">
      <c r="A107" s="53"/>
      <c r="B107" s="53"/>
      <c r="C107" s="53"/>
      <c r="D107" s="53"/>
      <c r="E107" s="53"/>
      <c r="F107" s="53"/>
      <c r="G107" s="53"/>
      <c r="H107" s="53"/>
      <c r="I107" s="53"/>
      <c r="J107" s="53"/>
      <c r="K107" s="53"/>
      <c r="L107" s="53"/>
      <c r="M107" s="53"/>
      <c r="N107" s="53"/>
      <c r="O107" s="53"/>
      <c r="P107" s="53"/>
      <c r="Q107" s="53"/>
      <c r="R107" s="53"/>
    </row>
    <row r="108" spans="1:18" ht="15.75" customHeight="1" x14ac:dyDescent="0.2"/>
    <row r="109" spans="1:18" ht="15.75" customHeight="1" x14ac:dyDescent="0.2"/>
    <row r="110" spans="1:18" ht="15.75" customHeight="1" x14ac:dyDescent="0.2"/>
    <row r="111" spans="1:18" ht="15.75" customHeight="1" x14ac:dyDescent="0.2"/>
    <row r="112" spans="1:18"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sheetData>
  <mergeCells count="205">
    <mergeCell ref="B65:D65"/>
    <mergeCell ref="A67:X67"/>
    <mergeCell ref="A68:D68"/>
    <mergeCell ref="A72:B72"/>
    <mergeCell ref="E72:X72"/>
    <mergeCell ref="A69:B69"/>
    <mergeCell ref="D69:D71"/>
    <mergeCell ref="E69:X71"/>
    <mergeCell ref="A70:B70"/>
    <mergeCell ref="A71:B71"/>
    <mergeCell ref="A54:X54"/>
    <mergeCell ref="A55:A56"/>
    <mergeCell ref="B55:B56"/>
    <mergeCell ref="C55:C56"/>
    <mergeCell ref="D55:D56"/>
    <mergeCell ref="E55:P55"/>
    <mergeCell ref="Q55:Q56"/>
    <mergeCell ref="R55:X64"/>
    <mergeCell ref="A57:A60"/>
    <mergeCell ref="B60:D60"/>
    <mergeCell ref="A61:A64"/>
    <mergeCell ref="B64:D64"/>
    <mergeCell ref="B18:B19"/>
    <mergeCell ref="C18:C19"/>
    <mergeCell ref="D18:D19"/>
    <mergeCell ref="E18:E19"/>
    <mergeCell ref="S18:S19"/>
    <mergeCell ref="T18:U19"/>
    <mergeCell ref="V18:X19"/>
    <mergeCell ref="V36:X37"/>
    <mergeCell ref="B50:B51"/>
    <mergeCell ref="C50:C51"/>
    <mergeCell ref="D50:D51"/>
    <mergeCell ref="E50:E51"/>
    <mergeCell ref="S50:S51"/>
    <mergeCell ref="T50:U51"/>
    <mergeCell ref="V50:X51"/>
    <mergeCell ref="B36:B37"/>
    <mergeCell ref="C36:C37"/>
    <mergeCell ref="D36:D37"/>
    <mergeCell ref="E36:E37"/>
    <mergeCell ref="S36:S37"/>
    <mergeCell ref="T36:U37"/>
    <mergeCell ref="S38:S39"/>
    <mergeCell ref="T38:U39"/>
    <mergeCell ref="V22:X23"/>
    <mergeCell ref="N11:Q11"/>
    <mergeCell ref="R11:X11"/>
    <mergeCell ref="A13:X13"/>
    <mergeCell ref="G14:R14"/>
    <mergeCell ref="S14:S15"/>
    <mergeCell ref="T14:U15"/>
    <mergeCell ref="V14:X15"/>
    <mergeCell ref="B16:B17"/>
    <mergeCell ref="C16:C17"/>
    <mergeCell ref="D16:D17"/>
    <mergeCell ref="E16:E17"/>
    <mergeCell ref="S16:S17"/>
    <mergeCell ref="A14:A15"/>
    <mergeCell ref="B14:B15"/>
    <mergeCell ref="C14:C15"/>
    <mergeCell ref="D14:D15"/>
    <mergeCell ref="E14:E15"/>
    <mergeCell ref="T16:U17"/>
    <mergeCell ref="V16:X17"/>
    <mergeCell ref="A11:B11"/>
    <mergeCell ref="C11:M11"/>
    <mergeCell ref="A1:C3"/>
    <mergeCell ref="D1:S3"/>
    <mergeCell ref="T1:U1"/>
    <mergeCell ref="V1:X1"/>
    <mergeCell ref="T2:U2"/>
    <mergeCell ref="V2:X2"/>
    <mergeCell ref="T3:U3"/>
    <mergeCell ref="V3:X3"/>
    <mergeCell ref="A10:B10"/>
    <mergeCell ref="C10:H10"/>
    <mergeCell ref="J10:K10"/>
    <mergeCell ref="L10:M10"/>
    <mergeCell ref="N10:X10"/>
    <mergeCell ref="H5:K5"/>
    <mergeCell ref="A7:B7"/>
    <mergeCell ref="C7:X7"/>
    <mergeCell ref="A9:B9"/>
    <mergeCell ref="C9:X9"/>
    <mergeCell ref="A76:B76"/>
    <mergeCell ref="E76:X76"/>
    <mergeCell ref="A16:A17"/>
    <mergeCell ref="A18:A19"/>
    <mergeCell ref="A36:A37"/>
    <mergeCell ref="A50:A51"/>
    <mergeCell ref="A20:A21"/>
    <mergeCell ref="B20:B21"/>
    <mergeCell ref="C20:C21"/>
    <mergeCell ref="D20:D21"/>
    <mergeCell ref="E20:E21"/>
    <mergeCell ref="S20:S21"/>
    <mergeCell ref="T20:U21"/>
    <mergeCell ref="V20:X21"/>
    <mergeCell ref="A22:A23"/>
    <mergeCell ref="B22:B23"/>
    <mergeCell ref="A73:B73"/>
    <mergeCell ref="D73:D75"/>
    <mergeCell ref="E73:X75"/>
    <mergeCell ref="A74:B74"/>
    <mergeCell ref="A75:B75"/>
    <mergeCell ref="A24:A25"/>
    <mergeCell ref="B24:B25"/>
    <mergeCell ref="C24:C25"/>
    <mergeCell ref="D24:D25"/>
    <mergeCell ref="E24:E25"/>
    <mergeCell ref="S24:S25"/>
    <mergeCell ref="T24:U25"/>
    <mergeCell ref="V24:X25"/>
    <mergeCell ref="C22:C23"/>
    <mergeCell ref="D22:D23"/>
    <mergeCell ref="E22:E23"/>
    <mergeCell ref="S22:S23"/>
    <mergeCell ref="T22:U23"/>
    <mergeCell ref="S26:S27"/>
    <mergeCell ref="T26:U27"/>
    <mergeCell ref="V26:X27"/>
    <mergeCell ref="A28:A29"/>
    <mergeCell ref="B28:B29"/>
    <mergeCell ref="C28:C29"/>
    <mergeCell ref="D28:D29"/>
    <mergeCell ref="E28:E29"/>
    <mergeCell ref="S28:S29"/>
    <mergeCell ref="T28:U29"/>
    <mergeCell ref="V28:X29"/>
    <mergeCell ref="A26:A27"/>
    <mergeCell ref="B26:B27"/>
    <mergeCell ref="C26:C27"/>
    <mergeCell ref="D26:D27"/>
    <mergeCell ref="E26:E27"/>
    <mergeCell ref="S30:S31"/>
    <mergeCell ref="T30:U31"/>
    <mergeCell ref="V30:X31"/>
    <mergeCell ref="A32:A33"/>
    <mergeCell ref="B32:B33"/>
    <mergeCell ref="C32:C33"/>
    <mergeCell ref="D32:D33"/>
    <mergeCell ref="E32:E33"/>
    <mergeCell ref="S32:S33"/>
    <mergeCell ref="T32:U33"/>
    <mergeCell ref="V32:X33"/>
    <mergeCell ref="A30:A31"/>
    <mergeCell ref="B30:B31"/>
    <mergeCell ref="C30:C31"/>
    <mergeCell ref="D30:D31"/>
    <mergeCell ref="E30:E31"/>
    <mergeCell ref="S34:S35"/>
    <mergeCell ref="T34:U35"/>
    <mergeCell ref="V34:X35"/>
    <mergeCell ref="A34:A35"/>
    <mergeCell ref="B34:B35"/>
    <mergeCell ref="C34:C35"/>
    <mergeCell ref="D34:D35"/>
    <mergeCell ref="E34:E35"/>
    <mergeCell ref="V38:X39"/>
    <mergeCell ref="A40:A41"/>
    <mergeCell ref="B40:B41"/>
    <mergeCell ref="C40:C41"/>
    <mergeCell ref="D40:D41"/>
    <mergeCell ref="E40:E41"/>
    <mergeCell ref="S40:S41"/>
    <mergeCell ref="T40:U41"/>
    <mergeCell ref="V40:X41"/>
    <mergeCell ref="A38:A39"/>
    <mergeCell ref="B38:B39"/>
    <mergeCell ref="C38:C39"/>
    <mergeCell ref="D38:D39"/>
    <mergeCell ref="E38:E39"/>
    <mergeCell ref="S42:S43"/>
    <mergeCell ref="T42:U43"/>
    <mergeCell ref="V42:X43"/>
    <mergeCell ref="A42:A43"/>
    <mergeCell ref="B42:B43"/>
    <mergeCell ref="C42:C43"/>
    <mergeCell ref="D42:D43"/>
    <mergeCell ref="E42:E43"/>
    <mergeCell ref="A44:A45"/>
    <mergeCell ref="B44:B45"/>
    <mergeCell ref="C44:C45"/>
    <mergeCell ref="D44:D45"/>
    <mergeCell ref="E44:E45"/>
    <mergeCell ref="S44:S45"/>
    <mergeCell ref="T44:U45"/>
    <mergeCell ref="V44:X45"/>
    <mergeCell ref="A46:A47"/>
    <mergeCell ref="B46:B47"/>
    <mergeCell ref="C46:C47"/>
    <mergeCell ref="D46:D47"/>
    <mergeCell ref="E46:E47"/>
    <mergeCell ref="S46:S47"/>
    <mergeCell ref="T46:U47"/>
    <mergeCell ref="V46:X47"/>
    <mergeCell ref="A48:A49"/>
    <mergeCell ref="B48:B49"/>
    <mergeCell ref="C48:C49"/>
    <mergeCell ref="D48:D49"/>
    <mergeCell ref="E48:E49"/>
    <mergeCell ref="S48:S49"/>
    <mergeCell ref="T48:U49"/>
    <mergeCell ref="V48:X49"/>
  </mergeCells>
  <pageMargins left="0.7" right="0.7" top="0.75" bottom="0.75" header="0" footer="0"/>
  <pageSetup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9A1D6-2203-4252-9155-FDD8A2E7D8C9}">
  <dimension ref="A1:I72"/>
  <sheetViews>
    <sheetView zoomScale="80" zoomScaleNormal="80" zoomScaleSheetLayoutView="90" workbookViewId="0">
      <pane ySplit="8" topLeftCell="A9" activePane="bottomLeft" state="frozen"/>
      <selection activeCell="A7" sqref="A7"/>
      <selection pane="bottomLeft" activeCell="C14" sqref="C14"/>
    </sheetView>
  </sheetViews>
  <sheetFormatPr baseColWidth="10" defaultColWidth="11" defaultRowHeight="12.75" x14ac:dyDescent="0.2"/>
  <cols>
    <col min="1" max="1" width="16.125" style="253" customWidth="1"/>
    <col min="2" max="2" width="43.75" style="253" customWidth="1"/>
    <col min="3" max="3" width="19.75" style="280" customWidth="1"/>
    <col min="4" max="4" width="22.75" style="280" customWidth="1"/>
    <col min="5" max="5" width="14.125" style="253" customWidth="1"/>
    <col min="6" max="7" width="13" style="253" customWidth="1"/>
    <col min="8" max="8" width="27.25" style="253" customWidth="1"/>
    <col min="9" max="9" width="14.625" style="253" customWidth="1"/>
    <col min="10" max="16384" width="11" style="253"/>
  </cols>
  <sheetData>
    <row r="1" spans="1:9" ht="23.25" customHeight="1" x14ac:dyDescent="0.2">
      <c r="A1" s="339"/>
      <c r="B1" s="340" t="s">
        <v>105</v>
      </c>
      <c r="C1" s="340"/>
      <c r="D1" s="340"/>
      <c r="E1" s="340"/>
      <c r="F1" s="340"/>
      <c r="G1" s="340"/>
      <c r="H1" s="340"/>
      <c r="I1" s="252"/>
    </row>
    <row r="2" spans="1:9" ht="18" customHeight="1" x14ac:dyDescent="0.2">
      <c r="A2" s="339"/>
      <c r="B2" s="340"/>
      <c r="C2" s="340"/>
      <c r="D2" s="340"/>
      <c r="E2" s="340"/>
      <c r="F2" s="340"/>
      <c r="G2" s="340"/>
      <c r="H2" s="340"/>
      <c r="I2" s="254"/>
    </row>
    <row r="3" spans="1:9" ht="26.25" customHeight="1" x14ac:dyDescent="0.2">
      <c r="A3" s="339"/>
      <c r="B3" s="340" t="s">
        <v>106</v>
      </c>
      <c r="C3" s="340"/>
      <c r="D3" s="340"/>
      <c r="E3" s="340"/>
      <c r="F3" s="340"/>
      <c r="G3" s="340"/>
      <c r="H3" s="340"/>
      <c r="I3" s="254"/>
    </row>
    <row r="4" spans="1:9" ht="22.5" hidden="1" customHeight="1" x14ac:dyDescent="0.2">
      <c r="A4" s="255"/>
      <c r="B4" s="256"/>
      <c r="C4" s="282"/>
      <c r="D4" s="255"/>
      <c r="E4" s="257"/>
      <c r="F4" s="257"/>
      <c r="G4" s="256"/>
      <c r="H4" s="257"/>
      <c r="I4" s="258"/>
    </row>
    <row r="5" spans="1:9" ht="15" customHeight="1" x14ac:dyDescent="0.2">
      <c r="A5" s="283" t="s">
        <v>3</v>
      </c>
      <c r="B5" s="256">
        <v>2023</v>
      </c>
      <c r="C5" s="282"/>
      <c r="D5" s="255"/>
      <c r="E5" s="257"/>
      <c r="F5" s="257"/>
      <c r="G5" s="257"/>
      <c r="H5" s="257"/>
      <c r="I5" s="258"/>
    </row>
    <row r="6" spans="1:9" ht="21" customHeight="1" thickBot="1" x14ac:dyDescent="0.25">
      <c r="A6" s="259"/>
      <c r="B6" s="260"/>
      <c r="C6" s="284"/>
      <c r="D6" s="259"/>
      <c r="E6" s="261"/>
      <c r="F6" s="261"/>
      <c r="G6" s="260"/>
      <c r="H6" s="261"/>
      <c r="I6" s="258"/>
    </row>
    <row r="7" spans="1:9" ht="21" customHeight="1" x14ac:dyDescent="0.2">
      <c r="A7" s="341" t="s">
        <v>107</v>
      </c>
      <c r="B7" s="333" t="s">
        <v>108</v>
      </c>
      <c r="C7" s="333" t="s">
        <v>109</v>
      </c>
      <c r="D7" s="333" t="s">
        <v>110</v>
      </c>
      <c r="E7" s="335" t="s">
        <v>111</v>
      </c>
      <c r="F7" s="335"/>
      <c r="G7" s="333" t="s">
        <v>112</v>
      </c>
      <c r="H7" s="335" t="s">
        <v>113</v>
      </c>
      <c r="I7" s="337" t="s">
        <v>114</v>
      </c>
    </row>
    <row r="8" spans="1:9" ht="20.25" customHeight="1" thickBot="1" x14ac:dyDescent="0.25">
      <c r="A8" s="342"/>
      <c r="B8" s="334"/>
      <c r="C8" s="334"/>
      <c r="D8" s="334"/>
      <c r="E8" s="262" t="s">
        <v>115</v>
      </c>
      <c r="F8" s="262" t="s">
        <v>116</v>
      </c>
      <c r="G8" s="334"/>
      <c r="H8" s="336"/>
      <c r="I8" s="338"/>
    </row>
    <row r="9" spans="1:9" ht="39.75" customHeight="1" x14ac:dyDescent="0.2">
      <c r="A9" s="331" t="s">
        <v>134</v>
      </c>
      <c r="B9" s="285" t="s">
        <v>203</v>
      </c>
      <c r="C9" s="286" t="s">
        <v>117</v>
      </c>
      <c r="D9" s="286" t="s">
        <v>117</v>
      </c>
      <c r="E9" s="287">
        <v>45078</v>
      </c>
      <c r="F9" s="287">
        <v>45107</v>
      </c>
      <c r="G9" s="288">
        <v>3</v>
      </c>
      <c r="H9" s="285"/>
      <c r="I9" s="263"/>
    </row>
    <row r="10" spans="1:9" ht="36" customHeight="1" x14ac:dyDescent="0.2">
      <c r="A10" s="329"/>
      <c r="B10" s="289" t="s">
        <v>209</v>
      </c>
      <c r="C10" s="290" t="s">
        <v>117</v>
      </c>
      <c r="D10" s="290" t="s">
        <v>117</v>
      </c>
      <c r="E10" s="291">
        <v>44958</v>
      </c>
      <c r="F10" s="291">
        <v>44985</v>
      </c>
      <c r="G10" s="292">
        <v>3</v>
      </c>
      <c r="H10" s="293"/>
      <c r="I10" s="264"/>
    </row>
    <row r="11" spans="1:9" ht="54.75" customHeight="1" x14ac:dyDescent="0.2">
      <c r="A11" s="329"/>
      <c r="B11" s="294" t="s">
        <v>240</v>
      </c>
      <c r="C11" s="290" t="s">
        <v>117</v>
      </c>
      <c r="D11" s="290" t="s">
        <v>117</v>
      </c>
      <c r="E11" s="295">
        <v>45047</v>
      </c>
      <c r="F11" s="295">
        <v>45076</v>
      </c>
      <c r="G11" s="292">
        <v>3</v>
      </c>
      <c r="H11" s="271"/>
      <c r="I11" s="265"/>
    </row>
    <row r="12" spans="1:9" ht="54.75" customHeight="1" x14ac:dyDescent="0.2">
      <c r="A12" s="329"/>
      <c r="B12" s="294" t="s">
        <v>66</v>
      </c>
      <c r="C12" s="290" t="s">
        <v>117</v>
      </c>
      <c r="D12" s="290" t="s">
        <v>117</v>
      </c>
      <c r="E12" s="295">
        <v>45047</v>
      </c>
      <c r="F12" s="295">
        <v>45076</v>
      </c>
      <c r="G12" s="292">
        <v>3</v>
      </c>
      <c r="H12" s="271"/>
      <c r="I12" s="296"/>
    </row>
    <row r="13" spans="1:9" ht="54.75" customHeight="1" x14ac:dyDescent="0.2">
      <c r="A13" s="329"/>
      <c r="B13" s="294" t="s">
        <v>66</v>
      </c>
      <c r="C13" s="290" t="s">
        <v>117</v>
      </c>
      <c r="D13" s="290" t="s">
        <v>117</v>
      </c>
      <c r="E13" s="295">
        <v>45231</v>
      </c>
      <c r="F13" s="295">
        <v>45260</v>
      </c>
      <c r="G13" s="292">
        <v>3</v>
      </c>
      <c r="H13" s="271"/>
      <c r="I13" s="296"/>
    </row>
    <row r="14" spans="1:9" ht="54.75" customHeight="1" x14ac:dyDescent="0.2">
      <c r="A14" s="329"/>
      <c r="B14" s="294" t="s">
        <v>169</v>
      </c>
      <c r="C14" s="290" t="s">
        <v>117</v>
      </c>
      <c r="D14" s="290" t="s">
        <v>117</v>
      </c>
      <c r="E14" s="295">
        <v>44986</v>
      </c>
      <c r="F14" s="295">
        <v>45015</v>
      </c>
      <c r="G14" s="297">
        <v>2.5</v>
      </c>
      <c r="H14" s="271"/>
      <c r="I14" s="296"/>
    </row>
    <row r="15" spans="1:9" ht="54.75" customHeight="1" thickBot="1" x14ac:dyDescent="0.25">
      <c r="A15" s="332"/>
      <c r="B15" s="298" t="s">
        <v>136</v>
      </c>
      <c r="C15" s="299" t="s">
        <v>117</v>
      </c>
      <c r="D15" s="299" t="s">
        <v>117</v>
      </c>
      <c r="E15" s="300">
        <v>44986</v>
      </c>
      <c r="F15" s="300">
        <v>45015</v>
      </c>
      <c r="G15" s="301">
        <v>2.5</v>
      </c>
      <c r="H15" s="302"/>
      <c r="I15" s="303"/>
    </row>
    <row r="16" spans="1:9" ht="49.9" customHeight="1" x14ac:dyDescent="0.2">
      <c r="A16" s="331" t="s">
        <v>138</v>
      </c>
      <c r="B16" s="285" t="s">
        <v>213</v>
      </c>
      <c r="C16" s="286" t="s">
        <v>117</v>
      </c>
      <c r="D16" s="286" t="s">
        <v>117</v>
      </c>
      <c r="E16" s="287">
        <v>45017</v>
      </c>
      <c r="F16" s="287">
        <v>45046</v>
      </c>
      <c r="G16" s="304">
        <v>2.5</v>
      </c>
      <c r="H16" s="285"/>
      <c r="I16" s="305"/>
    </row>
    <row r="17" spans="1:9" ht="67.150000000000006" customHeight="1" x14ac:dyDescent="0.2">
      <c r="A17" s="329"/>
      <c r="B17" s="293" t="s">
        <v>139</v>
      </c>
      <c r="C17" s="290" t="s">
        <v>117</v>
      </c>
      <c r="D17" s="290" t="s">
        <v>117</v>
      </c>
      <c r="E17" s="295">
        <v>45261</v>
      </c>
      <c r="F17" s="295">
        <v>45290</v>
      </c>
      <c r="G17" s="297">
        <v>2.5</v>
      </c>
      <c r="H17" s="293"/>
      <c r="I17" s="264"/>
    </row>
    <row r="18" spans="1:9" ht="36" customHeight="1" x14ac:dyDescent="0.2">
      <c r="A18" s="329"/>
      <c r="B18" s="294" t="s">
        <v>79</v>
      </c>
      <c r="C18" s="290" t="s">
        <v>117</v>
      </c>
      <c r="D18" s="290" t="s">
        <v>117</v>
      </c>
      <c r="E18" s="295">
        <v>45078</v>
      </c>
      <c r="F18" s="295">
        <v>45107</v>
      </c>
      <c r="G18" s="297">
        <v>2.5</v>
      </c>
      <c r="H18" s="271"/>
      <c r="I18" s="265"/>
    </row>
    <row r="19" spans="1:9" ht="24" customHeight="1" x14ac:dyDescent="0.2">
      <c r="A19" s="329"/>
      <c r="B19" s="294" t="s">
        <v>218</v>
      </c>
      <c r="C19" s="290" t="s">
        <v>117</v>
      </c>
      <c r="D19" s="290" t="s">
        <v>117</v>
      </c>
      <c r="E19" s="295">
        <v>45047</v>
      </c>
      <c r="F19" s="295">
        <v>45076</v>
      </c>
      <c r="G19" s="297">
        <v>2.5</v>
      </c>
      <c r="H19" s="271"/>
      <c r="I19" s="265"/>
    </row>
    <row r="20" spans="1:9" ht="27.6" customHeight="1" x14ac:dyDescent="0.2">
      <c r="A20" s="329"/>
      <c r="B20" s="294" t="s">
        <v>218</v>
      </c>
      <c r="C20" s="290" t="s">
        <v>117</v>
      </c>
      <c r="D20" s="290" t="s">
        <v>117</v>
      </c>
      <c r="E20" s="295">
        <v>45231</v>
      </c>
      <c r="F20" s="295">
        <v>45260</v>
      </c>
      <c r="G20" s="297">
        <v>2.5</v>
      </c>
      <c r="H20" s="271"/>
      <c r="I20" s="265"/>
    </row>
    <row r="21" spans="1:9" ht="84.6" customHeight="1" x14ac:dyDescent="0.2">
      <c r="A21" s="329"/>
      <c r="B21" s="294" t="s">
        <v>242</v>
      </c>
      <c r="C21" s="290" t="s">
        <v>117</v>
      </c>
      <c r="D21" s="290" t="s">
        <v>117</v>
      </c>
      <c r="E21" s="295">
        <v>45139</v>
      </c>
      <c r="F21" s="295">
        <v>45168</v>
      </c>
      <c r="G21" s="297">
        <v>2.5</v>
      </c>
      <c r="H21" s="271"/>
      <c r="I21" s="296"/>
    </row>
    <row r="22" spans="1:9" ht="41.45" customHeight="1" x14ac:dyDescent="0.2">
      <c r="A22" s="329"/>
      <c r="B22" s="294" t="s">
        <v>140</v>
      </c>
      <c r="C22" s="290" t="s">
        <v>117</v>
      </c>
      <c r="D22" s="290" t="s">
        <v>117</v>
      </c>
      <c r="E22" s="295">
        <v>44986</v>
      </c>
      <c r="F22" s="295">
        <v>45015</v>
      </c>
      <c r="G22" s="297">
        <v>2.5</v>
      </c>
      <c r="H22" s="271"/>
      <c r="I22" s="306"/>
    </row>
    <row r="23" spans="1:9" ht="51.75" customHeight="1" thickBot="1" x14ac:dyDescent="0.25">
      <c r="A23" s="332"/>
      <c r="B23" s="307" t="s">
        <v>141</v>
      </c>
      <c r="C23" s="299" t="s">
        <v>117</v>
      </c>
      <c r="D23" s="299" t="s">
        <v>117</v>
      </c>
      <c r="E23" s="300">
        <v>45108</v>
      </c>
      <c r="F23" s="300">
        <v>45137</v>
      </c>
      <c r="G23" s="301">
        <v>2.5</v>
      </c>
      <c r="H23" s="308"/>
      <c r="I23" s="266"/>
    </row>
    <row r="24" spans="1:9" ht="63" customHeight="1" x14ac:dyDescent="0.2">
      <c r="A24" s="331" t="s">
        <v>243</v>
      </c>
      <c r="B24" s="309" t="s">
        <v>244</v>
      </c>
      <c r="C24" s="286" t="s">
        <v>117</v>
      </c>
      <c r="D24" s="286" t="s">
        <v>117</v>
      </c>
      <c r="E24" s="287">
        <v>45017</v>
      </c>
      <c r="F24" s="287">
        <v>45046</v>
      </c>
      <c r="G24" s="288">
        <v>1</v>
      </c>
      <c r="H24" s="310"/>
      <c r="I24" s="311"/>
    </row>
    <row r="25" spans="1:9" ht="68.45" customHeight="1" x14ac:dyDescent="0.2">
      <c r="A25" s="329"/>
      <c r="B25" s="275" t="s">
        <v>244</v>
      </c>
      <c r="C25" s="290" t="s">
        <v>117</v>
      </c>
      <c r="D25" s="290" t="s">
        <v>117</v>
      </c>
      <c r="E25" s="295">
        <v>45139</v>
      </c>
      <c r="F25" s="295">
        <v>45168</v>
      </c>
      <c r="G25" s="292">
        <v>1</v>
      </c>
      <c r="H25" s="271"/>
      <c r="I25" s="265"/>
    </row>
    <row r="26" spans="1:9" ht="57.6" customHeight="1" x14ac:dyDescent="0.2">
      <c r="A26" s="329"/>
      <c r="B26" s="289" t="s">
        <v>245</v>
      </c>
      <c r="C26" s="290" t="s">
        <v>117</v>
      </c>
      <c r="D26" s="290" t="s">
        <v>117</v>
      </c>
      <c r="E26" s="295">
        <v>44958</v>
      </c>
      <c r="F26" s="295">
        <v>44985</v>
      </c>
      <c r="G26" s="292">
        <v>1</v>
      </c>
      <c r="H26" s="289"/>
      <c r="I26" s="312"/>
    </row>
    <row r="27" spans="1:9" ht="72.75" customHeight="1" x14ac:dyDescent="0.2">
      <c r="A27" s="329"/>
      <c r="B27" s="289" t="s">
        <v>245</v>
      </c>
      <c r="C27" s="272" t="s">
        <v>117</v>
      </c>
      <c r="D27" s="272" t="s">
        <v>117</v>
      </c>
      <c r="E27" s="295">
        <v>45170</v>
      </c>
      <c r="F27" s="295">
        <v>45199</v>
      </c>
      <c r="G27" s="292">
        <v>1</v>
      </c>
      <c r="H27" s="289"/>
      <c r="I27" s="312"/>
    </row>
    <row r="28" spans="1:9" ht="55.15" customHeight="1" x14ac:dyDescent="0.2">
      <c r="A28" s="329"/>
      <c r="B28" s="294" t="s">
        <v>246</v>
      </c>
      <c r="C28" s="272" t="s">
        <v>117</v>
      </c>
      <c r="D28" s="272" t="s">
        <v>117</v>
      </c>
      <c r="E28" s="295">
        <v>45078</v>
      </c>
      <c r="F28" s="295">
        <v>45107</v>
      </c>
      <c r="G28" s="292">
        <v>1</v>
      </c>
      <c r="H28" s="271"/>
      <c r="I28" s="312"/>
    </row>
    <row r="29" spans="1:9" ht="57" customHeight="1" x14ac:dyDescent="0.2">
      <c r="A29" s="329"/>
      <c r="B29" s="294" t="s">
        <v>246</v>
      </c>
      <c r="C29" s="272" t="s">
        <v>117</v>
      </c>
      <c r="D29" s="272" t="s">
        <v>117</v>
      </c>
      <c r="E29" s="295">
        <v>45261</v>
      </c>
      <c r="F29" s="295">
        <v>45290</v>
      </c>
      <c r="G29" s="292">
        <v>1</v>
      </c>
      <c r="H29" s="271"/>
      <c r="I29" s="312"/>
    </row>
    <row r="30" spans="1:9" ht="66.599999999999994" customHeight="1" x14ac:dyDescent="0.2">
      <c r="A30" s="329"/>
      <c r="B30" s="289" t="s">
        <v>247</v>
      </c>
      <c r="C30" s="290" t="s">
        <v>117</v>
      </c>
      <c r="D30" s="290" t="s">
        <v>117</v>
      </c>
      <c r="E30" s="295">
        <v>45200</v>
      </c>
      <c r="F30" s="295">
        <v>45229</v>
      </c>
      <c r="G30" s="292">
        <v>2</v>
      </c>
      <c r="H30" s="271"/>
      <c r="I30" s="312"/>
    </row>
    <row r="31" spans="1:9" ht="66.75" customHeight="1" x14ac:dyDescent="0.2">
      <c r="A31" s="329"/>
      <c r="B31" s="275" t="s">
        <v>248</v>
      </c>
      <c r="C31" s="272" t="s">
        <v>117</v>
      </c>
      <c r="D31" s="272" t="s">
        <v>117</v>
      </c>
      <c r="E31" s="276">
        <v>45047</v>
      </c>
      <c r="F31" s="276">
        <v>45076</v>
      </c>
      <c r="G31" s="292">
        <v>2</v>
      </c>
      <c r="H31" s="271"/>
      <c r="I31" s="312"/>
    </row>
    <row r="32" spans="1:9" ht="67.900000000000006" customHeight="1" x14ac:dyDescent="0.2">
      <c r="A32" s="329"/>
      <c r="B32" s="275" t="s">
        <v>249</v>
      </c>
      <c r="C32" s="272" t="s">
        <v>117</v>
      </c>
      <c r="D32" s="272" t="s">
        <v>117</v>
      </c>
      <c r="E32" s="276">
        <v>45017</v>
      </c>
      <c r="F32" s="276">
        <v>45046</v>
      </c>
      <c r="G32" s="292">
        <v>1</v>
      </c>
      <c r="H32" s="271"/>
      <c r="I32" s="312"/>
    </row>
    <row r="33" spans="1:9" ht="67.900000000000006" customHeight="1" x14ac:dyDescent="0.2">
      <c r="A33" s="329"/>
      <c r="B33" s="275" t="s">
        <v>249</v>
      </c>
      <c r="C33" s="272" t="s">
        <v>117</v>
      </c>
      <c r="D33" s="272" t="s">
        <v>117</v>
      </c>
      <c r="E33" s="276">
        <v>45139</v>
      </c>
      <c r="F33" s="276">
        <v>45168</v>
      </c>
      <c r="G33" s="292">
        <v>1</v>
      </c>
      <c r="H33" s="271"/>
      <c r="I33" s="312"/>
    </row>
    <row r="34" spans="1:9" ht="67.900000000000006" customHeight="1" x14ac:dyDescent="0.2">
      <c r="A34" s="329"/>
      <c r="B34" s="275" t="s">
        <v>249</v>
      </c>
      <c r="C34" s="272" t="s">
        <v>117</v>
      </c>
      <c r="D34" s="272" t="s">
        <v>117</v>
      </c>
      <c r="E34" s="276">
        <v>45261</v>
      </c>
      <c r="F34" s="276">
        <v>45290</v>
      </c>
      <c r="G34" s="292">
        <v>1</v>
      </c>
      <c r="H34" s="271"/>
      <c r="I34" s="312"/>
    </row>
    <row r="35" spans="1:9" ht="67.900000000000006" customHeight="1" x14ac:dyDescent="0.2">
      <c r="A35" s="329"/>
      <c r="B35" s="275" t="s">
        <v>250</v>
      </c>
      <c r="C35" s="272" t="s">
        <v>117</v>
      </c>
      <c r="D35" s="272" t="s">
        <v>117</v>
      </c>
      <c r="E35" s="276">
        <v>45139</v>
      </c>
      <c r="F35" s="276">
        <v>45168</v>
      </c>
      <c r="G35" s="292">
        <v>2</v>
      </c>
      <c r="H35" s="271"/>
      <c r="I35" s="312"/>
    </row>
    <row r="36" spans="1:9" ht="67.900000000000006" customHeight="1" x14ac:dyDescent="0.2">
      <c r="A36" s="329"/>
      <c r="B36" s="275" t="s">
        <v>251</v>
      </c>
      <c r="C36" s="272" t="s">
        <v>117</v>
      </c>
      <c r="D36" s="272" t="s">
        <v>117</v>
      </c>
      <c r="E36" s="276">
        <v>44986</v>
      </c>
      <c r="F36" s="276">
        <v>45015</v>
      </c>
      <c r="G36" s="292">
        <v>2</v>
      </c>
      <c r="H36" s="271"/>
      <c r="I36" s="312"/>
    </row>
    <row r="37" spans="1:9" ht="67.900000000000006" customHeight="1" x14ac:dyDescent="0.2">
      <c r="A37" s="329"/>
      <c r="B37" s="275" t="s">
        <v>252</v>
      </c>
      <c r="C37" s="272" t="s">
        <v>117</v>
      </c>
      <c r="D37" s="272" t="s">
        <v>117</v>
      </c>
      <c r="E37" s="276">
        <v>45170</v>
      </c>
      <c r="F37" s="276">
        <v>45199</v>
      </c>
      <c r="G37" s="292">
        <v>1</v>
      </c>
      <c r="H37" s="271"/>
      <c r="I37" s="312"/>
    </row>
    <row r="38" spans="1:9" ht="67.900000000000006" customHeight="1" x14ac:dyDescent="0.2">
      <c r="A38" s="329"/>
      <c r="B38" s="275" t="s">
        <v>253</v>
      </c>
      <c r="C38" s="290" t="s">
        <v>117</v>
      </c>
      <c r="D38" s="290" t="s">
        <v>117</v>
      </c>
      <c r="E38" s="295">
        <v>44958</v>
      </c>
      <c r="F38" s="295">
        <v>44985</v>
      </c>
      <c r="G38" s="292">
        <v>1</v>
      </c>
      <c r="H38" s="271"/>
      <c r="I38" s="312"/>
    </row>
    <row r="39" spans="1:9" ht="55.15" customHeight="1" x14ac:dyDescent="0.2">
      <c r="A39" s="329"/>
      <c r="B39" s="275" t="s">
        <v>253</v>
      </c>
      <c r="C39" s="290" t="s">
        <v>117</v>
      </c>
      <c r="D39" s="290" t="s">
        <v>117</v>
      </c>
      <c r="E39" s="295">
        <v>45170</v>
      </c>
      <c r="F39" s="295">
        <v>45199</v>
      </c>
      <c r="G39" s="292">
        <v>1</v>
      </c>
      <c r="H39" s="313"/>
      <c r="I39" s="264"/>
    </row>
    <row r="40" spans="1:9" ht="85.15" customHeight="1" x14ac:dyDescent="0.2">
      <c r="A40" s="329"/>
      <c r="B40" s="275" t="s">
        <v>254</v>
      </c>
      <c r="C40" s="290" t="s">
        <v>117</v>
      </c>
      <c r="D40" s="290" t="s">
        <v>117</v>
      </c>
      <c r="E40" s="295">
        <v>45078</v>
      </c>
      <c r="F40" s="295">
        <v>45107</v>
      </c>
      <c r="G40" s="292">
        <v>1</v>
      </c>
      <c r="H40" s="313"/>
      <c r="I40" s="264"/>
    </row>
    <row r="41" spans="1:9" ht="89.45" customHeight="1" x14ac:dyDescent="0.2">
      <c r="A41" s="329"/>
      <c r="B41" s="275" t="s">
        <v>254</v>
      </c>
      <c r="C41" s="290" t="s">
        <v>117</v>
      </c>
      <c r="D41" s="290" t="s">
        <v>117</v>
      </c>
      <c r="E41" s="295">
        <v>45261</v>
      </c>
      <c r="F41" s="295">
        <v>45290</v>
      </c>
      <c r="G41" s="292">
        <v>1</v>
      </c>
      <c r="H41" s="313"/>
      <c r="I41" s="264"/>
    </row>
    <row r="42" spans="1:9" ht="85.15" customHeight="1" x14ac:dyDescent="0.2">
      <c r="A42" s="329"/>
      <c r="B42" s="275" t="s">
        <v>255</v>
      </c>
      <c r="C42" s="290" t="s">
        <v>117</v>
      </c>
      <c r="D42" s="290" t="s">
        <v>117</v>
      </c>
      <c r="E42" s="295">
        <v>44927</v>
      </c>
      <c r="F42" s="295">
        <v>44956</v>
      </c>
      <c r="G42" s="292">
        <v>1</v>
      </c>
      <c r="H42" s="313"/>
      <c r="I42" s="264"/>
    </row>
    <row r="43" spans="1:9" ht="85.9" customHeight="1" x14ac:dyDescent="0.2">
      <c r="A43" s="329"/>
      <c r="B43" s="275" t="s">
        <v>255</v>
      </c>
      <c r="C43" s="290" t="s">
        <v>117</v>
      </c>
      <c r="D43" s="290" t="s">
        <v>117</v>
      </c>
      <c r="E43" s="295">
        <v>45047</v>
      </c>
      <c r="F43" s="295">
        <v>45076</v>
      </c>
      <c r="G43" s="292">
        <v>1</v>
      </c>
      <c r="H43" s="313"/>
      <c r="I43" s="264"/>
    </row>
    <row r="44" spans="1:9" ht="83.45" customHeight="1" x14ac:dyDescent="0.2">
      <c r="A44" s="329"/>
      <c r="B44" s="275" t="s">
        <v>255</v>
      </c>
      <c r="C44" s="290" t="s">
        <v>117</v>
      </c>
      <c r="D44" s="290" t="s">
        <v>117</v>
      </c>
      <c r="E44" s="295">
        <v>45170</v>
      </c>
      <c r="F44" s="295">
        <v>45199</v>
      </c>
      <c r="G44" s="292">
        <v>1</v>
      </c>
      <c r="H44" s="313"/>
      <c r="I44" s="264"/>
    </row>
    <row r="45" spans="1:9" ht="55.15" customHeight="1" x14ac:dyDescent="0.2">
      <c r="A45" s="329"/>
      <c r="B45" s="275" t="s">
        <v>256</v>
      </c>
      <c r="C45" s="290" t="s">
        <v>117</v>
      </c>
      <c r="D45" s="290" t="s">
        <v>117</v>
      </c>
      <c r="E45" s="295">
        <v>45261</v>
      </c>
      <c r="F45" s="295">
        <v>45290</v>
      </c>
      <c r="G45" s="292">
        <v>1</v>
      </c>
      <c r="H45" s="313"/>
      <c r="I45" s="264"/>
    </row>
    <row r="46" spans="1:9" ht="82.9" customHeight="1" x14ac:dyDescent="0.2">
      <c r="A46" s="329"/>
      <c r="B46" s="275" t="s">
        <v>257</v>
      </c>
      <c r="C46" s="290" t="s">
        <v>117</v>
      </c>
      <c r="D46" s="290" t="s">
        <v>117</v>
      </c>
      <c r="E46" s="295">
        <v>45078</v>
      </c>
      <c r="F46" s="295">
        <v>45107</v>
      </c>
      <c r="G46" s="292">
        <v>2</v>
      </c>
      <c r="H46" s="313"/>
      <c r="I46" s="264"/>
    </row>
    <row r="47" spans="1:9" ht="78.599999999999994" customHeight="1" thickBot="1" x14ac:dyDescent="0.25">
      <c r="A47" s="332"/>
      <c r="B47" s="314" t="s">
        <v>257</v>
      </c>
      <c r="C47" s="299" t="s">
        <v>117</v>
      </c>
      <c r="D47" s="299" t="s">
        <v>117</v>
      </c>
      <c r="E47" s="300">
        <v>45261</v>
      </c>
      <c r="F47" s="300">
        <v>45290</v>
      </c>
      <c r="G47" s="315">
        <v>2</v>
      </c>
      <c r="H47" s="316"/>
      <c r="I47" s="267"/>
    </row>
    <row r="48" spans="1:9" ht="65.25" customHeight="1" x14ac:dyDescent="0.2">
      <c r="A48" s="327" t="s">
        <v>151</v>
      </c>
      <c r="B48" s="317" t="s">
        <v>235</v>
      </c>
      <c r="C48" s="318" t="s">
        <v>117</v>
      </c>
      <c r="D48" s="318" t="s">
        <v>117</v>
      </c>
      <c r="E48" s="319">
        <v>45231</v>
      </c>
      <c r="F48" s="319">
        <v>45260</v>
      </c>
      <c r="G48" s="288">
        <v>2</v>
      </c>
      <c r="H48" s="310"/>
      <c r="I48" s="268"/>
    </row>
    <row r="49" spans="1:9" ht="63.75" customHeight="1" x14ac:dyDescent="0.2">
      <c r="A49" s="328"/>
      <c r="B49" s="320" t="s">
        <v>152</v>
      </c>
      <c r="C49" s="274" t="s">
        <v>117</v>
      </c>
      <c r="D49" s="274" t="s">
        <v>117</v>
      </c>
      <c r="E49" s="276">
        <v>44986</v>
      </c>
      <c r="F49" s="276">
        <v>45015</v>
      </c>
      <c r="G49" s="292">
        <v>1</v>
      </c>
      <c r="H49" s="271"/>
      <c r="I49" s="269"/>
    </row>
    <row r="50" spans="1:9" ht="63.6" customHeight="1" x14ac:dyDescent="0.2">
      <c r="A50" s="328"/>
      <c r="B50" s="320" t="s">
        <v>152</v>
      </c>
      <c r="C50" s="274" t="s">
        <v>117</v>
      </c>
      <c r="D50" s="274" t="s">
        <v>117</v>
      </c>
      <c r="E50" s="270">
        <v>45139</v>
      </c>
      <c r="F50" s="270">
        <v>45168</v>
      </c>
      <c r="G50" s="292">
        <v>1</v>
      </c>
      <c r="H50" s="271"/>
      <c r="I50" s="269"/>
    </row>
    <row r="51" spans="1:9" ht="96" customHeight="1" x14ac:dyDescent="0.2">
      <c r="A51" s="328"/>
      <c r="B51" s="271" t="s">
        <v>258</v>
      </c>
      <c r="C51" s="272" t="s">
        <v>154</v>
      </c>
      <c r="D51" s="272" t="s">
        <v>155</v>
      </c>
      <c r="E51" s="270">
        <v>44958</v>
      </c>
      <c r="F51" s="270">
        <v>44985</v>
      </c>
      <c r="G51" s="292">
        <v>1</v>
      </c>
      <c r="H51" s="271"/>
      <c r="I51" s="269"/>
    </row>
    <row r="52" spans="1:9" ht="115.15" customHeight="1" x14ac:dyDescent="0.2">
      <c r="A52" s="328"/>
      <c r="B52" s="271" t="s">
        <v>259</v>
      </c>
      <c r="C52" s="272" t="s">
        <v>154</v>
      </c>
      <c r="D52" s="272" t="s">
        <v>155</v>
      </c>
      <c r="E52" s="270">
        <v>44986</v>
      </c>
      <c r="F52" s="270">
        <v>45015</v>
      </c>
      <c r="G52" s="292">
        <v>1</v>
      </c>
      <c r="H52" s="271"/>
      <c r="I52" s="269"/>
    </row>
    <row r="53" spans="1:9" ht="76.150000000000006" customHeight="1" x14ac:dyDescent="0.2">
      <c r="A53" s="328"/>
      <c r="B53" s="273" t="s">
        <v>260</v>
      </c>
      <c r="C53" s="274" t="s">
        <v>154</v>
      </c>
      <c r="D53" s="272" t="s">
        <v>155</v>
      </c>
      <c r="E53" s="270">
        <v>45261</v>
      </c>
      <c r="F53" s="270">
        <v>45290</v>
      </c>
      <c r="G53" s="292">
        <v>1</v>
      </c>
      <c r="H53" s="271"/>
      <c r="I53" s="269"/>
    </row>
    <row r="54" spans="1:9" ht="76.150000000000006" customHeight="1" x14ac:dyDescent="0.2">
      <c r="A54" s="329"/>
      <c r="B54" s="275" t="s">
        <v>261</v>
      </c>
      <c r="C54" s="272" t="s">
        <v>117</v>
      </c>
      <c r="D54" s="274" t="s">
        <v>117</v>
      </c>
      <c r="E54" s="270">
        <v>45261</v>
      </c>
      <c r="F54" s="270">
        <v>45290</v>
      </c>
      <c r="G54" s="292">
        <v>1</v>
      </c>
      <c r="H54" s="271"/>
      <c r="I54" s="269"/>
    </row>
    <row r="55" spans="1:9" ht="76.150000000000006" customHeight="1" x14ac:dyDescent="0.2">
      <c r="A55" s="328"/>
      <c r="B55" s="271" t="s">
        <v>262</v>
      </c>
      <c r="C55" s="272" t="s">
        <v>117</v>
      </c>
      <c r="D55" s="272" t="s">
        <v>117</v>
      </c>
      <c r="E55" s="276">
        <v>45047</v>
      </c>
      <c r="F55" s="270">
        <v>45076</v>
      </c>
      <c r="G55" s="292">
        <v>1</v>
      </c>
      <c r="H55" s="271"/>
      <c r="I55" s="269"/>
    </row>
    <row r="56" spans="1:9" ht="76.150000000000006" customHeight="1" x14ac:dyDescent="0.2">
      <c r="A56" s="328"/>
      <c r="B56" s="271" t="s">
        <v>262</v>
      </c>
      <c r="C56" s="274" t="s">
        <v>117</v>
      </c>
      <c r="D56" s="274" t="s">
        <v>117</v>
      </c>
      <c r="E56" s="276">
        <v>45170</v>
      </c>
      <c r="F56" s="270">
        <v>45199</v>
      </c>
      <c r="G56" s="292">
        <v>1</v>
      </c>
      <c r="H56" s="271"/>
      <c r="I56" s="321"/>
    </row>
    <row r="57" spans="1:9" ht="76.150000000000006" customHeight="1" x14ac:dyDescent="0.2">
      <c r="A57" s="328"/>
      <c r="B57" s="271" t="s">
        <v>263</v>
      </c>
      <c r="C57" s="272" t="s">
        <v>117</v>
      </c>
      <c r="D57" s="272" t="s">
        <v>117</v>
      </c>
      <c r="E57" s="270">
        <v>45017</v>
      </c>
      <c r="F57" s="270">
        <v>45046</v>
      </c>
      <c r="G57" s="292">
        <v>2</v>
      </c>
      <c r="H57" s="271"/>
      <c r="I57" s="321"/>
    </row>
    <row r="58" spans="1:9" ht="76.150000000000006" customHeight="1" x14ac:dyDescent="0.2">
      <c r="A58" s="328"/>
      <c r="B58" s="271" t="s">
        <v>264</v>
      </c>
      <c r="C58" s="272" t="s">
        <v>117</v>
      </c>
      <c r="D58" s="272" t="s">
        <v>117</v>
      </c>
      <c r="E58" s="270">
        <v>45017</v>
      </c>
      <c r="F58" s="270">
        <v>45046</v>
      </c>
      <c r="G58" s="292">
        <v>1</v>
      </c>
      <c r="H58" s="271"/>
      <c r="I58" s="269"/>
    </row>
    <row r="59" spans="1:9" ht="76.150000000000006" customHeight="1" x14ac:dyDescent="0.2">
      <c r="A59" s="328"/>
      <c r="B59" s="271" t="s">
        <v>264</v>
      </c>
      <c r="C59" s="272" t="s">
        <v>117</v>
      </c>
      <c r="D59" s="272" t="s">
        <v>162</v>
      </c>
      <c r="E59" s="270">
        <v>45108</v>
      </c>
      <c r="F59" s="270">
        <v>45137</v>
      </c>
      <c r="G59" s="292">
        <v>1</v>
      </c>
      <c r="H59" s="271"/>
      <c r="I59" s="269"/>
    </row>
    <row r="60" spans="1:9" ht="76.150000000000006" customHeight="1" x14ac:dyDescent="0.2">
      <c r="A60" s="328"/>
      <c r="B60" s="271" t="s">
        <v>264</v>
      </c>
      <c r="C60" s="274" t="s">
        <v>163</v>
      </c>
      <c r="D60" s="272" t="s">
        <v>117</v>
      </c>
      <c r="E60" s="270">
        <v>45200</v>
      </c>
      <c r="F60" s="270">
        <v>45229</v>
      </c>
      <c r="G60" s="292">
        <v>1</v>
      </c>
      <c r="H60" s="271"/>
      <c r="I60" s="269"/>
    </row>
    <row r="61" spans="1:9" ht="76.150000000000006" customHeight="1" x14ac:dyDescent="0.2">
      <c r="A61" s="329"/>
      <c r="B61" s="271" t="s">
        <v>266</v>
      </c>
      <c r="C61" s="274" t="s">
        <v>163</v>
      </c>
      <c r="D61" s="272" t="s">
        <v>117</v>
      </c>
      <c r="E61" s="270">
        <v>45108</v>
      </c>
      <c r="F61" s="270">
        <v>45137</v>
      </c>
      <c r="G61" s="292">
        <v>1</v>
      </c>
      <c r="H61" s="271"/>
      <c r="I61" s="321"/>
    </row>
    <row r="62" spans="1:9" ht="76.150000000000006" customHeight="1" x14ac:dyDescent="0.2">
      <c r="A62" s="328"/>
      <c r="B62" s="277" t="s">
        <v>267</v>
      </c>
      <c r="C62" s="278" t="s">
        <v>163</v>
      </c>
      <c r="D62" s="272" t="s">
        <v>117</v>
      </c>
      <c r="E62" s="270">
        <v>45139</v>
      </c>
      <c r="F62" s="270">
        <v>45168</v>
      </c>
      <c r="G62" s="292">
        <v>1</v>
      </c>
      <c r="H62" s="271"/>
      <c r="I62" s="321"/>
    </row>
    <row r="63" spans="1:9" ht="101.45" customHeight="1" x14ac:dyDescent="0.2">
      <c r="A63" s="328"/>
      <c r="B63" s="322" t="s">
        <v>269</v>
      </c>
      <c r="C63" s="290" t="s">
        <v>117</v>
      </c>
      <c r="D63" s="290" t="s">
        <v>117</v>
      </c>
      <c r="E63" s="295">
        <v>45231</v>
      </c>
      <c r="F63" s="295">
        <v>45260</v>
      </c>
      <c r="G63" s="292">
        <v>1</v>
      </c>
      <c r="H63" s="293"/>
      <c r="I63" s="321"/>
    </row>
    <row r="64" spans="1:9" ht="76.150000000000006" customHeight="1" x14ac:dyDescent="0.2">
      <c r="A64" s="328"/>
      <c r="B64" s="323" t="s">
        <v>268</v>
      </c>
      <c r="C64" s="324" t="s">
        <v>117</v>
      </c>
      <c r="D64" s="290" t="s">
        <v>117</v>
      </c>
      <c r="E64" s="295">
        <v>44958</v>
      </c>
      <c r="F64" s="295">
        <v>44985</v>
      </c>
      <c r="G64" s="292">
        <v>1</v>
      </c>
      <c r="H64" s="293"/>
      <c r="I64" s="279"/>
    </row>
    <row r="65" spans="1:9" ht="54.75" customHeight="1" x14ac:dyDescent="0.2">
      <c r="A65" s="329"/>
      <c r="B65" s="289" t="s">
        <v>268</v>
      </c>
      <c r="C65" s="290" t="s">
        <v>117</v>
      </c>
      <c r="D65" s="324" t="s">
        <v>117</v>
      </c>
      <c r="E65" s="295">
        <v>45108</v>
      </c>
      <c r="F65" s="295">
        <v>45137</v>
      </c>
      <c r="G65" s="292">
        <v>1</v>
      </c>
      <c r="H65" s="293"/>
      <c r="I65" s="269"/>
    </row>
    <row r="66" spans="1:9" ht="58.5" customHeight="1" x14ac:dyDescent="0.2">
      <c r="A66" s="328"/>
      <c r="B66" s="271" t="s">
        <v>270</v>
      </c>
      <c r="C66" s="272" t="s">
        <v>117</v>
      </c>
      <c r="D66" s="272" t="s">
        <v>121</v>
      </c>
      <c r="E66" s="276">
        <v>45170</v>
      </c>
      <c r="F66" s="276">
        <v>45199</v>
      </c>
      <c r="G66" s="292">
        <v>1</v>
      </c>
      <c r="H66" s="293"/>
      <c r="I66" s="269"/>
    </row>
    <row r="67" spans="1:9" ht="45" customHeight="1" x14ac:dyDescent="0.2">
      <c r="A67" s="328"/>
      <c r="B67" s="293" t="s">
        <v>204</v>
      </c>
      <c r="C67" s="290" t="s">
        <v>117</v>
      </c>
      <c r="D67" s="290" t="s">
        <v>121</v>
      </c>
      <c r="E67" s="295">
        <v>45078</v>
      </c>
      <c r="F67" s="295">
        <v>45107</v>
      </c>
      <c r="G67" s="292">
        <v>2</v>
      </c>
      <c r="H67" s="293"/>
      <c r="I67" s="321"/>
    </row>
    <row r="68" spans="1:9" ht="62.25" customHeight="1" x14ac:dyDescent="0.2">
      <c r="A68" s="328"/>
      <c r="B68" s="271" t="s">
        <v>271</v>
      </c>
      <c r="C68" s="272" t="s">
        <v>117</v>
      </c>
      <c r="D68" s="272" t="s">
        <v>167</v>
      </c>
      <c r="E68" s="276">
        <v>45047</v>
      </c>
      <c r="F68" s="276">
        <v>45076</v>
      </c>
      <c r="G68" s="292">
        <v>2</v>
      </c>
      <c r="H68" s="293"/>
      <c r="I68" s="269"/>
    </row>
    <row r="69" spans="1:9" ht="38.25" x14ac:dyDescent="0.2">
      <c r="A69" s="328"/>
      <c r="B69" s="271" t="s">
        <v>271</v>
      </c>
      <c r="C69" s="290" t="s">
        <v>117</v>
      </c>
      <c r="D69" s="290" t="s">
        <v>117</v>
      </c>
      <c r="E69" s="295">
        <v>45231</v>
      </c>
      <c r="F69" s="295">
        <v>45260</v>
      </c>
      <c r="G69" s="292">
        <v>2</v>
      </c>
      <c r="H69" s="293"/>
      <c r="I69" s="321"/>
    </row>
    <row r="70" spans="1:9" ht="25.5" x14ac:dyDescent="0.2">
      <c r="A70" s="328"/>
      <c r="B70" s="273" t="s">
        <v>237</v>
      </c>
      <c r="C70" s="290" t="s">
        <v>117</v>
      </c>
      <c r="D70" s="290" t="s">
        <v>117</v>
      </c>
      <c r="E70" s="295">
        <v>45231</v>
      </c>
      <c r="F70" s="295">
        <v>45260</v>
      </c>
      <c r="G70" s="292">
        <v>2</v>
      </c>
      <c r="H70" s="323"/>
      <c r="I70" s="325"/>
    </row>
    <row r="71" spans="1:9" ht="26.25" thickBot="1" x14ac:dyDescent="0.25">
      <c r="A71" s="330"/>
      <c r="B71" s="302" t="s">
        <v>168</v>
      </c>
      <c r="C71" s="299" t="s">
        <v>117</v>
      </c>
      <c r="D71" s="299" t="s">
        <v>117</v>
      </c>
      <c r="E71" s="300">
        <v>45231</v>
      </c>
      <c r="F71" s="300">
        <v>45260</v>
      </c>
      <c r="G71" s="315">
        <v>1</v>
      </c>
      <c r="H71" s="308"/>
      <c r="I71" s="326"/>
    </row>
    <row r="72" spans="1:9" x14ac:dyDescent="0.2">
      <c r="G72" s="281">
        <f>SUM(G9:G71)</f>
        <v>100</v>
      </c>
      <c r="I72" s="281">
        <f>SUM(I9:I71)</f>
        <v>0</v>
      </c>
    </row>
  </sheetData>
  <autoFilter ref="A8:I72" xr:uid="{7539A1D6-2203-4252-9155-FDD8A2E7D8C9}"/>
  <mergeCells count="15">
    <mergeCell ref="H7:H8"/>
    <mergeCell ref="I7:I8"/>
    <mergeCell ref="A1:A3"/>
    <mergeCell ref="B1:H2"/>
    <mergeCell ref="B3:H3"/>
    <mergeCell ref="A7:A8"/>
    <mergeCell ref="B7:B8"/>
    <mergeCell ref="C7:C8"/>
    <mergeCell ref="D7:D8"/>
    <mergeCell ref="E7:F7"/>
    <mergeCell ref="A48:A71"/>
    <mergeCell ref="A16:A23"/>
    <mergeCell ref="A24:A47"/>
    <mergeCell ref="A9:A15"/>
    <mergeCell ref="G7:G8"/>
  </mergeCells>
  <printOptions horizontalCentered="1"/>
  <pageMargins left="0.31496062992125984" right="0.31496062992125984" top="0.55118110236220474" bottom="0.55118110236220474" header="0.31496062992125984" footer="0.31496062992125984"/>
  <pageSetup scale="55" orientation="landscape" r:id="rId1"/>
  <headerFooter>
    <oddFooter>&amp;C&amp;P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Energía</vt:lpstr>
      <vt:lpstr>Agua</vt:lpstr>
      <vt:lpstr>Residuos</vt:lpstr>
      <vt:lpstr>Consumo y Practicas Sostenibles</vt:lpstr>
      <vt:lpstr>Plan Gestión Ambiental 2023</vt:lpstr>
      <vt:lpstr>'Plan Gestión Ambiental 2023'!Área_de_impresión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fonadeadm</dc:creator>
  <cp:lastModifiedBy>Diana Marcela Herran Luna</cp:lastModifiedBy>
  <dcterms:created xsi:type="dcterms:W3CDTF">2021-04-19T13:26:59Z</dcterms:created>
  <dcterms:modified xsi:type="dcterms:W3CDTF">2023-01-20T06:39:02Z</dcterms:modified>
</cp:coreProperties>
</file>