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fonade-my.sharepoint.com/personal/mlopez1_enterritorio_gov_co/Documents/Back up oficina 9 julio 21/PM CGR/"/>
    </mc:Choice>
  </mc:AlternateContent>
  <xr:revisionPtr revIDLastSave="36" documentId="14_{AF23D0AE-6FFB-451B-B6C4-301254B9F195}" xr6:coauthVersionLast="47" xr6:coauthVersionMax="47" xr10:uidLastSave="{AB41DB65-AF55-45FE-ADAF-D80F326B7A22}"/>
  <bookViews>
    <workbookView xWindow="-120" yWindow="-120" windowWidth="29040" windowHeight="15840" activeTab="2" xr2:uid="{00000000-000D-0000-FFFF-FFFF00000000}"/>
  </bookViews>
  <sheets>
    <sheet name="Hoja3" sheetId="6" r:id="rId1"/>
    <sheet name="F14.1  PLANES DE MEJORAMIENT..." sheetId="1" r:id="rId2"/>
    <sheet name="BALANCE" sheetId="3" r:id="rId3"/>
  </sheets>
  <definedNames>
    <definedName name="_xlnm._FilterDatabase" localSheetId="1" hidden="1">'F14.1  PLANES DE MEJORAMIENT...'!$A$11:$Q$150</definedName>
  </definedNames>
  <calcPr calcId="191029"/>
  <pivotCaches>
    <pivotCache cacheId="16"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 i="3" l="1"/>
  <c r="D9" i="3"/>
  <c r="D17" i="3" s="1"/>
  <c r="E17" i="3"/>
  <c r="F16" i="3"/>
  <c r="G16" i="3"/>
  <c r="B17" i="3"/>
  <c r="P127" i="1"/>
  <c r="P128" i="1"/>
  <c r="P129" i="1"/>
  <c r="P130" i="1"/>
  <c r="P131" i="1"/>
  <c r="P132" i="1"/>
  <c r="P133" i="1"/>
  <c r="P134" i="1"/>
  <c r="P135" i="1"/>
  <c r="P136" i="1"/>
  <c r="P137" i="1"/>
  <c r="P138" i="1"/>
  <c r="P139" i="1"/>
  <c r="P140" i="1"/>
  <c r="P141" i="1"/>
  <c r="P142" i="1"/>
  <c r="P143" i="1"/>
  <c r="P144" i="1"/>
  <c r="P145" i="1"/>
  <c r="P146" i="1"/>
  <c r="P147" i="1"/>
  <c r="P148" i="1"/>
  <c r="P149" i="1"/>
  <c r="P150" i="1"/>
  <c r="P126"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G15" i="3" l="1"/>
  <c r="F15" i="3"/>
  <c r="G12" i="3"/>
  <c r="N69" i="1" l="1"/>
  <c r="P124" i="1"/>
  <c r="P123" i="1"/>
  <c r="P122" i="1"/>
  <c r="P121" i="1"/>
  <c r="C17" i="3" l="1"/>
  <c r="M124" i="1"/>
  <c r="M123" i="1"/>
  <c r="M122" i="1"/>
  <c r="M121" i="1"/>
  <c r="F14" i="3" l="1"/>
  <c r="G14" i="3"/>
  <c r="G13" i="3"/>
  <c r="F13" i="3"/>
  <c r="F12" i="3"/>
  <c r="G11" i="3"/>
  <c r="F11" i="3"/>
  <c r="G10" i="3"/>
  <c r="F10" i="3"/>
  <c r="G9" i="3"/>
  <c r="F9" i="3"/>
  <c r="G8" i="3"/>
  <c r="F8" i="3"/>
  <c r="G7" i="3"/>
  <c r="F7" i="3"/>
  <c r="G6" i="3"/>
  <c r="F6" i="3"/>
  <c r="G5" i="3"/>
  <c r="F5" i="3"/>
  <c r="G4" i="3"/>
  <c r="F4" i="3"/>
  <c r="P98" i="1"/>
  <c r="G17" i="3" l="1"/>
  <c r="F17" i="3"/>
  <c r="N53" i="1"/>
  <c r="P53" i="1" s="1"/>
  <c r="P96" i="1" l="1"/>
  <c r="P97" i="1"/>
  <c r="P99" i="1"/>
  <c r="P100" i="1"/>
  <c r="P101" i="1"/>
  <c r="P102" i="1"/>
  <c r="P103" i="1"/>
  <c r="P104" i="1"/>
  <c r="P105" i="1"/>
  <c r="P107" i="1"/>
  <c r="P108" i="1"/>
  <c r="P109" i="1"/>
  <c r="P110" i="1"/>
  <c r="P111" i="1"/>
  <c r="P112" i="1"/>
  <c r="P113" i="1"/>
  <c r="P114" i="1"/>
  <c r="P115" i="1"/>
  <c r="P116" i="1"/>
  <c r="P117" i="1"/>
  <c r="P118" i="1"/>
  <c r="P119" i="1"/>
  <c r="P120" i="1"/>
  <c r="P106" i="1"/>
  <c r="M106" i="1"/>
  <c r="M120" i="1"/>
  <c r="M119" i="1"/>
  <c r="M118" i="1"/>
  <c r="M117" i="1"/>
  <c r="M116" i="1"/>
  <c r="M115" i="1"/>
  <c r="M114" i="1"/>
  <c r="M113" i="1"/>
  <c r="M112" i="1"/>
  <c r="M111" i="1"/>
  <c r="M110" i="1"/>
  <c r="M109" i="1"/>
  <c r="M108" i="1"/>
  <c r="M107" i="1"/>
  <c r="M105" i="1"/>
  <c r="M104" i="1"/>
  <c r="M103" i="1"/>
  <c r="M102" i="1"/>
  <c r="M101" i="1"/>
  <c r="M100" i="1"/>
  <c r="M99" i="1"/>
  <c r="M98" i="1"/>
  <c r="M97" i="1"/>
  <c r="M96" i="1"/>
  <c r="P95" i="1" l="1"/>
  <c r="M95" i="1"/>
  <c r="P94" i="1"/>
  <c r="M94" i="1"/>
  <c r="P93" i="1"/>
  <c r="M93" i="1"/>
  <c r="P92" i="1"/>
  <c r="M92" i="1"/>
  <c r="P91" i="1"/>
  <c r="M91" i="1"/>
  <c r="P90" i="1"/>
  <c r="M90" i="1"/>
  <c r="P89" i="1"/>
  <c r="M89" i="1"/>
  <c r="P88" i="1"/>
  <c r="M88" i="1"/>
  <c r="P87" i="1"/>
  <c r="M87" i="1"/>
  <c r="P86" i="1"/>
  <c r="M86" i="1"/>
  <c r="P85" i="1"/>
  <c r="M85" i="1"/>
  <c r="P84" i="1"/>
  <c r="M84" i="1"/>
  <c r="P83" i="1"/>
  <c r="M83" i="1"/>
  <c r="P82" i="1"/>
  <c r="M82" i="1"/>
  <c r="P81" i="1"/>
  <c r="M81" i="1"/>
  <c r="P80" i="1"/>
  <c r="M80" i="1"/>
  <c r="P79" i="1"/>
  <c r="M79" i="1"/>
  <c r="P78" i="1"/>
  <c r="M78" i="1"/>
  <c r="P77" i="1"/>
  <c r="M77" i="1"/>
  <c r="P76" i="1"/>
  <c r="M76" i="1"/>
  <c r="P75" i="1"/>
  <c r="M75" i="1"/>
  <c r="P74" i="1"/>
  <c r="M74" i="1"/>
  <c r="P73" i="1"/>
  <c r="M73" i="1"/>
  <c r="P72" i="1"/>
  <c r="M72" i="1"/>
  <c r="P71" i="1"/>
  <c r="M71" i="1"/>
  <c r="P70" i="1"/>
  <c r="M70" i="1"/>
  <c r="P69" i="1"/>
  <c r="M69" i="1"/>
  <c r="P68" i="1"/>
  <c r="M68" i="1"/>
  <c r="P67" i="1"/>
  <c r="M67" i="1"/>
  <c r="P66" i="1"/>
  <c r="M66" i="1"/>
  <c r="P65" i="1"/>
  <c r="M65" i="1"/>
  <c r="P64" i="1"/>
  <c r="M64" i="1"/>
  <c r="M63" i="1"/>
  <c r="P62" i="1"/>
  <c r="M62" i="1"/>
  <c r="P61" i="1"/>
  <c r="M61" i="1"/>
  <c r="P60" i="1"/>
  <c r="M60" i="1"/>
  <c r="P59" i="1"/>
  <c r="M59" i="1"/>
  <c r="P58" i="1"/>
  <c r="M58" i="1"/>
  <c r="P57" i="1"/>
  <c r="M57" i="1"/>
  <c r="P56" i="1"/>
  <c r="M56" i="1"/>
  <c r="P55" i="1"/>
  <c r="M55" i="1"/>
  <c r="P54" i="1"/>
  <c r="M54" i="1"/>
  <c r="M53" i="1"/>
  <c r="P52" i="1"/>
  <c r="M52" i="1"/>
  <c r="P51" i="1"/>
  <c r="M51" i="1"/>
  <c r="P50" i="1"/>
  <c r="M50" i="1"/>
  <c r="P49" i="1"/>
  <c r="M49" i="1"/>
  <c r="P48" i="1"/>
  <c r="M48" i="1"/>
  <c r="P47" i="1"/>
  <c r="M47" i="1"/>
  <c r="P46" i="1"/>
  <c r="M46" i="1"/>
  <c r="P45" i="1"/>
  <c r="M45" i="1"/>
  <c r="P44" i="1"/>
  <c r="M44" i="1"/>
  <c r="P43" i="1"/>
  <c r="M43" i="1"/>
  <c r="P42" i="1"/>
  <c r="M42" i="1"/>
  <c r="P41" i="1"/>
  <c r="M41" i="1"/>
  <c r="P40" i="1"/>
  <c r="M40" i="1"/>
  <c r="P39" i="1"/>
  <c r="M39" i="1"/>
  <c r="P38" i="1"/>
  <c r="M38" i="1"/>
  <c r="P37" i="1"/>
  <c r="M37" i="1"/>
  <c r="P36" i="1"/>
  <c r="M36" i="1"/>
  <c r="P35" i="1"/>
  <c r="M35" i="1"/>
  <c r="P34" i="1"/>
  <c r="M34" i="1"/>
  <c r="P33" i="1"/>
  <c r="M33" i="1"/>
  <c r="P32" i="1"/>
  <c r="M32" i="1"/>
  <c r="P31" i="1"/>
  <c r="M31" i="1"/>
  <c r="P30" i="1"/>
  <c r="M30" i="1"/>
  <c r="P29" i="1"/>
  <c r="M29" i="1"/>
  <c r="P28" i="1"/>
  <c r="M28" i="1"/>
  <c r="P27" i="1"/>
  <c r="M27" i="1"/>
  <c r="P26" i="1"/>
  <c r="M26" i="1"/>
  <c r="P25" i="1"/>
  <c r="M25" i="1"/>
  <c r="P24" i="1"/>
  <c r="M24" i="1"/>
  <c r="P23" i="1"/>
  <c r="M23" i="1"/>
  <c r="P22" i="1"/>
  <c r="M22" i="1"/>
  <c r="P21" i="1"/>
  <c r="M21" i="1"/>
  <c r="P20" i="1"/>
  <c r="M20" i="1"/>
  <c r="P19" i="1"/>
  <c r="M19" i="1"/>
  <c r="P18" i="1"/>
  <c r="M18" i="1"/>
  <c r="P17" i="1"/>
  <c r="M17" i="1"/>
  <c r="P16" i="1"/>
  <c r="M16" i="1"/>
  <c r="P15" i="1"/>
  <c r="M15" i="1"/>
  <c r="P14" i="1"/>
  <c r="M14" i="1"/>
  <c r="P13" i="1"/>
  <c r="M13" i="1"/>
  <c r="P12" i="1"/>
  <c r="M12" i="1"/>
</calcChain>
</file>

<file path=xl/sharedStrings.xml><?xml version="1.0" encoding="utf-8"?>
<sst xmlns="http://schemas.openxmlformats.org/spreadsheetml/2006/main" count="1430" uniqueCount="865">
  <si>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</si>
  <si>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</si>
  <si>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</si>
  <si>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</si>
  <si>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</si>
  <si>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</si>
  <si>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</si>
  <si>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</si>
  <si>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</si>
  <si>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</si>
  <si>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</si>
  <si>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</si>
  <si>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</si>
  <si>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</si>
  <si>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</si>
  <si>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</si>
  <si>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</si>
  <si>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</si>
  <si>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</si>
  <si>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</si>
  <si>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</si>
  <si>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</si>
  <si>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</si>
  <si>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</si>
  <si>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</si>
  <si>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</si>
  <si>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</si>
  <si>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estado</t>
  </si>
  <si>
    <t>CASILLA RESPONSABLE</t>
  </si>
  <si>
    <t>HALLAZGO No.7 Contrato de Obra No. 2133529 del 31 de octubre de 2013, FONADE -  Municipio de Baranoa Departamento del Atlántico (F y D) $579.642.839.</t>
  </si>
  <si>
    <t>Después de dos años de encontrarse suspendido el contrato de obra, originado en la falta de planeación tanto del Municipio como de FONADE, en razón a que no se contaba con la titularidad de los predios donde debía construirse parte del puente, el objeto del mismo no se ha cumplido y por consiguiente no se ha satisfecho la necesidad planteada.</t>
  </si>
  <si>
    <t xml:space="preserve">Una vez verificada la titularidad del inmueble por parte del municipio, realizar el reinicio de la obra </t>
  </si>
  <si>
    <t>Acta de reinicio</t>
  </si>
  <si>
    <t>SUBGERENCIA DE DESARROLLO DE PROYECTOS (Gerencia Desarrollo de Proyectos 2)</t>
  </si>
  <si>
    <t>FILA_2</t>
  </si>
  <si>
    <t xml:space="preserve">HALLAZGO No.11     Contrato Interadministrativo 2131051, FONADE -  Municipio de Baranoa - Departamento del Atlántico (F y D) $79.785.363 </t>
  </si>
  <si>
    <t>Se evidencia incumplimiento de lo establecido contractualmente que afectó el desarrollo del contrato, toda vez que ocasionó intermitencia en la ejecución de las obras las cuales tuvieron que ser suspendidas en varias ocasiones. Adicionalmente derivó en el pago del anticipo del contrato en un porcentaje mayor al permitido legalmente.</t>
  </si>
  <si>
    <t>Requerir a la interventoría y al ente territorial para que conminen al contratista a efectuar las reparaciones de los detalles de calidad y realizar la revisión y verificación de las cantidades realmente ejecutadas.</t>
  </si>
  <si>
    <t>Revisión documental de la información que reposa en el expediente físico y digital del proyecto, que permita establecer un balance de las cantidades de obra evidenciadas por la Contraloría General de la República contra lo avalado por la interventoría y el municipio</t>
  </si>
  <si>
    <t>Informe</t>
  </si>
  <si>
    <t>En los soportes del hallazgo se hace trazabilidad de las actuaciones de la entidad hasta junio 2020. Con radicado 20202700011673 la Gerente General solicita modificar esta acción, cambios  registrados en este reporte del plan. Desarrollo de Proyectos 2 remite Informe con balance de las cantidades evidenciadas por la CGR y las gestiones realizadas por ENTerritorio y la interventoría .</t>
  </si>
  <si>
    <t>FILA_3</t>
  </si>
  <si>
    <t xml:space="preserve">HALLAZGO No.13  Convenio Interadministrativo Derivado No. 2133377 suscrito entre FONADE – y el municipio de Cotorra (F-D) $787.773.235 
</t>
  </si>
  <si>
    <t>Deficiencias en la etapa de construcción y en el seguimiento y control de las obligaciones contractuales, tanto de la interventoría como de la supervisión de FONADE y del municipio.</t>
  </si>
  <si>
    <t>Realizar el reinicio de la obra con el fin de cumplir con el objeto contractual y realizar el seguimiento a la presentación de facturación del pago por parte del contratista de obra, para amortizar el anticipo.</t>
  </si>
  <si>
    <t>Suscribir el acta de reinicio de proyecto.</t>
  </si>
  <si>
    <t>Acta de Reinicio</t>
  </si>
  <si>
    <t>El 16 de mayo de 2019 se firmó Acta de Reinicio No.3- Fase II del  Contrato de Obra LP-02/02-2014</t>
  </si>
  <si>
    <t>FILA_4</t>
  </si>
  <si>
    <t>H1 FONTIC</t>
  </si>
  <si>
    <t>Hallazgo No. 1 Contrato de prestación de servicios profesionales No. 20171192 (F) y (D)</t>
  </si>
  <si>
    <t>Se presenta un incremento injustificado del valor de los honorarios profesionales para desempeñar obligaciones idénticas en un nuevo contrato suscrito con el mismo profesional en la vigencia 2017, porque los informes tienen el mismo reporte de avance cada mes.</t>
  </si>
  <si>
    <t>Verificar la aplicación del Manual de Supervisión e Interventoría, en lo pertinente al formato de cumplimiento de obligaciones mensuales de los contratistas de prestación de servicios del Contrato Interadministrativo  215085 suscrito con el FONDOTIC,  con el objeto de evidenciar documentalmente el cumplimiento de obligaciones de cada contratista.</t>
  </si>
  <si>
    <t>Informes de los Contratos de Prestación de Servicios vigentes  (10)</t>
  </si>
  <si>
    <t>La Gerencia de Unidad envía los 11 informes de ejecución firmados por la supervisión de los contratos de prestación de servicios vigentes para el convenio (11) Acción cumplida</t>
  </si>
  <si>
    <t>SUBGERENCIA DE DESARROLLO DE PROYECTOS (Gerente Ciencia, Tecnología y Emprendimiento)</t>
  </si>
  <si>
    <t>FILA_5</t>
  </si>
  <si>
    <t>H2 FONTIC</t>
  </si>
  <si>
    <t>Hallazgo 2 Contrato de prestación de servicios profesionales No. 2016632 (F) y (D)</t>
  </si>
  <si>
    <t>La necesidad que dio origen al contrato y las obligaciones que se establecieron, no fueron satisfechas ni cumplidas durante la ejecución del contrato de prestación de servicios No. 2016632 y sí se canceló la totalidad del valor pactado.</t>
  </si>
  <si>
    <t>La Gerencia de Unidad envía los 11 informes de ejecución firmados por la supervisión de los contratos de prestación de servicios vigentes para el convenio (11)</t>
  </si>
  <si>
    <t>FILA_6</t>
  </si>
  <si>
    <t>H3 FONTIC</t>
  </si>
  <si>
    <t xml:space="preserve">Hallazgo 3 Contrato de prestación de servicios profesionales No 20161332 y Contrato 2016558 (F) y (D) </t>
  </si>
  <si>
    <t>se evidencia  que las necesidades que dieron origen a la contratación y las obligaciones que se establecieron, no fueron satisfechas ni cumplidas durante la ejecución de los contratos de prestación de servicios en cuestión y sí se canceló la totalidad de los valores pactados</t>
  </si>
  <si>
    <t>FILA_7</t>
  </si>
  <si>
    <t>H4 FONTIC</t>
  </si>
  <si>
    <t>Hallazgo No. 4 Contrato de prestación de servicios profesionales No. 2016667 (F) y (D)</t>
  </si>
  <si>
    <t>No se encontró evidencia sobre cuales contratos la profesional realizó la supervisión, pues no figuran designaciones para adelantar supervisión ni prueba de la labor realizada.</t>
  </si>
  <si>
    <t>FILA_8</t>
  </si>
  <si>
    <t>H5 FONTIC</t>
  </si>
  <si>
    <t>Hallazgo No. 5 Contrato de prestación de servicios profesionales No. 2016641 (F) y (D)</t>
  </si>
  <si>
    <t>Deficiencias en la etapa precontractual, contractual, falta de seguimiento y control por parte de la supervisión a las actividades realizadas por el contratista.</t>
  </si>
  <si>
    <t>FILA_9</t>
  </si>
  <si>
    <t>H6 FONTIC</t>
  </si>
  <si>
    <t>Hallazgo No. 6 Contrato de prestación de servicios profesionales No. 2016530 (F) y (D)</t>
  </si>
  <si>
    <t>Deficiencias en la etapa precontractual, contractual, falta de seguimiento y control por parte de la supervisión a las actividades realizadas por el contratista</t>
  </si>
  <si>
    <t>FILA_10</t>
  </si>
  <si>
    <t>H7 FONTIC</t>
  </si>
  <si>
    <t>Hallazgo No. 7 Contratos de prestación de servicios profesionales No. 2016628, 2016643, 2016596, 20161300 y 20161200 (F) y (D)</t>
  </si>
  <si>
    <t>Esta situación se presenta por deficiencias en la etapa precontractual, dado que las necesidades establecidas en las solicitudes de contratación no correspondían con las necesidades reales de ejecución del convenio. En la etapa contractual por falta de seguimiento y control por parte de la supervisión a las actividades realizadas por cada uno de los contratistas.</t>
  </si>
  <si>
    <t>FILA_11</t>
  </si>
  <si>
    <t>H8 FONTIC</t>
  </si>
  <si>
    <t>Hallazgo No. 8 Selección trabajador oficial Gerente de Unidad (P) y (D)</t>
  </si>
  <si>
    <t xml:space="preserve">Las  certificaciones laborales aportadas por el candidato presentaban varias inconsistencias tales como la firma de los documentos, empresa sin NIT, no señalar las responsabilidades específicas para poder establecer la experiencia relacionada y una de ellas fue aportada con fecha posterior a la verificación de requisitos realizadas por Talento Humano.   </t>
  </si>
  <si>
    <t>Implementar mejoras en el proceso de verificación de soportes de hoja de vida en empleados públicos y trabajadores oficiales</t>
  </si>
  <si>
    <t>Actualizar procedimiento de ingreso y egreso de empleados públicos y trabajadores oficiales</t>
  </si>
  <si>
    <t>Procedimiento aprobado y publicado en el catálogo documental</t>
  </si>
  <si>
    <t>La Gerencia de Talento Humano envía soporte de adopción del procedimiento en el catálogo documental de la entidad el 11/04/2019.</t>
  </si>
  <si>
    <t>SUBGERENCIA ADMINISTRATIVA (Gerencia Talento Humano – Gerencia Desarrollo Organizacional)</t>
  </si>
  <si>
    <t>FILA_12</t>
  </si>
  <si>
    <t>H9 FONTIC</t>
  </si>
  <si>
    <t>Hallazgo No. 9 Plan Operativo Convenio 215085 suscrito entre FONADE y FONDO TIC (D)</t>
  </si>
  <si>
    <t>Se evidencian deficiencias en la supervisión, lo que se puede evidenciar en los continuos retrasos ocasionados incluso por falta de firma de la Gerencia del Convenio en Junio-Julio de 2016 y la decisión de llevar todos las convocatorias para el mes de octubre de 2016</t>
  </si>
  <si>
    <t>Verificar la aplicación del PMI001 Procedimiento de Negociación de Líneas Misionales en donde se incorpore las actividades a ejecutar en caso de que se presente en la ejecución de los convenios,  eventualidades o imprevistos que puedan afectar su normal ejecución y desarrollo.</t>
  </si>
  <si>
    <t>Lineamientos del marco general del proyecto-insumos plan operativo</t>
  </si>
  <si>
    <t>La dependencia envío documento con lineamientos con radicado 20192000185513</t>
  </si>
  <si>
    <t>SUBGERENCIA DE DESARROLLO DE PROYECTOS (Gerente Ciencia, Tecnología y Emprendimiento)
SUBGERENCIA ADMINISTRATIVA (Gerencia Desarrollo Organizacional)</t>
  </si>
  <si>
    <t>FILA_13</t>
  </si>
  <si>
    <t>H10FONTIC</t>
  </si>
  <si>
    <t>Hallazgo No. 10 Lineamientos contratación integrador (D)</t>
  </si>
  <si>
    <t xml:space="preserve">Las situaciones descritas denotan que no existía claridad por parte de la Gerencia del Convenio 215085 sobre el alcance del proyecto, sus obligaciones, las especificaciones requeridas y los lineamientos definidos desde el MINTIC para contratar el proveedor integrador de servicios.  </t>
  </si>
  <si>
    <t>Ajustar el Estatuto de Contratación y el Manual de Supervisión e Interventoría</t>
  </si>
  <si>
    <t>Manual de Contratación y Manual de Supervisión e Interventoría aprobados,  publicados  y socializados</t>
  </si>
  <si>
    <t>A partir de la identificación de estos hechos, FONADE adoptó controles en la contratación vía la adopción del Manual de Contratación (14/08/2018), particularmente restringiendo los anticipos únicamente para contratos de obra y máximo un 10%, y adoptó el Manual de Supervisión e Interventoría (30/04/2018) con formatos de verificación de ejecución de anticipos.</t>
  </si>
  <si>
    <t>SUBGERENCIA DE DESARROLLO DE PROYECTOS
SUBGERENCIA DE OPERACIONES</t>
  </si>
  <si>
    <t>FILA_14</t>
  </si>
  <si>
    <t>H11FONTIC</t>
  </si>
  <si>
    <t>Hallazgo No. 11 Determinación Anticipos Contratación derivada (D)</t>
  </si>
  <si>
    <t>Los contratos terminaron sin que se amortizara la totalidad de los dineros entregados como anticipo, lo cual afectó la capacidad de gestión y el cumplimiento de las metas del Convenio por parte de FONADE, y limitó el giro de nuevos recursos por parte de FONTIC ocasionando la desfinanciación del proyecto Vive Digital.</t>
  </si>
  <si>
    <t>Realizar compensación de recursos aceptada y autorizada por los Contratistas Integradores de Servicios, en la facturación radicada y aceptada por Fonade, por servicios prestados por los Contratistas Integradores de Servicios en el marco del Contrato Interadministrativo 215085.</t>
  </si>
  <si>
    <t>Comunicaciones emitidas por los Contratistas Integradores de Servicios</t>
  </si>
  <si>
    <t>FILA_15</t>
  </si>
  <si>
    <t>H12FONTIC</t>
  </si>
  <si>
    <t>Hallazgo No. 12 Servicios excluidos de IVA (O.I –D)</t>
  </si>
  <si>
    <t>Se puede concluir, que las facturas y la oferta presentada por la UT FONADE FASE 3 no contienen la carga impositiva que corresponde, porque si se hubiese incluido el impuesto que efectivamente debía calcularse, se habría superado el presupuesto establecido por MINTIC y FONADE.</t>
  </si>
  <si>
    <t>Realizar formación sobre legislación tributaria y su aplicación en la etapa precontractual y contractual a los colaboradores de la Subgerencia de Contratación</t>
  </si>
  <si>
    <t>Lista de asistencia</t>
  </si>
  <si>
    <t>SUBGERENCIA FINANCIERA (Contabilidad)
SUBGERENCIA DE OPERACIONES (Planeación Contractual)</t>
  </si>
  <si>
    <t>FILA_16</t>
  </si>
  <si>
    <t>Integrar en los estudios previos y reglas de participación de la contratación derivada en los servicios que aplique (universidades, cooperación internacional, etc.) disposiciones de facturación del IVA para los potenciales contratistas.</t>
  </si>
  <si>
    <t>Formato estándar Estudios Previos</t>
  </si>
  <si>
    <t>SUBGERENCIA DE OPERACIONES (Planeación Contractual)
SUBGERENCIA ADMINISTRATIVA (Desarrollo Organizacional)</t>
  </si>
  <si>
    <t>FILA_17</t>
  </si>
  <si>
    <t>H13FONTIC</t>
  </si>
  <si>
    <t xml:space="preserve">Hallazgo No. 13 Obligaciones Interventoría 2162850  (D) </t>
  </si>
  <si>
    <t>Las situaciones expuestas evidencian deficiencias en la supervisión de FONADE, supervisión a cargo de la Gerencia del Convenio 215085, como quiera que no realizó un seguimiento adecuado y oportuno a la ejecución del contrato 2162850, en la medida que este inició ejecución en diciembre de 2016, fecha a partir de la cual el interventor debía hacer entrega de algunos productos.</t>
  </si>
  <si>
    <t xml:space="preserve">Presentar demanda en contra de la interventoría por incumplimiento y posibles perjuicios para FONADE
</t>
  </si>
  <si>
    <t>Demanda</t>
  </si>
  <si>
    <t xml:space="preserve">FONADE radicó la demanda con número de proceso 25000233600020180105500 del 16/12/2018, FONADE VS UNIVERSIDAD DISTRITAL. 
Se anexa Auto de Admisión de la demanda del 18 de diciembre de 2018 y Reporte del estado de la demanda FONADE VS UNIVERSIDAD DISTRITAL. </t>
  </si>
  <si>
    <t>OFICINA ASESORA JURÍDICA</t>
  </si>
  <si>
    <t>FILA_18</t>
  </si>
  <si>
    <t>Las situaciones expuestas evidencian deficiencias en la supervisión de FONADE, supervisión a cargo de la Gerencia del Convenio 215085, como quiera que no realizó un seguimiento adecuado y oportuno a la ejecución del contrato 2162850, en la medida que este inició ejecución en diciembre de 2016.</t>
  </si>
  <si>
    <t xml:space="preserve">Capacitar a los supervisores en el procedimiento para solicitar acciones contractuales por presunto incumplimiento 
</t>
  </si>
  <si>
    <t xml:space="preserve">Capacitar a los supervisores en el procedimiento para solicitar acciones contractuales por presunto incumplimiento 
</t>
  </si>
  <si>
    <t>La Subgerencia de Operaciones envía la presentación realizada y la lista de asistencia de actividad ejecutada el 4/07/2019. Cumplida unos días fuera de plazo.</t>
  </si>
  <si>
    <t>SUBGERENCIA DE OPERACIONES
SUBGERENCIA DE DESARROLLO DE PROYECTOS</t>
  </si>
  <si>
    <t>FILA_19</t>
  </si>
  <si>
    <t>D H1 ICBF</t>
  </si>
  <si>
    <t xml:space="preserve">Hallazgo 1. Convenio 211048 de 2011 ICBF. Se incumplió el objeto del contrato de obra No.2140671 de 2014 con Consorcio Alcázares, se ejecutó solo el 66% de la obra. FONADE asumió vigilancia de obras de nov 2017 a oct 2018 por $78,4 mill., pago de arrendamiento de ICBF de jun a dic de 2018 por $115 mill., y $174,4 mill. por mantenimiento y recuperación de obras, como gastos adicionales. </t>
  </si>
  <si>
    <t>Inadecuada gestión de Interventoría y supervisión
Gestión inoportuna de la prórroga del contrato interadministrativo para mantener la contratación derivada.</t>
  </si>
  <si>
    <t>Establecer lineamientos respecto a los términos (plazos) para el trámite de modificaciones contractuales por parte de los grupos de trabajo de la entidad</t>
  </si>
  <si>
    <t>Adoptar plazos para el trámite de modificaciones contractuales por parte de los grupos de trabajo de la entidad</t>
  </si>
  <si>
    <t>Circular</t>
  </si>
  <si>
    <t>La Subgerencia de Operaciones expidió la Circular interna No. 5 del 28/05/2019 con radicado 20195000000424</t>
  </si>
  <si>
    <t>SUBGERENCIA DE OPERACIONES (Planeación contractual)</t>
  </si>
  <si>
    <t>FILA_20</t>
  </si>
  <si>
    <t>Capacitar/formar  a los supervisores/interventorías en el procedimiento de alerta a las compañías de seguros para advertir potenciales incumplimientos (menores al 5%), establecido en el manual de supervisión e interventoría vigente en la entidad</t>
  </si>
  <si>
    <t>Capacitar/formar  a los supervisores/interventorías en el procedimiento de alerta a las compañías de seguros</t>
  </si>
  <si>
    <t>Capacitación / Formación</t>
  </si>
  <si>
    <t>La Subgerencia de Operaciones envía presentación soporte y lista de asistencia a charla del 22 y 23 de agosto de 2019.</t>
  </si>
  <si>
    <t>FILA_21</t>
  </si>
  <si>
    <t>Gestión del proceso disciplinario por posible responsabilidades al interior de la entidad</t>
  </si>
  <si>
    <t xml:space="preserve">Incorporar este informe de denuncia en el proceso disciplinario 033-2018 </t>
  </si>
  <si>
    <t>Auto de incorporación</t>
  </si>
  <si>
    <t>La Subgerencia Administrativa expidió del Auto de apertura de investigación dentro del radicado No. 033 de 2018, bajo el cual se ordenó la incorporación del informe de denuncia, atendido a través de constancia secretarial de 18 de julio quedo legalmente incorporada al expediente.</t>
  </si>
  <si>
    <t>SUBGERENCIA  ADMINISTRATIVA (Control Interno Disciplinario)</t>
  </si>
  <si>
    <t>FILA_22</t>
  </si>
  <si>
    <t>AF2018 H1</t>
  </si>
  <si>
    <t xml:space="preserve">Convenio 212017-2012 DPS. Contrato 2131644-2013 Departamento de Córdoba y Contrato de Obra 578-2014: Extensión de redes de alcantarillado sanitario en municipio Puerto Libertador. Ejecución del proyecto suspendida desde mayo de 2015, el sistema de alcantarillado no está en funcionamiento, obra inconclusa por $4.911,5 mill. y deficiencias en calidad del pavimento por $41,5 mill. </t>
  </si>
  <si>
    <t>Tubería desinstalada con presencia de aguas residuales o servidas; manholes o pozos de inspección colmatados; cajas de inspección rebosadas o no construidas
Falta entrega de reajuste de diseños por parte de la Gobernación a Minvivienda
Inadecuada gestión de la interventoría y supervisión en el control del cumplimiento de las especificaciones técnicas pactadas en el contrato de obra</t>
  </si>
  <si>
    <t>Gestionar con la  Gobernación la terminación del proyecto</t>
  </si>
  <si>
    <t>Oficiar a la gobernación para que ejecute las reparaciones requeridas por deficiencias de calidad de obra y finalice la obra</t>
  </si>
  <si>
    <t>Oficio</t>
  </si>
  <si>
    <t>El 2 de julio de 2019 Enterritorio envió oficio a la Gobernación solicitando: 1. Establecer acciones a adoptar respecto al informe de la CGR. 2. Garantizar la terminación y entrega de las obras. 3. Gestionar la devolución del anticipo. Radicado: 20192700169821</t>
  </si>
  <si>
    <t>FILA_23</t>
  </si>
  <si>
    <t>Adelantar un nuevo proceso de contratación para la interventoría técnica, administrativa, financiera, ambiental y de control presupuestal para la terminación de la extensión de redes de alcantarillado sanitario en el municipio de Puerto Libertador-Córdoba</t>
  </si>
  <si>
    <t>Contratar la interventoría</t>
  </si>
  <si>
    <t>Contrato de interventoría celebrado</t>
  </si>
  <si>
    <t>Con radicado 20201100010233 la Gerente General solicita modifcar esta acción de mejora, cambios que quedan registrados en este reporte del plan. Se celebra contrato de interventoria entre Consorcio Intrredes y Enterritorio, adjunta acta selección de la convocatoria meritoria CME 001-2020 Y pantallazo Secop  II contrato de interventoria,.</t>
  </si>
  <si>
    <t>SUBGERENCIA DE DESARROLLO DE PROYECTOS (Grupo de Desarrollo de Proyectos 2)
SUBGERENCIA DE OPERACIONES (Grupo de Procesos de Selección)</t>
  </si>
  <si>
    <t>FILA_24</t>
  </si>
  <si>
    <t>Gestionar acciones legales contra la Interventoría Consorcio GC CA</t>
  </si>
  <si>
    <t>Presentar FAP900 a Subgerencia de Operaciones por Subgerencia de Desarrollo de Proyectos</t>
  </si>
  <si>
    <t>FAP900 radicado</t>
  </si>
  <si>
    <t>La Subgerencia de Desarrollo de Proyectos presenta soporte del FAP900 proyectado respecto del Contrato de interventoría No. 2141015 Consorcio GC CA. Ficha que quedó como soporte de la solicitud de inicio de acción judicial.</t>
  </si>
  <si>
    <t>FILA_25</t>
  </si>
  <si>
    <t xml:space="preserve">Presentar FAP900 y FAP901 a Oficina Jurídica por Subgerencia de Operaciones </t>
  </si>
  <si>
    <t>FAP900 y 901 radicados</t>
  </si>
  <si>
    <t>La Subgerencia de operaciones envía soporte de remisión de estudio jurídico para inicio de acción judicial del  9 de agosto de 2019.</t>
  </si>
  <si>
    <t>SUBGERENCIA DE OPERACIONES (Gerencia Gestión Post contractual)</t>
  </si>
  <si>
    <t>FILA_26</t>
  </si>
  <si>
    <t>Presentar la demanda</t>
  </si>
  <si>
    <t>Documento de demanda radicado</t>
  </si>
  <si>
    <t>Se radicó la demanda contra la Interventoría Consorcio GC.CA, adjunta PDF del correo electrónico remitido por el sistema de demanda en línea habilitado por la Rama Judicial para la radicación de demandas judiciales.</t>
  </si>
  <si>
    <t xml:space="preserve">OFICINA ASESORA JURÍDICA </t>
  </si>
  <si>
    <t>FILA_27</t>
  </si>
  <si>
    <t>AF2018 H2</t>
  </si>
  <si>
    <t>Convenio 215028-2015 FONSECON. Contrato 215034-2015 municipio Zipaquirá. Contrato de obra 2162241-2016 Consorcio Orinoquía: construcción II etapa estación de policía San Juanito. Avance físico de 58% y suspensión por componente eléctrico, la infraestructura no tiene cubierta y está expuesta al ambiente.</t>
  </si>
  <si>
    <t>Modificación de diseños para la fase II por parte de la Policía
Lesiones, daños y afectaciones de la fase I que deben corregirse 
Deficiencias en el diseño entregado por el Municipio en lo concerniente al capítulo eléctrico</t>
  </si>
  <si>
    <t>Gestionar con la interventoría  y el municipio la finalización del proyecto y recibo de la obra</t>
  </si>
  <si>
    <t>Solicitar pronunciamiento de la interventoría de los aspectos técnicos, administrativos, financieros y legales  frente a los hechos y observaciones de la CGR, y sobre las acciones correctivas correspondientes a implementar que subsanen lo pertinente</t>
  </si>
  <si>
    <t>Informe de interventoría</t>
  </si>
  <si>
    <t>SUBGERENCIA DE DESARROLLO DE PROYECTOS (Gerencia Infraestructura y Competitividad)La Gerencia de Unidad envía informe de interventoría sobre correcciones que hará en acta parcial de obra No. 8.</t>
  </si>
  <si>
    <t>SUBGERENCIA DE DESARROLLO DE PROYECTOS (Gerencia Infraestructura y Competitividad)</t>
  </si>
  <si>
    <t>FILA_28</t>
  </si>
  <si>
    <t>Revisar las cantidades de obra ejecutadas y no ejecutadas evidenciadas por la CGR y tomar las acciones correctivas de compensación en acta parcial de obra</t>
  </si>
  <si>
    <t>Acta de recibo parcial de la interventoría</t>
  </si>
  <si>
    <t xml:space="preserve">La gerencia de Unidad remite el acta parcial de obra no. 8, con el registro de compensación de actividades y la memoria de cantidades de obra; y el acta parcial No. 9 con la memoria de cantidades de obra. </t>
  </si>
  <si>
    <t>FILA_29</t>
  </si>
  <si>
    <t>Gestionar la finalización del proyecto con sustento en la reparación de los elementos estructurales  fase I (ejecutada por el Municipio de Zipaquirá) y los ajustes al componente eléctrico</t>
  </si>
  <si>
    <t>Acta de recibo de obra a satisfacción de la interventoría</t>
  </si>
  <si>
    <t>La Subgerencia firmó compromiso de cumplimiento en nuevo plazo, al 28/02/2020 (Compromiso No. 2). La fecha inicial era 30/11/2019
Se adjunta acta de recibo a satisfacción firmada por las partes.</t>
  </si>
  <si>
    <t>FILA_30</t>
  </si>
  <si>
    <t>AF2018 H3</t>
  </si>
  <si>
    <t>Convenio 211029-2011 FONTUR. Contrato 2130569 estudios y diseños y Contrato de Obra 2151817: construcción plataforma flotante junto al muelle Johnny Cay, San Andrés. Obra inconclusa hace 3 años y no están instaladas ni almacenadas adecuadamente 19 unidades flotantes en acero naval, ni entrepiso en madera densa, ni pasarela metálica flotante, ni módulos rompeolas recibidos por FONADE</t>
  </si>
  <si>
    <t>Requerimiento expreso de plataforma flotante por parte de FONTUR
No identificación de las deficiencias en los diseños entregados
Inadecuada planeación y control de FONADE en los contratos celebrados en el 2013 (ajustes diseños iniciales y su interventoría)
inadecuada gestión de supervisión debido a que validó y suscribió acta de  recibo final sin cumplimiento de cantidades construidas</t>
  </si>
  <si>
    <t xml:space="preserve">Realizar las gestiones necesarias para recuperar los recursos desembolsados y los perjuicios derivados por la ejecución defectuosa de la labor desarrollada por parte de los contratistas de consultoría e interventoría </t>
  </si>
  <si>
    <t>Gestionar acciones legales contra Proyectos de Ingeniería y Consultoría - estudios y diseños</t>
  </si>
  <si>
    <t>Auto admisorio de la demanda</t>
  </si>
  <si>
    <t>La Oficina Asesora Jurídica entrega el auto admisorio de la demanda de fecha 17/05/2018 para contratista e interventoría.</t>
  </si>
  <si>
    <t>FILA_31</t>
  </si>
  <si>
    <t>Gestionar acciones legales contra Consorcio Gespro - Interventoría</t>
  </si>
  <si>
    <t>FILA_32</t>
  </si>
  <si>
    <t>AF2018 H4</t>
  </si>
  <si>
    <t>Convenio 211029-2011 FONTUR. Contrato de Obra 2151540: construcción muelle turístico Los Lancheros en San Andrés. A marzo de 2019 el muelle no ha entrado en funcionamiento, pero se utiliza de manera informal, las construcciones se encuentran en estado de abandono, sin custodia ni mantenimiento.</t>
  </si>
  <si>
    <t>Falta del servicio de energía eléctrica y de agua potable
Falta de mantenimiento preventivo 
Las obras no han sido recibidas por FONTUR</t>
  </si>
  <si>
    <t>Evidenciar recibo de la obra por parte de FONTUR y gestionar demanda judicial contra FONTUR por incumplimiento del convenio y para liquidación del mismo</t>
  </si>
  <si>
    <t>Acta de entrega y recibo de bienes y servicios producto del contrato</t>
  </si>
  <si>
    <t>La Gerencia de Unidad remite el acta de entrega del muelle de Lancheros firmada por las partes, que fue enviada con radicado 20182200349331 a FONTUR para su revisión y posterior aprobación.</t>
  </si>
  <si>
    <t>FILA_33</t>
  </si>
  <si>
    <t>La Oficina Asesora Jurídica entrega el auto admisorio de la demanda de fecha 10/06/2019</t>
  </si>
  <si>
    <t>FILA_34</t>
  </si>
  <si>
    <t>AF2018 H5</t>
  </si>
  <si>
    <t>Convenio 212017-2012 DPS.  Contrato 2170717 Municipio de Chaparral, Tolima. Contrato de Obra 161-2017: construcción del puente vehicular sobre el río Amoyá. No se ha amortizado el anticipo girado por FONADE a la fiducia por $714,5 mill., el contrato está suspendido, la obra inconclusa y el contrato marco finalizado.</t>
  </si>
  <si>
    <t>Vencimiento del plazo de ejecución del Convenio Marco</t>
  </si>
  <si>
    <t>Suscribir y ejecutar convenio con Municipio para terminar el proyecto</t>
  </si>
  <si>
    <t>Suscribir convenio con municipio de Chaparral para finalizar obra, en el marco del Convenio 212080-2012 con DPS (aprobado cambio en Comité de Negocios)</t>
  </si>
  <si>
    <t>Convenio interadministrativo celebrado</t>
  </si>
  <si>
    <t>El 26 de junio de 2019 se suscribió el Convenio Interadministrativo No. 2191870 con el muniicipio de Chaparral - Tolima para la terminación de la construcción del puente vehicular sobre el Rio Amoyá.</t>
  </si>
  <si>
    <t>FILA_35</t>
  </si>
  <si>
    <t>Solicitar al Grupo de Gestión Post-contractual el inicio de acción judicial en contra del municipio de Chaparral - Tolima con el propósito de recuperar la suma pendiente por amortizar del anticipo, y de que se liquide el convenio interadministrativo 2170717 suscrito con la mencionada entidad territorial</t>
  </si>
  <si>
    <t>Gestionar el inicio de acción judicial en contra del municipio de Chaparral - Tolima</t>
  </si>
  <si>
    <t>FAP900 radicado en el Grupo de Gestión Post-contractual.</t>
  </si>
  <si>
    <t>FILA_36</t>
  </si>
  <si>
    <t>Realizar las gestiones para la contratación de la interventoría</t>
  </si>
  <si>
    <t xml:space="preserve">Realizar las gestiones para la contratación de la interventoría </t>
  </si>
  <si>
    <t>FILA_37</t>
  </si>
  <si>
    <t>FILA_38</t>
  </si>
  <si>
    <t>CMult H9</t>
  </si>
  <si>
    <t>Transferencia de recursos. No se evidencia a 19-03-2019 el reintegro de $1.768 millones al MHCP por 21 contratos liquidados de 2016 a 2018.</t>
  </si>
  <si>
    <t>Deficiencias en la supervisión y gestión administrativa
DNP no había girado a 21/12/2018 los recursos de la vigencia 2018</t>
  </si>
  <si>
    <t>Reintegrar los recursos a la Dirección del Tesoro del MHCP de los contratos liquidados entre 2016 y 2018.</t>
  </si>
  <si>
    <t>Reintregrar los recursos a la Dirección del Tesoro por contratos liquidados</t>
  </si>
  <si>
    <t>Reporte de consignaciones por el valor equivalente a los contratos liquidados entre 2016 y 2018</t>
  </si>
  <si>
    <t>La dependencia entrega soporte de consignaciones referidas en excel y comprobantes asociados.</t>
  </si>
  <si>
    <t>SUBGERENCIA DE DESARROLLO DE PROYECTOS (Desarrrollo Económico y Social)</t>
  </si>
  <si>
    <t>FILA_39</t>
  </si>
  <si>
    <t>Cmult H10</t>
  </si>
  <si>
    <t xml:space="preserve">Ejecución presupuestal. En el primer semestre de 2018 la proyección de ejecución se estimó en $50.381 millones y solo se ejecutó el 21%. El flujo de caja no sirve para su propósito que es ser usado para fines de transferencia de fondos. </t>
  </si>
  <si>
    <t xml:space="preserve">FONADE no aclara en sus informes las razones del bajo avance
DNP no realiza seguimiento </t>
  </si>
  <si>
    <t>Incorporar en el informe trimestral un reporte del cumplimiento del flujo de efectivo y ejecución presupuestal con estado de avance</t>
  </si>
  <si>
    <t>Incorporar el estado de ejecución y flujo en el informe trimestral de legalización</t>
  </si>
  <si>
    <t>Informe trimestral SOES</t>
  </si>
  <si>
    <t>FILA_40</t>
  </si>
  <si>
    <t>Cmult H11</t>
  </si>
  <si>
    <t>Descuentos de ley. Los estados contables de FONADE a diciembre de 2018 registran en otros deudores $275,96 millones, y $275,8 millones corresponden a mayores valores girados por impuestos no descontados a contratistas en septiembre de 2018. Por 7 meses se incrementó el costo de oportunidad y el riesgo de liquidar sin descontar ese valor.</t>
  </si>
  <si>
    <t>Deficiencias de control interno de FONADE en revisión, aprobación y giro de recursos
Falta de aplicación de los descuentos en el momento del pago (265 mill)
Facturación equivocada del proveedor por cobro en otras divisas (10 mill)</t>
  </si>
  <si>
    <t>Verificar en el momento de la generación de pagos manuales que los valores registrados en la causación contable correspondan a los valores incluidos en el comprobante de egreso</t>
  </si>
  <si>
    <t>Verificar causación contra comprobante de egreso por parte del Grupo de Gestión de Operaciones</t>
  </si>
  <si>
    <t>informe mensual de pagos manuales efectuados y aplicación de descuentos</t>
  </si>
  <si>
    <t>SUBGERENCIA ADMINISTRATIVA (Gestión de Operaciones)</t>
  </si>
  <si>
    <t>FILA_41</t>
  </si>
  <si>
    <t>Adelantar el proceso de actualizacion en Limay, causación y pagos, y convenios y contratos, para que la causación de los descuentos se genere de forma automática en el aplicativo de pagaduría</t>
  </si>
  <si>
    <t xml:space="preserve">Definir requerimiento para causaciones a las que aplica el registro automático </t>
  </si>
  <si>
    <t>Requerimiento radicado</t>
  </si>
  <si>
    <t>SUBGERENCIA FINANCIERA (Grupo de Contabilidad)
SUBGERENCIA ADMINISTRATIVA (Grupo de Gestión de Opeaciones)
GRUPO DE TECNOLOGÍA DE INFORMACIÓN</t>
  </si>
  <si>
    <t>FILA_42</t>
  </si>
  <si>
    <t>Ejecutar desarrollo en aplicativos que corresponda según requerimiento, hasta puesta en producción</t>
  </si>
  <si>
    <t>Soporte de pruebas de requerimiento y apobación de paso a producción</t>
  </si>
  <si>
    <t>FILA_43</t>
  </si>
  <si>
    <t>Emitir certificación de la gerencia del convenio del cumplimiento de los parámetros de facturación según los términos del contrato 2163013</t>
  </si>
  <si>
    <t>Emitir informe con certificación por parte de la Gerencia del Convenio asociada a cada pago</t>
  </si>
  <si>
    <t>Informe de certificaciones de pago</t>
  </si>
  <si>
    <t>FILA_44</t>
  </si>
  <si>
    <t>Cmult H13</t>
  </si>
  <si>
    <t>Revelación financiera. La información financiera y las notas a los estados contables preparadas por FONADE impiden al usuario establecer de forma precisa las bases de identificación, registro, preparación y revelación, entre ellas, modelo de causación.</t>
  </si>
  <si>
    <t>Deficiencias en los mecanismos de control interno de FONADE para presentación y revelación de información financiera</t>
  </si>
  <si>
    <t>Modificar la presentación de las notas de los estados financieros con revelación de políticas de causación</t>
  </si>
  <si>
    <t>Mejorar la presentación de las notas a los estados financieros con revelación de políticas de causación</t>
  </si>
  <si>
    <t>Notas a los estados financieros</t>
  </si>
  <si>
    <t>FILA_45</t>
  </si>
  <si>
    <t>TOLIMAH4</t>
  </si>
  <si>
    <t>Remoción de la cobertura vegetal del área de inundación del embalse Zanja Honda (D4, P1). No se hizo el retiro de vegetación que establecía el PMA antes del llenado del Embalse Zanja Honda del proyecto del Distrito Triángulo del Tolima,  medida de manejo ambiental establecida en virtud  del Convenio 195040 de 2005 suscrito con INCODER.</t>
  </si>
  <si>
    <t>Mecanismos de control interno que no permiten advertir sobre las afectaciones que se
producen sobre los ecosistemas.
Incumplimiento del titular de las licencias ambientales y omisión de las autoridades ambientales, para asegurar el manejo eficaz de impactos ambientales.</t>
  </si>
  <si>
    <t>Remitir un oficio a Cortolima y a la ANLA, con una exhortación para la prevensión de este tipo de situaciones apoyada en una exposición legal que respalde el Análisis de Respuesta otorgado por la Contraloría en el hallazgo. Lo anterior, considerando que son las dos autoridades a las cuales la Contraloría atribuyó la omisión.</t>
  </si>
  <si>
    <t>Emisión de oficio a Cortolima y ANLA con el contenido descrito en la acción de mejora.</t>
  </si>
  <si>
    <t>La dependencia envió el oficio radicado 20192000242441 al ANLA y el oficio radicado 20192000242411 a Cortolima</t>
  </si>
  <si>
    <t xml:space="preserve">SUBGERENCIA DE DESARROLLO DE PROYECTOS </t>
  </si>
  <si>
    <t>FILA_46</t>
  </si>
  <si>
    <t>TOLIMAH13</t>
  </si>
  <si>
    <t>Recursos del 3% de la obra del proyecto Distrito de Riego
Triángulo del Tolima, para Adquisición de Áreas Estratégicas para la conservación de los recursos hídricos. En el Contrato 2082902 de 2008 se incumplió con la obligación de adquisición de predios, en su lugar se pagaron mejoras de 3 predios baldíos sin transferencia. Hallazgo Fiscal por $2.068,24 mill.</t>
  </si>
  <si>
    <t>Falta de gestión para dar cumplimiento a la obligación legal y contractual de invertir en la adquisición de áreas estratégicas ambientales, desconociendo que un pago de mejoras no es equivalente a una compra de predios, y que un proceso de adjudicación de baldíos tampoco puede obviarse como paso previo al pago de mejoras.</t>
  </si>
  <si>
    <t>Remitir oficio a la Agencia Nacional de Tierras y a la Agencia de Desarrollo Rural (antes Incoder), para que evalúe la viabilidad de traspaso de los predios a Cortolima, en el marco de sus competencias.</t>
  </si>
  <si>
    <t>Emisión de oficio a ANT y ADR</t>
  </si>
  <si>
    <t>La dependencia envió el oficio radicado 20192000242541 a ANT y ADR</t>
  </si>
  <si>
    <t>FILA_47</t>
  </si>
  <si>
    <t>TOLIMAH14</t>
  </si>
  <si>
    <t>Formulación y adopción de los Planes de Ordenación y Manejo de las cuencas de los ríos Cambrin, Hereje y sector Alto del río Saldaña con recursos del 1% (D14). Los POMCAS proyectados no fueron adoptados mediante acto aministrativo, por lo cual no se consolidó su formulación dentro del contrato 2082902 suscrito entre Fonade y Cortolima</t>
  </si>
  <si>
    <t xml:space="preserve">Los cambios normativos introducidos por el Decreto 1640 de agosto 2 de 2012 no fueron oportunamente incorporados en las especificaciones de los productos entregables, y no se adelantó el proceso administrativo para la adopción formal de los POMCAS. </t>
  </si>
  <si>
    <t>Establecer mediante circular las directrices que se deben seguir para tomar decisiones cuando un contratista informa del posible desequilibrio económico por el cambio de normatividad que afecta lo estipulado en el contrato</t>
  </si>
  <si>
    <t>Emitir circular interna</t>
  </si>
  <si>
    <t>Circular publicada en el catálogo documental</t>
  </si>
  <si>
    <t>La Gerente General con radicado 20205000059363 modifica la acción, actividad, plazo y unidad de medida. Se actualiza con este reporte la acción completa.
Se expidió ciruclar 002-  Lineamientos a adoptar cuando ocurren cambios de normatividad durante la etapa precontractual y la ejecución del negocio jurídico, adjunta y pieza de socialización.</t>
  </si>
  <si>
    <t xml:space="preserve">SUBGERENCIA DE OPERACIONES (Gerencia de Planeación Contractual)
</t>
  </si>
  <si>
    <t>FILA_48</t>
  </si>
  <si>
    <t>DANE 1</t>
  </si>
  <si>
    <t>Legalización Gastos Convenio 2162332 - Convenio 036 de 2015 DANE a. Informe financiero no avalado por contador o revisor fiscal b. documentos no emitidos o suscritos por prestador final del servicio c. reconocen gastos no estipulados firmados por contratistas d. Informe técnico final no incluye participantes en eventos e. FONADE no aprobó - firmó los desembolsos 2 al 5.</t>
  </si>
  <si>
    <t xml:space="preserve">Deficiencias en el seguimiento y control de la supervisión del Convenio </t>
  </si>
  <si>
    <t xml:space="preserve">Sensibilizar y dar lineamientos a los supervisores de convenios en obligaciones, manuales, trazabilidad de actuaciones en la ejecución contractual, temas presupuestales que competen a los supervisores, formatos y uso de software que aplique. </t>
  </si>
  <si>
    <t>Sensibilizar y dar lineamientos a los supervisores de convenios/contratos vigentes</t>
  </si>
  <si>
    <t>Lista asistencia y presentación</t>
  </si>
  <si>
    <t>FILA_49</t>
  </si>
  <si>
    <t>Enviar los soportes documentales de lo señalado en el hallazgo y que reposan en la Gerencia de Desarrollo Territorial a Control Interno Disciplinario</t>
  </si>
  <si>
    <t>Enviar soportes documentales del hallazgo a Control Interno Disciplinario</t>
  </si>
  <si>
    <t>Memorando</t>
  </si>
  <si>
    <t>FILA_50</t>
  </si>
  <si>
    <t>DANE 2</t>
  </si>
  <si>
    <t>Registros del personal transportado – Operación Censal. En los contratos No. 2180707, 2180681 y 2180894 suscritos con diferentes operadores de transporte se evidencia la ausencia de la relación del personal movilizado por cada vehículo, obligación definida en el documento de Especificaciones Técnicas de Movilidad y estudios previos.</t>
  </si>
  <si>
    <t>Debilidades en la implementación de controles adecuados. 
Deficiencia en la coordinación para la ejecución integral de los diferentes componentes del operativo censal.</t>
  </si>
  <si>
    <t>FILA_51</t>
  </si>
  <si>
    <t>DANE 3</t>
  </si>
  <si>
    <t>Transporte Rutas Policarpa Nariño - CNPV Consejo Comunitario Cordillera Occidental NARP - Convenio de Asociación No. 2180707. Las siete rutas programadas para recolectar la información en el área de ubicación de las comunidades negras del Consejo Comunitario COPDICONC no fueron realizadas, no obstante era parte del objeto y alcance de los compromisos y no se ejecutó plan de contingencia.</t>
  </si>
  <si>
    <t xml:space="preserve">Debilidades de supervisión en la medida que no tenía conocimiento de la existencia del Plan de Contingencia </t>
  </si>
  <si>
    <t>FILA_52</t>
  </si>
  <si>
    <t>DANE 4</t>
  </si>
  <si>
    <t>Tiempos de espera adicional. Pago 5 del contrato 007 de 2018 suscrito entre DANE y la Union Temporal, con novedades por falta de información y tiempo de espera superior a 48 horas en 9 municipios. Pago 10 con novedades por pagos pendientes de operadores de personal contratados por FONADE que afectaron el proceso de logística inversa y tiempo de espera superior a 48 horas en 4 municipios.</t>
  </si>
  <si>
    <t xml:space="preserve">Deficiencias en los componentes alusivos al personal y transporte, contratos que fueron suscritos en el marco de la ejecución del contrato interadministrativo 042 -2017 entre DANE y FONADE </t>
  </si>
  <si>
    <t>No aplica, ver campo observaciones</t>
  </si>
  <si>
    <t>El contrato objeto del Hallazgo no hace parte del Contrato 217047 suscrito con FONADE, y no contempló el componente logístico, por lo que el servicio de almacenamiento, custodia, alistamiento, empaque, distribución, devolución y demas actividades propias a la logistica inversa del operativo del Censo fue asumido directamente por el DANE. La respuesta de CGR no atribuye falta a FONADE.</t>
  </si>
  <si>
    <t>NA</t>
  </si>
  <si>
    <t>FILA_53</t>
  </si>
  <si>
    <t>DANE 5</t>
  </si>
  <si>
    <t>Acuerdos de Niveles del Servicio de Transporte – ANS. En 1.682 casos de incumplimientos presentados por los operadores de transporte, el DANE solamente autorizó la medida por el primer día, perdiéndose la posibilidad de realizar el descuento indicado por concepto de “cada día de retardo” contemplada en el contrato, desconociendo a su vez los retrasos en la prestación real del servicio.</t>
  </si>
  <si>
    <t xml:space="preserve">No se estableció protocolo específico y/o mecanismo de control para registrar la trazabilidad efectiva de las solicitudes de servicio
Debilidades en el ejercicio de la supervisión </t>
  </si>
  <si>
    <t>FILA_54</t>
  </si>
  <si>
    <t>DANE 7</t>
  </si>
  <si>
    <t>Gestión Componente de personal Valle del Cauca. incumplimiento por parte del operador en la contratación oportuna del personal, inobservando lo preceptuado en las reglas de participación por aplicación de los ANS, para hacer efectivos los posibles descuentos por los días de retraso en la contratación del personal.</t>
  </si>
  <si>
    <t>No se evidencian documentos de conciliación realizada para determinar la aplicación o no de ANS al operador.</t>
  </si>
  <si>
    <t>FILA_55</t>
  </si>
  <si>
    <t>CDEP H96</t>
  </si>
  <si>
    <t>FONADE se constituyó como único beneficiario de las garantías de los contratos derivados N° 2160836, 2162988, 2171440, 2186733, para la construcción de la piscina olímpica de alto rendimiento en Bogotá - Contrato interadministrativo 215119 de 2015, incumpliendo el numeral 31 del literal B de la cláusula quinta que establece que el beneficiario de las garantías debió ser Coldeportes.</t>
  </si>
  <si>
    <t>Deficiencias en la supervisión de los beneficiarios de las pólizas por parte de Coldeportes y de FONADE</t>
  </si>
  <si>
    <t>Remitir Circular a los Gerentes de Unidad, en la cual se recomendará que para la elaboración de los estudios previos, verifiquen las obligaciones que en materia de pólizas  adquirió Enterritorio con su cliente, para que, si se estipuló incluirlo como beneficiario, ésto se cumpla.</t>
  </si>
  <si>
    <t xml:space="preserve">Circular a los Gerentes de Unidad </t>
  </si>
  <si>
    <t xml:space="preserve">La dependencia envió circular con radicado 20192000213913 </t>
  </si>
  <si>
    <t>SUBGERENCIA DE DESARROLLO DE PROYECTOS</t>
  </si>
  <si>
    <t>FILA_56</t>
  </si>
  <si>
    <t>CDEP H98</t>
  </si>
  <si>
    <t>Contrato interadministrativo 215119 de 2015. Adición. Se evidenciaron diversas situaciones que generaron alteraciones y atrasos en el desarrollo de los proyectos, y adiciones a la cuota de gerencia por parte de Coldeportes sin cuestionar la responsabilidad de FONADE como causante de los atrasos, y sin inicio de obras. Hallazgo fiscal por $440.088.533</t>
  </si>
  <si>
    <t>Deficiencias en la planeación, ejecución, seguimiento y control del Contrato, pese a lo advertido por la supervisión
Demoras de Enterritorio en la contratación derivada por causa de procesos de selección fallidos</t>
  </si>
  <si>
    <t>Ajuste de modalidades de contratación creando la modalidad convocatoria abierta abreviada</t>
  </si>
  <si>
    <t>Manual de contratación actualizado</t>
  </si>
  <si>
    <t xml:space="preserve">SUBGERENCIA DE OPERACIONES. 
En la última actualización del Manual de Contratación se crearon los procedimientos relativos a las Modalidades de Contratación y los Acuerdos de Niveles de Servicio, generando mayor eficiencia, celeridad, transparencia, seguridad jurídica y optimización. </t>
  </si>
  <si>
    <t xml:space="preserve">SUBGERENCIA DE OPERACIONES. 
En la actualización del Manual de Contratación, se crearon los procedimientos relativos a las Modalidades de Contratación y los Acuerdos de Niveles de Servicio, generando mayor eficiencia, celeridad, transparencia, seguridad jurídica y optimización. </t>
  </si>
  <si>
    <t>FILA_57</t>
  </si>
  <si>
    <t>CDEP H103</t>
  </si>
  <si>
    <t>Desde octubre de 2015 Coldeportes y FONADE eran conscientes de la baja calidad de los estudios y diseños elaborados por la Gobernación del Chocó. La planeación del contrato evidencia debilidad y falencias. De 2 meses programados para la consultoría de revisión y ajuste de diseños, se pasó a una ejecución de más de 2 años.</t>
  </si>
  <si>
    <t>Debilidad en la evaluación de proyectos por Coldeportes
Debilidad en la planeación del contrato interadministrativo por FONADE y Coldeportes</t>
  </si>
  <si>
    <t xml:space="preserve">Remitir Circular, en la cual se brindarán recomendaciones en cuanto al seguimiento de contratos cuyos estudios y diseños sean entregados por un tercero, en materia de verificación de la necesidad real del diseño (ajuste o rediseño), seguimiento al plazo, y revisión de una suspensión en caso de que se dependa de la actuación previa del tercero </t>
  </si>
  <si>
    <t>La dependencia envió circular con radicado 20192000213923</t>
  </si>
  <si>
    <t>FILA_58</t>
  </si>
  <si>
    <t>CDEP H104</t>
  </si>
  <si>
    <t>Contrato de obra N°. 2171807 construcción de coliseo multideportivo Quibdó - Contrato interadministrativo 215081 de 2015. Se incluyó un costo indirecto  de pago al contratista por la fiducia y buen manejo de anticipo, que no estaba permitido en el estatuto de contratación vigente de FONADE.</t>
  </si>
  <si>
    <t>Proyección de presupuesto con un desagregado no ejecutable</t>
  </si>
  <si>
    <t>Expedir certificación del Gerente de Convenio y el Gerente de Unidad, donde indiquen que el monto asociado a la Fiducia y Buen Manejo del Anticipo, no ha sido, ni será, cobrado ni pagado.</t>
  </si>
  <si>
    <t>Certificación</t>
  </si>
  <si>
    <t xml:space="preserve">GERENCIA DE DESARROLLO DE PROYECTOS 1 (Gerente de Convenio con Coldeportes) Teniendo en cuenta que el Contratista en cada una de sus cuentas de cobro ha reclamado cero pesos ($0) por concepto de Fiducia y buen manejo de anticipo, se recomendará continuar bajo la misma línea, y por ende no efectuar pago alguno por este concepto </t>
  </si>
  <si>
    <t>FILA_59</t>
  </si>
  <si>
    <t>CDEP H105</t>
  </si>
  <si>
    <t>Contrato interadministrativo 215081 de 2015. Reconocimiento del valor de la cuota de gerencia por parte de Coldeportes a FONADE por un proyecto que no se realizará, causando detrimento por $688.469.598, correspondiente al proyecto del coliseo menor. Hallazgo fiscal.</t>
  </si>
  <si>
    <t>Las actividades desarrolladas por FONADE y cubiertas por la cuota de gerencia no obedecen a construcción propiamente. Son trabajos indirectos relacionados con actividades de administración.
Debilidades en la planeación del contrato inicial, por asociar la cuota de gerencia al desarrollo de unos componentes del proyecto (# proyectos) y no a la ejecución del objeto del mismo.</t>
  </si>
  <si>
    <t>Actualizar el Manual de Política Negociación y Costeo (MMI 402) de Enterritorio, el cual regula la cuota de gerencia.</t>
  </si>
  <si>
    <t>Actualizar el Manual de Política Negociación y Costeo (MMI 402) de Enterritorio.</t>
  </si>
  <si>
    <t>Manual de Política Negociación y Costeo  actualizado. Su aprobación se obtuvo en Acuerdo No. 273 de la Junta Directiva del 31 de agosto de 2018</t>
  </si>
  <si>
    <t xml:space="preserve">SUBGERENCIA FINANCIERA. NÚM. 6.1 DEL MANUAL: "Se tendrán en cuenta las características particulares de cada línea de negocio de FONADE al momento de realizar los costeos de cuota de gerencia... Un esfuerzo operativo y administrativo que redunde en el consumo de recursos de funcionamiento deberá contar con una evaluación costeo de cuota de gerencia". </t>
  </si>
  <si>
    <t>FILA_60</t>
  </si>
  <si>
    <t>CDEP H106</t>
  </si>
  <si>
    <t>Celebración de contratos de obra (2171807 y 2172264) en el marco del Contrato interadministrativo 215081 de 2015, sin la madurez
requerida en los diseños para su construcción; esto es, inicio de obras sin estudios y diseños completos y suficientes para construir.</t>
  </si>
  <si>
    <t>Deficiencias en la planeación contractual: los estudios y  diseños con que se realizó la contratación de los proyectos de este contrato interadministrativo afectaron al momento de contratar
las obras. Se evidenció que los estudios y diseños de dichas obras, estaban incompletos, eran inconsistentes con los proyectos a construir y presentaban ausencia de documentos técnicos requeridos</t>
  </si>
  <si>
    <t>Remitir Circular a los Gerentes de Unidad para que cuando evidencien fallas claras en los diseños recibidos de un contratista de la entidad, inicien cuanto antes el procedimiento de incumplimiento establecido en el sistema de gestión de calidad, y tomen las medidas preventivas que se requieran, entre las cuales deben verificar la procedencia de una suspensión del contrato</t>
  </si>
  <si>
    <t>La dependencia envió circular con radicado 20192000213933</t>
  </si>
  <si>
    <t>FILA_61</t>
  </si>
  <si>
    <t>CDEP H107</t>
  </si>
  <si>
    <t>La expedición de las garantías de los contratos contratos derivados N° 2171807, 2172264 y 2016661 del contrato interadministrativo 215081 de 2015, fue a favor de FONADE y no del Departamento del Chocó, tanto en la póliza original como en todas las modificaciones, incumpliendo el numeral 28 de la cláusula quinta.</t>
  </si>
  <si>
    <t>Deficiencias en la supervisión del convenio interadministrativo por parte de Coldeportes, dado que no realizó seguimiento a la contratación derivada y las condiciones establecidas por FONADE en los procesos
de contratación</t>
  </si>
  <si>
    <t>FILA_62</t>
  </si>
  <si>
    <t>CDEP H108</t>
  </si>
  <si>
    <t>Adición del convenio 215081 de 2015. La firma consultora contratada por FONADE, contrariando su obligación de realizar y ajustar los estudios y diseños técnicos del proyecto, solicitó la realización de las modificaciones y ajustes a la firma diseñadora original; lo que generó  varias prórrogas y suspensiones, y una adición de $1.250 millones de cuota de gerencia, halllazgo fiscal.</t>
  </si>
  <si>
    <t>Deficiencias en la planeación,
ejecución, seguimiento y control del Convenio por parte de Coldeportes</t>
  </si>
  <si>
    <t>Emitir oficio solicitando a la Subgerencia de Operaciones tomar una decisión definitiva en el procedimiento de incumplimiento del contrato de consultoría No. 2016661 que se inició en Rad. 20172100242443 y cuya última actuación correspondió al Rad. 20195400224891.</t>
  </si>
  <si>
    <t xml:space="preserve">Emisión de oficio de la Gerencia de Unidad 1 a la Subgerencia de Operaciones con copia a la Subgerencia de Desarrollo de Proyectos. </t>
  </si>
  <si>
    <t>La dependencia envió oficio con radicado 20192200201923</t>
  </si>
  <si>
    <t>GERENCIA DE DESARROLLO DE PROYECTOS 1 (Gerente de Convenio Coldeportes)</t>
  </si>
  <si>
    <t>FILA_63</t>
  </si>
  <si>
    <t>Gestionar y tramitar el incumplimiento del contrato de consultoría No. 2016661</t>
  </si>
  <si>
    <t xml:space="preserve">Presentar FAP900 y ficha de inicio de acción judicial a Oficina Jurídica por Subgerencia de Operaciones </t>
  </si>
  <si>
    <t>FAP900 y Ficha de inicio de acción judicial radicados</t>
  </si>
  <si>
    <t>FILA_64</t>
  </si>
  <si>
    <t>CDEP H127</t>
  </si>
  <si>
    <t>Contrato 215080 de 2015. Inventario villa olímpica entregado por Fonade a Coldeportes. Continúan los faltantes en la dotación del alojamiento de la Villa Olímpica, del Centro de Alto Rendimiento de Coldeportes por $18.779.163,92 según cuadro 371 del informe (pág. 683)</t>
  </si>
  <si>
    <t xml:space="preserve">
No realizar un seguimiento eficiente y custodia a los bienes adquiridos</t>
  </si>
  <si>
    <t xml:space="preserve">Remitir un oficio a Coldeportes, recomendandole mejoras en sus procesos de detención y custodia de dotación. A dicho oficio se anexará el acta de entrega y recibo a satisfacción de la dotación. </t>
  </si>
  <si>
    <t>Oficio de la Gerencia del Contrato a Coldeportes.</t>
  </si>
  <si>
    <t>La dependencia envió oficio con radicado 20192200291661 al Ministerio del Deporte</t>
  </si>
  <si>
    <t>FILA_65</t>
  </si>
  <si>
    <t>Adelantar seguimiento al proceso de contratación de la interventoría</t>
  </si>
  <si>
    <t>Informe de seguimiento al proceso de contratación de la interventoría</t>
  </si>
  <si>
    <t xml:space="preserve">Con radicado 20201100010233 la Gerente General solicita modificar esta acción, cambios registrados en este reporte del plan. La Oficina Jurídica informade la apertura del proceso de selección CME 01-2020 desde el 14/04/2020 para la contratación de la interventoria de Puerto Libertador. Se realizó contrato de interventoría en Puerto Libertador.evidencia en  PDF adjunto del SECOPII. </t>
  </si>
  <si>
    <t>FILA_66</t>
  </si>
  <si>
    <t>Gestionar y conminar al Municipio de Baranoa para dar solución a las deficiencias de calidad y diferencias en cantidades encontradas por la Contraloría y la comisión de ENTerritorio.</t>
  </si>
  <si>
    <t>Mesas de trabajo con acuerdos y comunicaciones</t>
  </si>
  <si>
    <t>Con radicado 20202700011673 la Gerente General solicita modificar esta acción, cambios que quedan registrados en este reporte del plan. Se adjunta  soportes de mesas de trabajo, comunicaciones y acuerdos logrados. (Tres: del 6 de febrero, el 20 de febrero y el 29 de mayo de 2020).</t>
  </si>
  <si>
    <t>FILA_67</t>
  </si>
  <si>
    <t>Gestionar concepto jurídico y presupuestal acerca de la posibilidad de aplicar la figura de la compensación y el mecanismo a implementar para tal fin, que permita realizar un cruce entre los saldos pendientes por el hallazgo de la CGR vs. el saldo ejecutado por cancelar del proyecto al contratista</t>
  </si>
  <si>
    <t>Balance con propuesta de compensación, concepto de la subgerencia de operaciones y concepto del área de presupuesto</t>
  </si>
  <si>
    <t>FILA_68</t>
  </si>
  <si>
    <t>2016 H3</t>
  </si>
  <si>
    <t xml:space="preserve">H3 Calidad de Construcción Contrato Interadministrativo No. 2133553 Manta – Cundinamarca (D-F)
 $ 66.576.853,85 </t>
  </si>
  <si>
    <t>Las deficiencias presentadas en las obras como escalonamiento y filtraciones en alcantarillas, fracturamiento de placa huellas y bordillos, deterioro total del disipador; así como la deformación e inclinación y rotura de mallas en los muros en gaviones, indican que no se adelantó un proceso constructivo acorde a la norma INV-07, lo cual generó la afectación de la estabilidad de la obra</t>
  </si>
  <si>
    <t>Realizar visita por parte de la Supervisión para establecer el estado del proceso de siniestro del municipio contra el contratista de obra, en su calidad de contratante</t>
  </si>
  <si>
    <t>Realizar visita por parte de la Supervisión para establecer el estado del proceso de siniestro del municipio contra el contratista de obra</t>
  </si>
  <si>
    <t>Acta de visita</t>
  </si>
  <si>
    <t>La acción inicial fue reformuada con radicado 20202700066933 del 6 de mayo de 2020 de la Gerente General. Se adjunta informe de visita de Carlos Coy  y Jose E. Guzman del 12 y 13 de marzo de 2020, comunicación del municipio del 21 de abril de 2020  con estado del proceso</t>
  </si>
  <si>
    <t>FILA_69</t>
  </si>
  <si>
    <t>Solicitar inicio de acción judicial en contra del municipio (en caso de no lograr los resultados proyectados a junio de 2020)</t>
  </si>
  <si>
    <t>Solicitar inicio de acción judicial en contra del municipio</t>
  </si>
  <si>
    <t>FAP900 radicado en el grupo de defensa jurídica</t>
  </si>
  <si>
    <t>FILA_70</t>
  </si>
  <si>
    <t>2016 H22</t>
  </si>
  <si>
    <t>H22   Acopio de Residuos Ordinarios.</t>
  </si>
  <si>
    <t>Faltas de control en el manejo de los residuos sólidos ordinarios, desencadenando en contaminación del suelo y el ambiente al no contar con las condiciones que requiere tener un centro de acopio temporal de este tipo de residuos como se indica en la GTC 24:2009. Ausencia de protocolos o instructivos de funcionamiento del equipo compactador y el no uso de elementos de protección personal</t>
  </si>
  <si>
    <t>Establecer las actividades necesarias para la implementación del punto de acopio de residuos sólidos exclusivo para ENTerritorio</t>
  </si>
  <si>
    <t>Realizar a nivel de toda la Entidad sensibilización respecto a la  implementación del punto de acopio y la separación adecuada de los residuos.</t>
  </si>
  <si>
    <t>Piezas de comunicación divulgadas</t>
  </si>
  <si>
    <t xml:space="preserve">La acción inicial fue reformuladada con radicado 20204300066323 del 5 de mayo de 2020 de la Gerente General.
La Gerencia de Servicios Administrativos envía soporte de piezas enviadas el: Feb 28 Conoce cómo puedes separar correctamente los residuos, Marzo 24 - ENTerritorio recicla y Junio 2 - Ahora nuestras instalaciones son más ecológicas
</t>
  </si>
  <si>
    <t>SUBGERENCIA ADMINISTRATIVA (Grupo Servicios Administrativos)</t>
  </si>
  <si>
    <t>FILA_71</t>
  </si>
  <si>
    <t>Implementar integralmente el acopio de residuos sólidos de uso exclusivo de Enterritorio.</t>
  </si>
  <si>
    <t>Punto de acopio puesto en funcionamiento</t>
  </si>
  <si>
    <t>La acción inicial fue reformuladada con radicado 20204300066323 del 5 de mayo de 2020 de la Gerente General. Soporte de adquisición de contenedores y de presentación de implementación del punto de acopio en el parqueadero sótano 2 - S2-39. En el nuevo punto los contenedores se  pusieron en funcionamiento  con señalización para la correcta separación de los residuos.</t>
  </si>
  <si>
    <t>FILA_72</t>
  </si>
  <si>
    <t>Documentar las actividades la utilización, manejo del punto de acopio y equipo compactador.</t>
  </si>
  <si>
    <t>Elaborar un procedimiento o instructivo para el manejo de los residuos sólidos, el cual incluirá el punto de acopio y equipo compactador, en donde se incluyan las actividades de separación y manejo de residuos generados en la Entidad.</t>
  </si>
  <si>
    <t>Procedimiento o instructivo para el manejo de los residuos sólidos</t>
  </si>
  <si>
    <t>La acción inicial fue reformuladada con radicado 20204300066323 del 5 de mayo de 2020 de la Gerente General. Para el manejo de los residuos sólidos y equipo compactador, Servicios Administrativos elaboró los siguientes documentos: IAP303 Instructivo de Seguridad; PLAP305 Plan Institucional de Gestión Ambiental; PLAP307 Plan Integral de Residuos Peligros.</t>
  </si>
  <si>
    <t>FILA_73</t>
  </si>
  <si>
    <t>CPLAN 1</t>
  </si>
  <si>
    <t>Contrato No. 010 de 2017 Construcción y ampliación de redes de alcantarillado en la zona urbana del municipio de Tierralta Fase 1, derivado del contrato específico No. 003-2162698. Diferencia en cantidades de obra eiecutadas vs papadas. Se evidenciaron 884 conexiones domiciliarias en tubería PVC sanitaria 6” con su respectiva caja, frente a las 922 recibidas y pagadas por el municipio</t>
  </si>
  <si>
    <t>Falta de control y seguimiento al cumplimiento de las obligaciones por parte del supervisor de la entidad ejecutora y la interventoría, falta de gestión de la supervisión e interventoría del contrato de obra a cargo del Municipio de Tierralta
Inadecuado seguimiento del Municipio de Tierralta como ente ejecutor de los contratos derivados</t>
  </si>
  <si>
    <t>Tramitar el procedimiento de incumplimiento conforme a la solicitud radicada por parte de la Gerencia del Convenio en la Subgerencia de Operaciones</t>
  </si>
  <si>
    <t xml:space="preserve">Tramitar proceso de incumplimiento </t>
  </si>
  <si>
    <t>Documento de cierre del trámite de incumplimiento</t>
  </si>
  <si>
    <t>La audiencia de procedimiento para hacer efectiva la cláusula penal pecuniaria se realizó el 31 de marzo de 2020 para los Contratos Específicos No. 003-2162698 y 006-2162702. Con radicado no. 20202300077461 del 31 de marzo de 2020 se formalizaron los compromisos asumidos por el Municipio de Tierralta, por lo que se da cierre al trámite de incumplimiento con esta audiencia.</t>
  </si>
  <si>
    <t>SUBGERENCIA DE OPERACIONES (Gestión Contractual)</t>
  </si>
  <si>
    <t>FILA_74</t>
  </si>
  <si>
    <t>Contrato No. 010 de 2017 derivado del contrato específico No. 003-2162698. Tramos de red sanitaria de 8 pulgadas sin construir y manhol no utilizable. En los tramos 404 y 391 del Barrio Nuevo Oriente la tubería no se encuentra conectada al MH558 y al MH574. En los MH sin referenciar del Barrio Escolar no se encontraron empalmadas las tuberías de 8 pulgadas entre los tramos 547 al 548.</t>
  </si>
  <si>
    <t>Gestionar el proceso administrativo a que haya lugar por incumplimiento y solicitar al ente territorial la corrección de las deficiencias relativas a la obra</t>
  </si>
  <si>
    <t>Solicitar a la Gobernación el estado de corrección de lo señalado en el informe de CGR y el plan de acción para subsanar lo no corregido a la fecha</t>
  </si>
  <si>
    <t>Con radicado 20202300026421 del 22-01-2020 la entidad solicitó al Alcalde del municipio de Tierra Alta el estado de corrección de los temas señalados en informe de la CGR.</t>
  </si>
  <si>
    <t>SUBGERENCIA DE DESARROLLO DE PROYECTOS (Grupo Desarrollo de Proyectos 3)</t>
  </si>
  <si>
    <t>FILA_75</t>
  </si>
  <si>
    <t>Contrato No. 010 de 2017 derivado del contrato específico No. 003-2162698. El contratista de obra no la ejecutó de acuerdo con las especificaciones de construcción, cantidades de obra y precios unitarios fijos contenidos en la propuesta, y la obra no se encuentra en funcionamiento.</t>
  </si>
  <si>
    <t>Elaborar balance de correciones respecto a lo señalado en el informe de la CGR con fundamento en la respuesta del ente territorial</t>
  </si>
  <si>
    <t>Informe de estado de correcciones</t>
  </si>
  <si>
    <t>FILA_76</t>
  </si>
  <si>
    <t>CPLAN 2</t>
  </si>
  <si>
    <t>Contratos específicos No. 2162734 y 2171077, Gobernación de Córdoba — Mantenimiento vial. Falta de inspección y mantenimiento sobre la carretera, falta de rocería sobre defensas metálicas, sobre señalización vertical y robo de señales instaladas. Seis zonas presentan fisuras de borde.</t>
  </si>
  <si>
    <t xml:space="preserve">Deterioro normal de la obra
Inobservancia en la programación y ejecución de las actividades de mantenimiento y conservación de los bienes recibidos por parte la Gobernación como entidad ejecutora y responsable de la contratación y recibo de los bienes y servicios </t>
  </si>
  <si>
    <t>Gestionar con el ente territorial la corrección de las deficiencias relativas a la obra</t>
  </si>
  <si>
    <t>FILA_77</t>
  </si>
  <si>
    <t>FILA_78</t>
  </si>
  <si>
    <t>CPLAN 3</t>
  </si>
  <si>
    <t>Contrato No. 074 de 2017 Derivado del contrato Especifico No. 013-2162893 Municipio Necoclí- Antioquia. Separaciones en la junta entre la cuneta y el sobre ancho de la placa huella en los puntos 8, 3 y 2.</t>
  </si>
  <si>
    <t>Falta de seguimiento a las obras recibidas por parte del municipio, a la  ejecución de las actividades de mantenimiento y conservación de los bienes recibidos por parte del municipio, y a la estabilidad y calidad de las obras.
El municipio no hizo uso de las garantías.
Asentamientos y actividad volcánica frecuente en la zona.</t>
  </si>
  <si>
    <t>Solicitar al municipio el estado de corrección de lo señalado en el informe de CGR y el plan de acción para subsanar lo no corregido a la fecha</t>
  </si>
  <si>
    <t>Con radicado 20202300027881 del 23-01-2020 la entidad solicitó al Alcalde del municipio de Necoclí el estado de corrección de los temas señalados en informe de la CGR.</t>
  </si>
  <si>
    <t>FILA_79</t>
  </si>
  <si>
    <t>CPLAN3</t>
  </si>
  <si>
    <t>Elaborar balance de correcciones respecto a lo señalado en el informe de la CGR con fundamento en la respuesta del ente territorial</t>
  </si>
  <si>
    <t>FILA_80</t>
  </si>
  <si>
    <t>CPLAN 4</t>
  </si>
  <si>
    <t>Calibración de los modelos hidráulicos - Carmen de Atrato, Chocó. El laboratorio no contó con los elementos para control de calidad de agua tratada. Los modelos hidráulicos no fueron usados por la operadora del servicio y no se capacitaron los operarios de la planta. No se toman los registros de caudales. Luego los modelos no fueron calibrados con datos reales.</t>
  </si>
  <si>
    <t>El ente territorial no visualizó debilidades de estudios y diseños para optimización del proyecto.</t>
  </si>
  <si>
    <t>Con radicado 20202300027541 del 23-01-2020 la entidad solicitó al Alcalde del municipio de El Carmen de Atrato el estado de corrección de los temas señalados en informe de la CGR.</t>
  </si>
  <si>
    <t>FILA_81</t>
  </si>
  <si>
    <t>FILA_82</t>
  </si>
  <si>
    <t>CPLAN 5</t>
  </si>
  <si>
    <t>Contrato No. 013- 2016 Construcción del sistema de Alcantarillado Sanitario de Barrios 19 de marzo, el Diamante, la Esmeralda, Galán, y Alfonso López en el municipio de Tierralta. Contrato 006- 2162702. Diferencias en cantidades de obra ejecutadas y pagadas. Deficiencias de calidad, ausencia de tapas y cajas de registro domiciliarias. Tapa rota en pozo de inspección. Duplicidad en pagos.</t>
  </si>
  <si>
    <t>Incumplimiento de obligaciones del contratista y el interventor contratados por el municipio de Tierralta, inadecuado seguimiento por parte de este municipio en su calidad de entidad ejecutora  y pasividad para establecer medidas técnicas, económicas y administrativas</t>
  </si>
  <si>
    <t>FILA_83</t>
  </si>
  <si>
    <t>Gestionar el proceso administrativo a que haya lugar por incumplimiento del municipio de Tierralta en su calidad de entidad ejecutora y solicitar al ente territorial la corrección de las deficiencias relativas a la obra</t>
  </si>
  <si>
    <t>FILA_84</t>
  </si>
  <si>
    <t>SUBGERENCIA DE DESARROLLO DE PROYECTOS (Gerencias de Unidad)
SUBGERENCIA DE OPERACIONES (Gerencia de Planeación y Gerencia de Gestión Contractual)
SUBGERENCIA FINANCIERA (Gerencia de Presupuesto)</t>
  </si>
  <si>
    <t>SUBGERENCIA FINANCIERA (Grupo de Contabilidad)
SUBGERENCIA ADMINISTRATIVA (Grupo de Gestión de Operaciones)
GRUPO DE TECNOLOGÍA DE INFORMACIÓN</t>
  </si>
  <si>
    <t>AC2020-1</t>
  </si>
  <si>
    <t>Gestión Línea Gerencia de Proyectos. Se realizaron prórrogas y suspensiones que demoran la entrega y/o recepción de las obras, bienes o servicios. Los convenios suscritos 10 años atrás carecen de documentación. Se observan inconsistencias desde la estructuración de necesidades, planeación y programación financiera, selección de contratistas.</t>
  </si>
  <si>
    <t>Debilidades de monitoreo, supervisión e interventoría. 
Falta de oportunidad y eficacia en la gestión de los proyectos.
Inconsistencias en la calidad y eficiencia de los controles establecidos.</t>
  </si>
  <si>
    <t>Gestionar la prórroga para la ejecución de los convenios 216140 y 217048</t>
  </si>
  <si>
    <t>Modificación contractual</t>
  </si>
  <si>
    <t xml:space="preserve">SUBGERENCIA DE DESARROLLO DE PROYECTOS
GRUPO DESARROLLO DE PROYECTOS 4
SUBGERENCIA DE OPERACIONES
GRUPO GESTIÓN CONTRACTUAL
</t>
  </si>
  <si>
    <t>Gestionar la liquidación y cierre del convenio 213004</t>
  </si>
  <si>
    <t>Acta de Liquidación</t>
  </si>
  <si>
    <t>SUBGERENCIA DE DESARROLLO DE PROYECTOS
GRUPO DESARROLLO DE PROYECTOS 1
SUBGERENCIA DE OPERACIONES
GRUPO GESTION POST CONTRACTUAL</t>
  </si>
  <si>
    <t>Debilidades de monitoreo, supervisión e interventoría. 
Falta de oportunidad y eficacia en la gestión de los proyectos.
Inconsistencias en la calidad y eficiencia de los controles establecidos.</t>
  </si>
  <si>
    <t>Gestionar la prórroga de suspensión o reinicio y prórroga para la ejecución del convenio 212015</t>
  </si>
  <si>
    <t>SUBGERENCIA DE DESARROLLO DE PROYECTOS
GRUPO DESARROLLO DE PROYECTOS 1
SUBGERENCIA DE OPERACIONES
GRUPO GESTION CONTRACTUAL</t>
  </si>
  <si>
    <t>Gestionar la liquidación y cierre del convenio 215114</t>
  </si>
  <si>
    <t>Gestionar la prórroga para la terminación de las obras pendientes a cargo del municipio en el marco del convenio 215115</t>
  </si>
  <si>
    <t>Gestionar la liquidación y cierre del convenio 215009</t>
  </si>
  <si>
    <t>Monitoreo a las actuaciones del proceso radicado 110013336038202000201 00  por parte del apoderado para convenio 217045</t>
  </si>
  <si>
    <t>Informe de monitoreo semestral</t>
  </si>
  <si>
    <t>SUBGERENCIA DE DESARROLLO DE PROYECTOS
GRUPO DESARROLLO DE PROYECTOS 4
OFICINA ASESORA JURÍDICA
GRUPO DE DEFENSA JURÍDICA</t>
  </si>
  <si>
    <t>Realizar seguimiento mensual con el cliente a la ejecución del convenio 216144</t>
  </si>
  <si>
    <t>Actas de seguimiento</t>
  </si>
  <si>
    <t xml:space="preserve">SUBGERENCIA DE DESARROLLO DE PROYECTOS
GRUPO DESARROLLO DE PROYECTOS 2
</t>
  </si>
  <si>
    <t>Realizar seguimiento mensual con el cliente a la ejecución de los convenios 215028 y 215090</t>
  </si>
  <si>
    <t xml:space="preserve">SUBGERENCIA DE DESARROLLO DE PROYECTOS
GRUPO DESARROLLO DE PROYECTOS 1
</t>
  </si>
  <si>
    <t>Integración y validación de información financiera a partir del 2021 de convenios y contratos mediante la implementación del ERP (no contiente históricos, ni acumula información de vigencias anteriores)</t>
  </si>
  <si>
    <t>Reporte de convenios y contratación derivada</t>
  </si>
  <si>
    <t>SUBGERENCIA DE DESARROLLO DE PROYECTOS
GRUPO DE TECNOLOGIAS DE LA INFORMACIÓN</t>
  </si>
  <si>
    <t>AC2020-2</t>
  </si>
  <si>
    <t>Cumplimiento Funciones ENTerritorio - Gerencia de Proyectos. Las funciones y responsabilidades en la Gerencia de Proyectos son de resultado y los recursos recibidos incluyen el valor de cuotas de gerencia pactadas y producen rendimientos, por lo que se determina falta de oportunidad y eficacia en el cumplimiento de los objetos contractuales, afectando resultados de gestión de la entidad.</t>
  </si>
  <si>
    <t>Entrega tardía de obras a las comunidades
Proveedores que incumplen los procesos contractuales o se demoran más de lo programado en su ejecución</t>
  </si>
  <si>
    <t>Manual adoptado</t>
  </si>
  <si>
    <t>SUBGERENCIA DE DESARROLLO DE PROYECTOS
GRUPO DESARROLLO PROYECTOS ESPECIALES</t>
  </si>
  <si>
    <t>Entrega tardía de obras a las comunidades
Proveedores que incumplen los procesos contractuales o se demoran más de lo programado en su ejecución</t>
  </si>
  <si>
    <t>AC2020-3</t>
  </si>
  <si>
    <t>Planeación Estratégica-Planes de Acción e Indicadores-Línea Gerencia de Proyectos. Los indicadores implementados para medir la gestión y resultados no guardan coherencia con los indicadores del Plan de Acción Institucional 2019 ni permiten medir las funciones asignadas a esta línea de servicios. El Plan de Acción Institucional 2020 solo reporta información con porcentaje de cumplimiento</t>
  </si>
  <si>
    <t>Falencias en el óptimo cumplimiento de los Lineamientos de la Plataforma Estratégica de ENTerritorio 2019-2022.</t>
  </si>
  <si>
    <t>Formular indicador estratégico de la línea de gerencia de proyectos para incorporar en el Plan Estratégico Institucional y realizar primera medición</t>
  </si>
  <si>
    <t>Formular indicador estratégico de la línea de gerencia de proyectos e incorporarlo en el Plan Estratégico Institucional</t>
  </si>
  <si>
    <t>Plan Estratégico con Indicador de la línea de gerencia de proyectos</t>
  </si>
  <si>
    <t>SUBGERENCIA DE DESARROLLO DE PROYECTOS
GRUPO PLANEACIÓN Y GESTIÓN DE RIESGOS</t>
  </si>
  <si>
    <t>Realizar primera medición del indicador de la línea de gerencia de proyectos con corte a junio de 2021</t>
  </si>
  <si>
    <t>Reporte de medición del indicador</t>
  </si>
  <si>
    <t>AC2020-4</t>
  </si>
  <si>
    <t>Información Convenios-Contratación Derivada Línea Gerencia de Proyectos. La Información allegada por ENTerritorio -Subgerencia de Desarrollo de Proyectos- de Contratos y Convenios con corte a junio de 2020 presenta diferencias de datos dentro del mismo documento y con relación a otras fuentes allegadas que reportan la misma información.</t>
  </si>
  <si>
    <t>Fallas de mecanismos de control y coordinación entre las diferentes áreas encargadas de generar la información</t>
  </si>
  <si>
    <t>AC2020-5</t>
  </si>
  <si>
    <t>Convenio Interadministrativo 197060 de 2007- (Buenaventura) Se ha ejecutado durante 13 años, cuatro veces el plazo inicial. Se observan cambios en el objeto contractual, en el número de Instituciones Educativas a construir, pasaron de 38 a 40, para finalmente construir 39. El documento de Estudios Previos representa una guía para la ejecución del objeto y debe reposar en Enterritorio.</t>
  </si>
  <si>
    <t>Debilidades en la planificación de los convenios y el objeto a ejecutar
Deficiencias en la gestión documental</t>
  </si>
  <si>
    <t>Gestionar la obtención del documento de estudio previo del convenio interadministrativo con el Ministerio para integrarlo al archivo físico y digital del expediente</t>
  </si>
  <si>
    <t>Gestionar la obtención del documento de estudio previo del convenio interadministrativo con el Ministerio o la respuesta del Ministerio que justifica su no obtención, e incorporarlo al expediente del contrato interadministrativo</t>
  </si>
  <si>
    <t>Estudio previo o comunicación</t>
  </si>
  <si>
    <t>SUBGERENCIA DE DESARROLLO DE PROYECTOS  
GRUPO DESARROLLO DE PROYECTOS 1</t>
  </si>
  <si>
    <t>Debilidades en la planificación de los convenios y el objeto a ejecutar
Deficiencias en la gestión documental</t>
  </si>
  <si>
    <t>Contratar gestores documentales para fortalecer la organización del archivo de gestión de las dependencias productoras (específicamente Subgerencia de Desarrollo de Proyectos)</t>
  </si>
  <si>
    <t>Contratos suscritos</t>
  </si>
  <si>
    <t>SUBGERENCIA ADMINISTRATIVA
GRUPO SERVICIOS ADMINISTRATIVOS</t>
  </si>
  <si>
    <t>AC2020-6</t>
  </si>
  <si>
    <t>I.E. San Antonio- Buenaventura. Convenio 197060 de 2007- Contrato de Suministro No.2192438 de 2019. La entidad con Acta de Entrega y Recibo de octubre 2020 soporta la entrega y recibo final de la dotación pendiente, no obstante, se observan diferencias en la información reportada respecto de los elementos y suministros pendientes de recibir por parte de la I.E. San Antonio.</t>
  </si>
  <si>
    <t>Deficiencias en las labores de interventoría y supervisión para velar por el cabal cumplimiento de las obligaciones contractuales a cargo del contratista</t>
  </si>
  <si>
    <t>Elaborar informe de validación de diferencias en la información por parte del Supervisor del contrato de suministro</t>
  </si>
  <si>
    <t>Informe de conciliación de cifras</t>
  </si>
  <si>
    <t>SUBGERENCIA DE DESARROLLO DE PROYECTOS
GRUPO DESARROLLO DE PROYECTOS 1</t>
  </si>
  <si>
    <t>AC2020-7</t>
  </si>
  <si>
    <t>Convenio 197060 y Contrato de Obra No. 2151046 de 2015. Pago de Laudo Arbitral. Presunto daño patrimonial por $589.499.536 por concepto de indexación de las actas de avance parcial de obra, cláusula penal pecuniaria, costas del proceso que debió pagar ENTerritorio al contratista por incumplimiento contractual de la entidad.</t>
  </si>
  <si>
    <t>Inconsistencias en los estudios, planos y diseños entregados por FONADE al contratista para la ejecución de las obras</t>
  </si>
  <si>
    <t>Realizar capacitaciones con los grupos de trabajo de Desarrollo de Proyectos y los Gerentes de Unidad de los demás grupos con el objeto de socializar las causas que dan origen al inicio de procesos judiciales y debida supervisión de contratos con énfasis en temas jurídicos.</t>
  </si>
  <si>
    <t>Capacitar en la identificación de las causas que inician los procesos judiciales y la obligatoriedad de cumplir con la supervisión de los contratos, con énfasis en temas jurídicos.</t>
  </si>
  <si>
    <t>Soporte de capacitaciones</t>
  </si>
  <si>
    <t>SUBGERENCIA DE DESARROLLO DE PROYECTOS
OFICINA ASESORA JURÍDICA
GRUPO DEFENSA JURÍDICA</t>
  </si>
  <si>
    <t>Monitoreo a las actuaciones del proceso radicado 11001-33-43-060-2020-00153-00  por parte del apoderado para convenio 197060</t>
  </si>
  <si>
    <t>Informe monitoreo semestral</t>
  </si>
  <si>
    <t>SUBGERENCIA DE DESARROLLO DE PROYECTOS 
GRUPO DESARROLLO DE PROYECTOS 1
OFICINA ASESORA JURÍDICA
GRUPO DEFENSA JURÍDICA</t>
  </si>
  <si>
    <t>AC2020-8</t>
  </si>
  <si>
    <t>Convenio 197060 y Contrato de Interventoría de Obra 2151068 de 2015. La interventoría realizó un descuento de $398,7 millones por concepto de movimiento de tierras (excavaciones y rellenos) realizados por el contratista de obra, a partir de mediciones teóricas sin una justificación técnica, lo que llevó al Tribunal a desestimar el descuento y ordenar el reintegro al Consorcio San Antonio</t>
  </si>
  <si>
    <t xml:space="preserve">ENTerritorio presenta deficiencias en la supervisión contractual
Fallas de coordinación y seguimiento en la ejecución de obras para determinar con exactitud los volúmenes de tierras removidas </t>
  </si>
  <si>
    <t xml:space="preserve">ENTerritorio presenta deficiencias en la supervisión contractual
Fallas de coordinación y seguimiento en la ejecución de obras para determinar con exactitud los volúmenes de tierras removidas </t>
  </si>
  <si>
    <t>Adoptar el formato: "Planilla de Gestión Integral de Residuos de Construcción y Demolición" para incorporar en informes períodos para contratos de obra que aplique, e integrarlo en el Sistema de gestión de la entidad</t>
  </si>
  <si>
    <t>Formato adoptado</t>
  </si>
  <si>
    <t>SUBGERENCIA DESARROLLO DE PROYECTOS
GRUPO DESARROLLO DE PROYECTOS 1</t>
  </si>
  <si>
    <t>AC2020-9</t>
  </si>
  <si>
    <t>Convenio 197060 de 2007 y Contrato de Interventoría 2172399-2017.  La Interventoría solicita a la Entidad Contratante continuar con la entrega de los tres bloques de aulas como incumplimiento general del contrato, y a Enterritorio aplicar las multas correspondientes. El Consorcio no ha cumplido con la terminación de una actividad a la fecha.</t>
  </si>
  <si>
    <t xml:space="preserve">Debilidades en las labores de supervisión ejercidas por ENTerritorio, al no aplicar multas y sanciones ante los incumplimientos y fallas presentadas en la obra.
Haber contratado con una firma con deficiente capacidad técnica, operativa y financiera, lo que ha conllevado atrasos que impactan los fines esenciales del proyecto </t>
  </si>
  <si>
    <t>Gestionar la terminación del contrato de obra 2181109 con la corrección de los aspectos técnicos observados por la interventoría</t>
  </si>
  <si>
    <t>Acta de entrega y recibo a satisfacción</t>
  </si>
  <si>
    <t xml:space="preserve">Debilidades en las labores de supervisión ejercidas por ENTerritorio, al no aplicar multas y sanciones ante los incumplimientos y fallas presentadas en la obra.
Haber contratado con una firma con deficiente capacidad técnica, operativa y financiera, lo que ha conllevado atrasos que impactan los fines esenciales del proyecto </t>
  </si>
  <si>
    <t>Estandarizar procedimientos y documentos con condiciones de selección para evaluación de la capacidad de los oferentes en el marco del nuevo Manual de Contratación, específicamente para contratos de obra y de interventoría</t>
  </si>
  <si>
    <t>Términos y  condiciones estandarizados para contratos de obra y de interventoría</t>
  </si>
  <si>
    <t>SUBGERENCIA DESARROLLO DE PROYECTOS
SUBGERENCIA DE OPERACIONES
GRUPO PROCESOS DE SELECCIÓN</t>
  </si>
  <si>
    <t>AC2020-10</t>
  </si>
  <si>
    <t>Convenio 215081 de 2015 y sus Contratos de Obra Derivados, Infraestructura Deportiva Chocó. Demoras injustificadas en la entrega de las obras por 3 años. Se encuentran diferencias en la información de desembolsos: en la relación de Convenios con corte a junio 30 de 2020 se registra $71.702,9 millones y según Ficha de Seguimiento al Convenio el valor comprometido es $52.667,3 millones</t>
  </si>
  <si>
    <t>Debilidades en las labores de interventoría y supervisión ejercida por ENTerritorio  
Falencias de mecanismos de control y coordinación entre las diferentes áreas encargadas de generar la información
Debilidades en la planeación del Convenio 215081-2015, en la definición de los estudios y diseños entregados por la Gobernación</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</si>
  <si>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</si>
  <si>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</si>
  <si>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</si>
  <si>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</si>
  <si>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</si>
  <si>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</si>
  <si>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</si>
  <si>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</si>
  <si>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</si>
  <si>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</si>
  <si>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</si>
  <si>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</si>
  <si>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</si>
  <si>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</si>
  <si>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</si>
  <si>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</si>
  <si>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</si>
  <si>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</si>
  <si>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</si>
  <si>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</si>
  <si>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</si>
  <si>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</si>
  <si>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</si>
  <si>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</si>
  <si>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</si>
  <si>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 xml:space="preserve">La Subgerencia de Operaciones reporta el trámite de las prórrogas para los convenios así:
216140 prorrogado el 16/12/2020 hasta el 31/10/2021
217048 prorrogado el 16/12/2020 hasta el 31/12/2021
Se adjuntan los soportes correspondientes </t>
  </si>
  <si>
    <t>Se adjunta prórroga del convenio interadministrativo de cooperación no. 215115, suscrito entre Empresa Nacional Promotora del Desarrollo Tterritorial y el municipio de Pereira, departamento de Risaralda, hasta el 31 de mayo de 2021.</t>
  </si>
  <si>
    <t xml:space="preserve">La Subgerencia de Operaciones envía copia de la prórroga a la suspensión del Contrato Interadministrativo No. 212015 suscrito con el Ministerio de Vivienda, Ciudad y Territorio </t>
  </si>
  <si>
    <t>Requerir al municipio el envío de los documentos de titularidad del predio para poder reiniciar la obra.</t>
  </si>
  <si>
    <t>Vigencia</t>
  </si>
  <si>
    <t>No. Acciones</t>
  </si>
  <si>
    <t>Cumplidas</t>
  </si>
  <si>
    <t>Por cumplir fuera de plazos</t>
  </si>
  <si>
    <t>Cumplido en 
plazos (%)</t>
  </si>
  <si>
    <t>Avance (%)</t>
  </si>
  <si>
    <t>Aclaraciones</t>
  </si>
  <si>
    <t>vigentes</t>
  </si>
  <si>
    <t>Anticipos 2016</t>
  </si>
  <si>
    <t>Las acciones por ejecutar son: el reinicio del proyecto en Municipio de Baranoa, Atlántico, y la compensación de saldos por diferencias en calidad de obra con valores no pagados al contratista, en convenio con DPS</t>
  </si>
  <si>
    <t>Denuncia FONTIC</t>
  </si>
  <si>
    <t>Auditoria Financiera 2018</t>
  </si>
  <si>
    <t>Denuncia ICBF</t>
  </si>
  <si>
    <t>Coldeportes (CDEP)</t>
  </si>
  <si>
    <t>Catastro Multipropósito (Cmult)</t>
  </si>
  <si>
    <t>Censo DANE</t>
  </si>
  <si>
    <t>Contratos Plan (DNP)</t>
  </si>
  <si>
    <t>Denuncia Tolima</t>
  </si>
  <si>
    <t>Total general</t>
  </si>
  <si>
    <t>Realizar las gestiones para la contratación de la obra y terminación por parte de ENTERRITORIO</t>
  </si>
  <si>
    <t xml:space="preserve">Gestionar la finalización del proyecto y contrato firmado por parte del contratista de obra para terminación de este. </t>
  </si>
  <si>
    <t>SUBGERENCIA DE DESARROLLO DE PROYECTOS (Gerencia Desarrollo de Proyectos 2)
OFICINA ASESORA JURÍDICA</t>
  </si>
  <si>
    <t>SUBGERENCIA DE DESARROLLO DE PROYECTOS (Gerencia Desarrollo de Proyectos 2) - Proyectos )
SUBGERENCIA DE OPERACIONES (Gerencia Planeación contractual)</t>
  </si>
  <si>
    <t>SUBGERENCIA DE DESARROLLO DE PROYECTOS (Gerencia Desarrollo de Proyectos 2- Proyectos 2)
SUBGERENCIA DE OPERACIONES (Gerencia Planeación contractual y Gerencia Procesos de Selección)</t>
  </si>
  <si>
    <t>SUBGERENCIA DE DESARROLLO DE PROYECTOS (Gerencia de Desarrollo de Proyectos 2)</t>
  </si>
  <si>
    <t>SUBGERENCIA DE DESARROLLO DE PROYECTOS (Gerencia Desarrollo de Proyectos 2 - Desarrollo de Proyectos 2)</t>
  </si>
  <si>
    <t>Las acciones por ejecutar son: Construcción del puente vehicular sobre el río Amoyá, Municipio de Chaparral, Tolima, en convenio con DPS: contratar obra, interventoría y finalizar el proyecto.</t>
  </si>
  <si>
    <t>Auditoría Cumplimento Gerencia Proyectos 2020</t>
  </si>
  <si>
    <t>La Subgerencia de Operaciones, Gerencia de Procesos de Selección envía los dos documentos estandarizados y todos los formatos nuevos adoptados con corte a diciembre de 2020</t>
  </si>
  <si>
    <t>Con radicado 20202700106543 la Gerente solicitó modificar la acción.
La entidad gestionó el inicio de acción judicial 20205400111633 el 03/08/2020 y gestionó conciliación en la procuraduría 2016 judicial 1, radicado 3649-0 del 29/09/2020.</t>
  </si>
  <si>
    <t>Con radicado 20202700066933 la Gerente General solicita modifcar acción.  Con radicado 20202700121253 del 26-08-2020 se presenta el ESTUDIO TÉCNICO PARA EL INICIO DE ACCIÓN JUDICIAL FAP900 del Contrato Interadministrativo No. 2133553 suscrito con el municipio de Manta, y del Contrato de Interventoría No. 2141018, Acta de Servicio No.506, suscrito con la interventoría el CONSORCIO MSD 02</t>
  </si>
  <si>
    <t>El Subg. de Dllo de Proyectos firmó Compromiso No. 8 para modificar el plazo de ejecución de la acción que era inicialmente marzo 2020. En octubre 2020 con radicado 20202300326062 la Gobernación de Córdoba presenta el informe final con las labores de mantenimiento a rocería y limpieza de alcantarillas, instalación de señales verticales y sellado de las fisuras superficiales en la vía.</t>
  </si>
  <si>
    <t>ANTIC2016</t>
  </si>
  <si>
    <t>DCPLAN 1</t>
  </si>
  <si>
    <t>Hallazgo No. 01 – Cumplimiento de requisitos para pago. Contrato Especifico No. 2170927 con Aguas de Bolívar. Los suministros pagados en las actas parciales 1 y 3 no se encontraban instalados y probados según Resol.379/2012 Minvivienda</t>
  </si>
  <si>
    <t>Artículo 113 constitucional: “(…) Los diferentes órganos del Estado tienen funciones separadas, pero colaboran armónicamente para la realización de sus fines”.</t>
  </si>
  <si>
    <t>Gestionar las acciones administrativas previo al inicio de acción judicial para el contrato específico con Aguas de Bolívar</t>
  </si>
  <si>
    <t>Gestionar las acciones administrativas previo al inicio de acción judicial para el contrato específico con Aguas de Bolívar, radicando el trámite a la Subgerencia de Operaciones</t>
  </si>
  <si>
    <t>Oficio y formato</t>
  </si>
  <si>
    <t>SUBGERENCIA DE DESARROLLO DE PROYECTOS
GRUPO DESARROLLO DE PROYECTOS 3</t>
  </si>
  <si>
    <t>Adelantar proceso de presunto incumplimiento contra Aguas de Bolívar</t>
  </si>
  <si>
    <t>Acta de audiencia o reclamación a la aseguradora</t>
  </si>
  <si>
    <t>SUBGERENCIA DE OPERACIONES
GRUPO GESTIÓN CONTRACTUAL</t>
  </si>
  <si>
    <t>Realizar seguimiento a los informes de ejecución mensual y al informe final para validación de las correcciones que apliquen a suministros pagados</t>
  </si>
  <si>
    <t>Informe final de acreditación de pago</t>
  </si>
  <si>
    <t>DCPLAN 2</t>
  </si>
  <si>
    <t>Hallazgo No. 2. Contrato específico No. 2170927. Modificaciones de cantidades y adición al presupuesto de obra inicial.  Se evidencia un mal manejo administrativo y de ejecución de la obra, ya que existen actas en las que no coinciden las cantidades de las memorias y las cantidades del acta resumen para un mismo ítem.</t>
  </si>
  <si>
    <t>Falta de rigurosidad en la evaluación de las cantidades iniciales, como en las modificaciones posteriores, lo que lleva a concluir que los balances realizados no son confiables.</t>
  </si>
  <si>
    <t>Realizar seguimiento a los informes de ejecución mensual y al informe final para validación de las correcciones que apliquen a cantidades</t>
  </si>
  <si>
    <t>DCPLAN 3</t>
  </si>
  <si>
    <t>Hallazgo No. 3. Determinación de la base gravable para el cálculo del impuesto sobre las ventas. El Consorcio Virgen del carmen del valor a pagar por obra civil restó el valor de los suministros, lo que ocasiono que disminuyera la base para liquidar la utilidad del 5% y por ende el impuesto sobre las ventas, presentando un menor valor a pagar por IVA de $18.376.339</t>
  </si>
  <si>
    <t>Error en la facturación y en la declaración del impuesto</t>
  </si>
  <si>
    <t>No aplica en el marco de las compentencias de Enterritorio, ver columna 48 Observaciones</t>
  </si>
  <si>
    <t>De conformidad con lo establecido en el artículo “2.2.13.1.1.6.  Contratos específicos para la ejecución de los Contratos Plan” del Decreto n.° 1082 de 2015, adicionado por el Decreto n.° 740 de 2016, la responsabilidad de la vigilancia y el control de la ejecución contractual de los recursos es de la entidad designada como ejecutora.</t>
  </si>
  <si>
    <t>FILA_110</t>
  </si>
  <si>
    <t>FILA_111</t>
  </si>
  <si>
    <t>FILA_112</t>
  </si>
  <si>
    <t>FILA_113</t>
  </si>
  <si>
    <t>FILA_114</t>
  </si>
  <si>
    <t>La Gerencia de convenio anexa actas de 8 reuniones de seguimiento realizadas entre febrero y marzo de 2021</t>
  </si>
  <si>
    <t>El Grupo de Defensa Jurídica reporta que realizó Informe de monitoreo  donde se informa el estado actual del proceso identificado con radicado 202000201, remitido por la apoderada del caso Dra Maria Cecilia Acosta. Se anexa PDF del informe.</t>
  </si>
  <si>
    <t>Las dependencias reportan que se encuentran programando las capacitaciones con corte a marzo de 2021</t>
  </si>
  <si>
    <t>El Grupo de Defensa Jurídica reporta que realizó Informe de monitoreo  donde se informa el estado actual del proceso identificado con radicado 202000153, remitido por el  apoderado del caso, Dr Diego Fernando Urquijo. Se anexa PDF del informe.</t>
  </si>
  <si>
    <t>El Grupo de Desarrollo de Proyectos 1 gestionó la solicitud de información relacionada con el Estudio Previo y/o Justificación de la necesidad que sustentó la suscripción del Convenio. El 6 de abril se recibió la respuesta del Ministerio donde remiten el documento “INSUMO CONTRATACIÓN CON VIGENCIA FUTURA” de fecha 14 de diciembre de 2007</t>
  </si>
  <si>
    <t>El Grupo de Servicios Administrativos adjunta archivo de excel con el listado de gestores documentales contratados para fortalecer la organización del archivo de gestión de las dependencias productoras y la asiganción por memorando de 6 gestores para la Subgerencia de Desarrollo de Proyectos y sus grupos.</t>
  </si>
  <si>
    <t>Una acción registrada, relativa al H4, sustenta que no aplica ninguna formulación de plan para la entidad; por lo cual son realmente 6 acciones para seguimiento.</t>
  </si>
  <si>
    <t>Desde la Gerencia del convenio 197060, se adoptó el formato F-GG-52 -  Planilla de Gestión Integral de Residuos de Construcción y Demolición en contrato de Obra e Interventoría en los meses de noviembre y diciembre de 2020 y enero de 2021. Anexan soporte de formato utilizado.</t>
  </si>
  <si>
    <t>Denuncia Contratos Plan (DNP)</t>
  </si>
  <si>
    <t>El Contrato especifico fue prorrogado hasta el 31 de octubre del 2021, por lo cual la entrega del informe final será posterior a esta fecha.
Compromiso No. 23 de nueva fecha frimado por el Subgerente de Desarrollo de Proyectos, inicialmente estaba para junio 2021.</t>
  </si>
  <si>
    <t>El Gerente de Unidad emitió radicado 20192200215113 informando al Grupo de Gestión Postcontractual que en acta de liquidación del contrato de obra No. 2171807 quede registro de la no procedencia del pago del rubro en cita.  A la fecha el contrato no está liquidado, por tanto no hay registro de la no procedencia del pago del rubro. Pendiente liquidación de contrato para cierre Compr. 22</t>
  </si>
  <si>
    <t>Modificar el Manual de Supervisión e Interventoría de acuerdo con el Sistema Integrado de Gestión.</t>
  </si>
  <si>
    <t>Actualización del Manual de Supervisión e Interventoría.</t>
  </si>
  <si>
    <t>Realizar los seguimientos a nivel gerencial en el comité de seguimiento y control de la Subgerencia de Desarrollo de Proyectos</t>
  </si>
  <si>
    <t xml:space="preserve">Realizar comité de seguimiento y control de la SDP de manera semanal </t>
  </si>
  <si>
    <t>Actas de Comité con seguimiento a proyectos</t>
  </si>
  <si>
    <t>Con radicado 20202700106543 la Gerente solicitó modificar la acción. Se acordó entre las partes que el proyecto retorne a ENTerritorio. El 07/04/2021 se efectuó mesa de trabajo para actualización de estudio de precios de mercado para contratación de obra e interventoria. El Subgerente de Desarrollo de Proyectos firmó compromiso 30 para cumplimiento en nueva fecha, incial era junio 2021.</t>
  </si>
  <si>
    <t xml:space="preserve">Con radicado 20202700106543 la Gerente solicitó modificar la acción. Se acordó entre las partes que el proyecto retorne a ENTerritorio. El 07/04/2021 se efectuó mesa de trabajo para actualización de estudio de precios de mercado para contratación de obra e interventoria. </t>
  </si>
  <si>
    <t>El área de contabilidad realizó parametrización en ambiente productivo que comenzó a utilizar para la réplica de información en paralelo desde mayo de 2021.  En este momento se está utilizando esta funcionalidad en el registro de información del año 2021. Compr. 19 nueva fecha, antes abril 2021 Pendiente finalizar cargue de información 2021 y uso en producción en tiempo real.</t>
  </si>
  <si>
    <t>Comp. 24. Se remite como evidencia el radicado N° 20212200091263 - respuesta al memorando No. 20211100066233 - Reiteración - ALCANCE – Estudio jurídico para inicio de acción judicial - Contrato de Interventoría No. 2016661 - MACDANIEL LTDA. Remitido por correo electrónico al Grupo de Trámites Gestión Post Contractual el día 12 de junio de 2021 y el 09 de julio de 2021.</t>
  </si>
  <si>
    <t>SUBGERENCIA DE DESARROLLO DE PROYECTOS (Desarrollo de Proyectos 1 - Gerencia de convenio Coldeportes)
SUBGERENCIA DE OPERACIONES (Gerencia Post-Contractual)</t>
  </si>
  <si>
    <t>Con radicado 20202700011673 la Gerente General solicita modificar esta acción. La Gerencia del convenio genera propuesta de compensación en oct/2020 para el convenio 2131051 y en enero/2021 la subgerencia financiera emite análisis de compensación del anticipo para el convenio. El Subg. Dllo. de Proyectos firmó compromiso 31 para cumplimiento en nueva fecha, incial era junio 2021.</t>
  </si>
  <si>
    <t>ENTerritorio inició acción judicial contra Municipio de Tierralta ante tribunal administrativo de Córdoba. El Municipio presentó reporte de mantenimiento que realizó y requerimientos de estabilidad de la obra. Con radicado 20214300209312 de junio de 2021, el municipio presentó acta de audiencia de incumplimiento contra del contratista y resolución para hacer efectiva garantía. Comp 26</t>
  </si>
  <si>
    <t>Municipio remite oficio a Seguros del Estado en marzo/2021, por póliza de estabilidad no. 53-44101003404, con informe del estado de la Placa huella. El 16 de junio de 2021, informa que continúa gestiones ante la aseguradora para la afectación de la póliza y aporta registro fotográfico de los mantenimientos de rocerías realizados el 17 de febrero y 25 de mayo del 2021. Comp. 26</t>
  </si>
  <si>
    <t>El Subgerente de Desarrollo de Proyectos suscribió compromiso 28 de cumplimiento en nuevo plazo, el inicial era junio 2021, por dificultades para la liquidación de la contratación derivada y la depuración de cuentas por pagar del convenio</t>
  </si>
  <si>
    <t>El Subgerente de Desarrollo de Proyectos suscribió compromiso 29 de cumplimiento en nuevo plazo, el inicial era junio 2021, porque no fue posible realizar todos los comités de seguimiento técnicos a los convenios 215028 y 215090 según lo que se tenía previsto</t>
  </si>
  <si>
    <t>Con radicado 20212000085923 la Gerente solicita modificar esta acción.</t>
  </si>
  <si>
    <t xml:space="preserve">Con radicado 20212000085923 la Gerente solicita modificar esta acción.
Se reporta como avance las actas de comité de Gerentes de la Subgerencia de Desarrollo de Proyectos de mayo y junio, donde se realiza de manera semanal el seguimiento al cumplimiento de los proyectos por parte del Subgerente. </t>
  </si>
  <si>
    <t>El Subgerente de Desarrollo de Poyectos firmó compromiso No. 20 para cumplir en nuevo plazo, el anterior estaba para marzo 2021.
Se remite el Informe de validación de diferencias en la información por parte del Supervisor del contrato de suministro</t>
  </si>
  <si>
    <t>El Subgerente de Desarrollo de Proyectos suscribió compromiso 27 de cumplimiento en nuevo plazo, el inicial era junio 2021, por dificultades para avanzar la obra con sustento en el paro nacional que se dio en el período.</t>
  </si>
  <si>
    <t>En visita al municipio en febrero/2021 se evidencia la construcción y dotación del laboratorio; pero no el registro de los caudales suministrados al sistema, ni control de calidad efectuado al agua tratada. El municipio en radicado 20214300155412 de 7 mayo de 2021 presentó los reportes de control de la calidad de agua, incluyendo los registros de los caudales suministrados al sistema.</t>
  </si>
  <si>
    <t>AGUAS DE BOLÍVAR entidad ejecutora del CE No. 026-2170927 mediante  radicado 20214300080412 del 2021-03-11 presenta el informe de ejecución correspondiente al mes de febrero del 2021. El Contrato especifico fue prorrogado hasta el 31 de octubre del 2021, por lo cual cambia fecha de entrega del informe final.. Compromiso 25 cambia fecha planteada a junio 2021 inicialmente.</t>
  </si>
  <si>
    <t>Subg. de Desarrollo de Proyectos firma compromiso No. 17 de cumplimiento en nuevo plazo, inicialmente 1/12/2020 En reunión del 12 de julio de 2021 se generaron 2 compromisos: 1.El municipio de Baranoa realizará cofinanciación de recursos para ajuste de precios al contratista de obra y 2. remitirá a la interventoria el presupuesto ajustado al código colombiano de puentes 2014</t>
  </si>
  <si>
    <t>La Subgerencia de Operaciones ha realizado varias capacitaciones, al igual que la Gerencia de Presupuesto. La Subgerencia de Desarrollo de Proyectos realizó la capacitación a supervisores el 5 de marzo de 2021, con socialización del Nuevo Manual de Supervisión e Interventoría a los Gerentes de Grupo, Gerentes de Convenio, Supervisores, con una participación de 135 personas.</t>
  </si>
  <si>
    <t xml:space="preserve">Con radicado 20202300027811 del 23-01-2020 la entidad solicitó a la Gobernación el estado de corrección. Realizó seguimiento con radicado 20202300069011 y 20205400103461, correos electrónicos del 26 de junio, 20, 27 de julio y 13 de agosto de 2020 y visita al sitio de las obras el 26 octubre de 2020,se dejó constancia en acta de reunión e informe de seguimiento.  </t>
  </si>
  <si>
    <t>La Gerencia de Planeación y Gestión de riesgos envía soporte de indicadores adoptados para la línea de negocios de gerencia de proyectos. El primero alineado al pilar estratégico de transparencia: Efectividad en la Ejecución Gerencia. El segundo alineado al pilar estratégico de Posicionamiento: Fortalecimiento Ingresos Gerencia de Proyectos. Se anexa matriz de indicadores estratégicos.</t>
  </si>
  <si>
    <t>La Gerencia del Grupo de Desarrollo de Proyectos 3 y el Gerente del FRPT mediante radicado 20212300027523 de 11/02/2021 solicitaron a la Subgerencia de Operaciones inicio del  procedimiento conminatorio administrativo contra la ejecutora Aguas de Bolívar S.A. E.S.P. previo al inicio de acción judicial tendiente a hacer exigible la cláusula penal pecuniaria del Contrato 026-2170927</t>
  </si>
  <si>
    <t xml:space="preserve">El 24 de marzo del 2021 se llevó a cabo la audiencia con Aguas de Bolívar, instancia en donde la entidad ejecutora informó que presentará un plan de cierre del proyecto mediante el cual subsanará los retrasos y entregará a la comunidad un proyecto funcional.  La propuesta se incorporó al Contrato Específico No. 026-2170927 mediante la suscripción del otrosí no. 8 del referido contrato. </t>
  </si>
  <si>
    <t>F-OBRAS1</t>
  </si>
  <si>
    <t>Hallazgo No. 01 Administrativa, con presunta incidencia Fiscal y Disciplinaria – Obra sin funcionamiento, contrato No. 2181108 de 2017, construcción estación de Policía. Corregimiento de Yarima, Municipio de San Vicente de Chucurí. Santander. Convenio 215028 con Fonsecon. Póliza vigente a 14/06/2024 Fiscal: $1.837.6 mill.</t>
  </si>
  <si>
    <t>Las actividades pendientes y/o que presentan falencias en las calidades establecidas de la obra: Legalización servicio de energía, Elementos que no fueron entregados, Calidad de la obra, Pruebas de Equipos y del sistema contraincendios, requeridas para el correcto funcionamiento de la estación, entrega documental del proyecto por parte del contratista</t>
  </si>
  <si>
    <t>Realizar las gestiones para la conexión eléctrica definitiva, la corrección de aspectos de calidad y entrega de la estación de policia del corregimiento de Yarima, municipio de San Vicente de Chucurí - Santander</t>
  </si>
  <si>
    <t xml:space="preserve">Realizar la conexión eléctrica definitiva de la obra </t>
  </si>
  <si>
    <t>Documento de conexión del operador</t>
  </si>
  <si>
    <t>DESARROLLO DE PROYECTOS 1</t>
  </si>
  <si>
    <t>Realizar las correcciones de los diferentes aspectos de calidad de obra enunciados en el informe de auditoría</t>
  </si>
  <si>
    <t>Informe de interventoría con validación de correcciones</t>
  </si>
  <si>
    <t>Entregar la estación a la Policía y al municipio</t>
  </si>
  <si>
    <t>Acta de entrega y recibo</t>
  </si>
  <si>
    <t>F-OBRAS2</t>
  </si>
  <si>
    <t>Hallazgo No. 02 Amortización anticipos contratos 2162855 y 2162857 del convenio 215085 FONTIC para la fase 3 de los Puntos Vive Digital. Anticipos no fueron amortizados en su totalidad por los contratistas hasta la suspensión de los contratos. Unión temporal educando: 960 mill Consorcio integradores 2018 355 mill Fiscal: $1.315 mill.</t>
  </si>
  <si>
    <t>Debido a incorrecta decisión de FONADE,  al permitir el incumplimiento de la amortización del 100% del valor de los anticipos en cada contrato antes de suspensión, los dos (2) contratistas y la interventoría.</t>
  </si>
  <si>
    <t>Realizar seguimiento a los procesos jurídicos en curso contra los contratistas y la interventoría</t>
  </si>
  <si>
    <t>Realizar seguimiento trimestral a procesos jurídicos vigentes de los 2 contratistas y de la interventoría</t>
  </si>
  <si>
    <t>Informe de estado de los procesos jurídicos</t>
  </si>
  <si>
    <t>DESARROLLO DE PROYECTOS 4</t>
  </si>
  <si>
    <t>Adelantar jornadas para capacitar a supervisores sobre manejo, inversión y amortización de anticipos</t>
  </si>
  <si>
    <t>Soporte de capacitación - presentación y control de asistencia</t>
  </si>
  <si>
    <t>F-OBRAS3</t>
  </si>
  <si>
    <t>Hallazgo No. 03 Contrato de Obra N° 2123778 y de interventoría 2124044, sin el cumplimiento de especificaciones técnicas en la construcción de la sede ESAP Santa Martha. La Obra está entregada y recibida a satisfacción sin tener en cuenta los innumerables detalles constructivos y la deficiente calidad de los trabajos terminados. Fiscal: 4339 mill</t>
  </si>
  <si>
    <t>Debilidades presentadas por falta de planeación y, la labor de supervisión, seguimiento y monitoreo por parte de la interventoría contratada, además de la omisión del contratista en sus deberes de entregar un proyecto de buena calidad.</t>
  </si>
  <si>
    <t xml:space="preserve">Realizar seguimiento al proceso jurídico vigente sobre el contrato de obra 2123778 </t>
  </si>
  <si>
    <t xml:space="preserve">Realizar seguimiento trimestral a proceso jurídico vigente sobre  contrato 2123778 </t>
  </si>
  <si>
    <t>Informe de estado del proceso jurídico</t>
  </si>
  <si>
    <t>Realizar seguimiento a la aprobacion por parte de la ESAP la alternativa resultado de la consultoria No. 2020560  debidamente avalada por la interventoria No. 2020582 se procedera a implementar la fase 3 de la consultoria</t>
  </si>
  <si>
    <t>Elaborar y enviar propuesta de reforzamiento de la sede que resuelva falencias técnicas del proyecto</t>
  </si>
  <si>
    <t>Radicación de propuesta y aclaraciones ante la ESAP</t>
  </si>
  <si>
    <t>F-OBRAS4</t>
  </si>
  <si>
    <t>Hallazgo No. 04 Sistema de Acueducto Interveredal Tibú, convenio 212015 con Minvivienda y convenio 2124159 con Fundación Ecopetrol. Fiscal: 7020 mill, valor total pagado por el contrato de obra No.2140668 ($6.593.672.930) y el contrato de interventoría No.2140652 ($426.611.995)</t>
  </si>
  <si>
    <t>Debilidades presentadas en la solución oportuna en la fuente de captación para el abastecimiento del acueducto y puntos de conexión eléctrica</t>
  </si>
  <si>
    <t>Realizar seguimiento y acompañamiento a la  definición y formalización por parte de ECOPETROL S.A de la nueva fuente de captación para el abastecimiento del sistema de acueducto.</t>
  </si>
  <si>
    <t>Actas de comité técnico o de seguimiento (BIMESTRAL)</t>
  </si>
  <si>
    <t>F-OBRAS5</t>
  </si>
  <si>
    <t>Hallazgo No. 05 Indagación Preliminar convenio 215085 FONTIC- FONADE para la fase 3 de los Puntos Vive Digital. Impedir la operatividad integral en calidad y cobertura para la totalidad de los Puntos Vive Digital en las cinco (5) regiones del país, desde el segundo semestre de 2016 al 31 de julio de 2018, tal como estaba planeado técnica y financieramente en el proyecto.</t>
  </si>
  <si>
    <t>De Enterritorio: Incumplimiento en las fechas para la puesta en funcionamiento de los diferentes servicios, deficiente seguimiento a la amortización de anticipos para los 5 contratos de integradores y  a la puesta en el funcionamiento del Sistema de Administración y Control (SAC) en los 888 PVD del país</t>
  </si>
  <si>
    <t>Realizar seguimiento a los procesos jurídicos en curso contra los contratistas integradores</t>
  </si>
  <si>
    <t>Realizar seguimiento trimestral a procesos jurídicos vigentes de los 5 contratos de los integradores</t>
  </si>
  <si>
    <t>F-OBRAS6</t>
  </si>
  <si>
    <t>Hallazgo No 06 contrato de Obra 2172264 Construcción del Estadio de Atletismo y de las obras de urbanismo en los predios donde se construirán los escenarios Deportivos del Choco, en el municipio de Quibdó, mayores cantidades pagadas, no ejecutadas y con problemas. 32 mill. Se presentan inconsistencias de tipo técnico que deben ser corregidos por el contratista.</t>
  </si>
  <si>
    <t>Problemas de los andenes, confinamiento, vía de acceso a la unidad, pasillo de acceso a las áreas internas del edificio de gradería en las partes donde hay fisuras y desportillamiento. A las áreas en concreto falta sello de juntas y sellante de superficie 
Problema de humedad y cielorraso presente en el baño de discapacitado de la zona Antidumpin.</t>
  </si>
  <si>
    <t xml:space="preserve">Elaborar informe técnico de subsanación de las deficiencias de calidad identificadas en visita de la CGR.
</t>
  </si>
  <si>
    <t>Informe Técnico avalado por interventoría</t>
  </si>
  <si>
    <t>F-OBRAS7</t>
  </si>
  <si>
    <t>Hallazgo No 07 Contrato De Obra 2171807 Construcción Del Coliseo Multideportivo En La Unidad Deportiva Del Municipio De Quibdó, Departamento Del Chocó. No se tuvo en cuenta al viabilizar los diseños, la evacuación de las aguas subterráneas por el nivel de pluviosidad en la región y el área a intervenir. F allas en el sistema de instalaciones a los tanques de 5000lt</t>
  </si>
  <si>
    <t>Debilidades en las labores de Interventoría, por lo cual recibió unas obras con problemas técnicos</t>
  </si>
  <si>
    <t xml:space="preserve">Emitir informe con registro fotográfico donde se evidencia que el contratista de obra realizó  las reparaciones al tanque. </t>
  </si>
  <si>
    <t>F-OBRAS8</t>
  </si>
  <si>
    <t>Hallazgo No 08  Contrato 2180749. Ejecución de actividades de construcción, SISCO Manizales. Existencia de detalles constructivos que se requiere corregir, y falta de obras complementarias, dotación y acometidas de servicios públicos domiciliarios
indispensables para colocar en funcionamiento la obra</t>
  </si>
  <si>
    <t>Debilidades en las labores de Interventoría y demoras en la asignación de recursos para la ejecución de actividades indispensables para colocar en funcionamiento el Centro Integrado de Servicios Comunitarios CISCO San José.</t>
  </si>
  <si>
    <t>Requerir a la interventoria para que se generen las correcciones de los detalles constructivos.</t>
  </si>
  <si>
    <t>DESARROLLO DE PROYECTOS 2</t>
  </si>
  <si>
    <t>Solicitar al Municipio de Manizales informar el estado de las obras complementarias y dotación para el funcionamiento del Centro Integrado.</t>
  </si>
  <si>
    <t>Requerir a la interventoría informe de correcciones de los detalles constructivos.</t>
  </si>
  <si>
    <t>F-OBRAS9</t>
  </si>
  <si>
    <t>Hallazgo No 09 Publicidad de Contratos Licitación No.009-2015. Alcaldía Municipal de Algeciras-Huila. La Alcaldía Municipal de Algeciras no tiene publicado en su página web los procesos de selección (precontractual) de los contratistas que suscribieron los contratos de obra e interventoría, y documentos de ejecución contractual.</t>
  </si>
  <si>
    <t>No registra a cargo de Enterritorio</t>
  </si>
  <si>
    <t>Mediante Derecho de Petición requerir al Municipio de Algeciras la publicación en web de documentos contractuales y  los soportes que den evidencia de ello</t>
  </si>
  <si>
    <t>F-OBRAS10</t>
  </si>
  <si>
    <t>Hallazgo No. 10 Construcción Canchas de Futbol Buenaventura, convenios 2172366, 2172370, 2172378. Los objetos contractuales de los convenios referidos no se han cumplido, pese a que ha transcurrido tres años y medio, considerando que el plazo inicial de los mismos era de seis meses, teniendo obras en estado de abandono.</t>
  </si>
  <si>
    <t>Falta de capacidad del contratista para realizar la obra, sobre todo de índole financiero, porque está obra no tiene mayor dificultad técnica; aunado al desconocimiento de la problemática social de las zonas de influencia de los frentes de obra</t>
  </si>
  <si>
    <t>Solicitar a la Gobernación del Valle del Cauca, informe sobre el estado, avance de contratación de las obras</t>
  </si>
  <si>
    <t>Gestionar la adición del contrato de interventoria para los convenios</t>
  </si>
  <si>
    <t>Adición</t>
  </si>
  <si>
    <t>F-OBRAS11</t>
  </si>
  <si>
    <t>Hallazgo No. 11 Contrato de Obra No. 2034 del 26 de diciembre 2017, Construcción del Parque Agro-Alimentario en el Municipio de Tunja para el acopio y comercialización de productos agroalimentarios, FASE I ETAPA II. No se presentan las pruebas que confirmen el cumplimento total del contrato de cesión (Modificación n.º 1 a la Cesión de fecha 22/10/20199 Fiscal: 424 mill</t>
  </si>
  <si>
    <t>En la evaluación de la gestión fiscal a contrato obra pública 2034 de 2017 no se encontró prueba documental aportada por ENTerritorio o la Gobernación de Boyacá donde se evidencie que la contratista cedente devolvió el valor correspondiente a $424.301.849, que fue girado por la Gobernación en efectivo proveniente de los anticipos entregados sin amortizar al momento de la cesión</t>
  </si>
  <si>
    <t xml:space="preserve">Solicitar a la Gobernación de Boyacá que remita los debidos soportes de la devolución por parte del contratista de obra del saldo no amortizado del anticipo en el marco de la cesión del contrato de obra.  </t>
  </si>
  <si>
    <t xml:space="preserve">Realizar seguimiento a la devolución de los recursos pendientes por parte del contratista derivado al Departamento de Boyacá. </t>
  </si>
  <si>
    <t xml:space="preserve">Oficio, Informe final  y acta de comité de seguimiento. </t>
  </si>
  <si>
    <t>DESARROLLO DE PROYECTOS 3</t>
  </si>
  <si>
    <t>F-OBRAS12</t>
  </si>
  <si>
    <t>Hallazgo No. 12 Contrato 2170441. Construcción puente el Burgueño carretera de la Soberanía de Norte de Santander. ENTerritorio solicitó hacer efectiva la cláusula novena penal pecuniaria por incumplimiento por parte del contratista de entregar el informe final del contrato y anexos necesarios para la liquidación, pero inició el procedimiento con un retardo de seis meses.</t>
  </si>
  <si>
    <t>Deficiencias en la gestión del incumplimiento</t>
  </si>
  <si>
    <t>Con base en el pronunciamiento de la Gerencia de Gestión Contractual mediante memorando No. 202152089183 iniciará el tramite "ESTUDIO TÉCNICO PARA EL INICIO DE ACCIÓN JUDICIAL" .</t>
  </si>
  <si>
    <t>Diligenciar el formato  F-JU-01 Estudio técnico para el inicio de acción judicial para ser remitido al área competente - Gerencia de Gestión Postcontractual</t>
  </si>
  <si>
    <t>Formato</t>
  </si>
  <si>
    <t xml:space="preserve">Verificar el F-JU-01 Estudio técnico para el inicio de acción judicial remitido por el Gerente del Grupo de Desarrollo de Proyectos 2, en lo referente a la caducidad de la acción. En caso de que no haya operado, se remitirá a la Oficina Asesora Juridica para que continue con el trámite respectivo; de lo contrario, se devolvera al grupo solicitante. </t>
  </si>
  <si>
    <t>Remitir a la Oficina Asesora Juridica los documentos requeridos para que continúe con el trámite de inicio de acción judicial</t>
  </si>
  <si>
    <t>Formato, Solicitud e Inicio de Acción Judicial radicado en OAJ</t>
  </si>
  <si>
    <t>SUBGERENCIA DE OPERACIONES (GRUPO GESTIÓN POSTCONTRACTUAL)</t>
  </si>
  <si>
    <t>F-OBRAS13</t>
  </si>
  <si>
    <t>Hallazgo No.13 Contrato interadministrativo de gerencia de proyecto No 155 de 2016. Contrato 216232 Fiscal: 6,189 mill.</t>
  </si>
  <si>
    <t>Algunas deficiencias de calidad de obra son producto de la ejecución de los contratos supervisados por Enterritorio</t>
  </si>
  <si>
    <t>Requerir mediante oficio a los contratistas de obra y a la interventoria para que subsanen las deficiencias de calidad en las vías que se circunscriban al objeto contractual</t>
  </si>
  <si>
    <t>Requerir mediante oficio a los contratistas de obra y a la interventoria para que subsanen las deficiencias de calidad en las vías que se circuscriban al objeto contractual</t>
  </si>
  <si>
    <t xml:space="preserve">Oficio al contratista de obra e interventoría </t>
  </si>
  <si>
    <t>La alcaldía de Fontibón no ha realizado los mantenimientos recomendados y requeridos para el funcionamiento adecuado de la obra.</t>
  </si>
  <si>
    <t>Recordar a la alcadia local de fontibón para que realice el mantenimiento de las vias ejecutadas en marco del convenio 216232, según manual de operación y mantenimiento</t>
  </si>
  <si>
    <t xml:space="preserve">
Oficio a la alcadia de Fontibón</t>
  </si>
  <si>
    <t>F-OBRAS14</t>
  </si>
  <si>
    <t>Hallazgo No. 14 Estudios y Diseños Técnicos Previos Contrato de obra pública LP-008-OP-2018</t>
  </si>
  <si>
    <t>Se evidenciaron deficiencias relacionadas con inadecuada presentación de las memorias de cálculo, diseños técnicos y planos, los cuales son necesarios para obtener las cantidades de obra, Análisis de precios unitarios, especificaciones técnicas y presupuestos oficiales requeridos para realizar el proceso de contratación</t>
  </si>
  <si>
    <t xml:space="preserve">Solicitar al Municipio de Sincelejo que presente un plan de trabajo para la terminación del proyecto, solicitud de prórroga del contrato específico y un informe de supervisión sobre las deficiencias en los estudios y diseños.  </t>
  </si>
  <si>
    <t xml:space="preserve">Realizar seguimiento a las condiciones técnicas establecidas por la entidad ejecutora </t>
  </si>
  <si>
    <t>Oficio, Informe final  y acta de comité de seguimiento</t>
  </si>
  <si>
    <t>F-OBRAS15</t>
  </si>
  <si>
    <t>Hallazgo No 15  Contrato N° 2162786. Optimización acueducto de Puerto Tejada. Algunos concretos utilizados no cumplen con las resistencias especificadas en el contrato, ítem 11 TANQUE ENTERRADO N°2, al presentar la losa falencias en su construcción, los muros y las columnas no tendrían la resistencia de diseño en el concreto, por lo que la estructura puede colapsar y afectar el tanque</t>
  </si>
  <si>
    <t>Presuntas falencias en su construcción, los muros y las columnas no tendrían la resistencia de diseño en el concreto de dicha losa, por lo cual, esta estructura en su totalidad puede colapsar y dicho siniestro afectaría el tanque referido integralmente</t>
  </si>
  <si>
    <t xml:space="preserve">Gestionar la liquidación del contrato específico no. 2162786 con las salvedades asociadas a la corrección de las observaciones formuladas por la CGR. </t>
  </si>
  <si>
    <t xml:space="preserve">Acta de liquidación del contrato específico.  </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</si>
  <si>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</si>
  <si>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</si>
  <si>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</si>
  <si>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</si>
  <si>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</si>
  <si>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</si>
  <si>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</si>
  <si>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</si>
  <si>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</si>
  <si>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</si>
  <si>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</si>
  <si>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</si>
  <si>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</si>
  <si>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</si>
  <si>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</si>
  <si>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</si>
  <si>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</si>
  <si>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</si>
  <si>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</si>
  <si>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</si>
  <si>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</si>
  <si>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</si>
  <si>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</si>
  <si>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</si>
  <si>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</si>
  <si>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Fiscalización obras</t>
  </si>
  <si>
    <t>La Subgerencia de Desarrollo de Proyectos presenta radicado con propuesta de soluciones enviada a la ESAP (20212200047641 de marzo 2021) y oficio de aclaraciones de la propuesta radicado 20212200124581 del 23 de junio de 2021</t>
  </si>
  <si>
    <t>(a junio de 2021)</t>
  </si>
  <si>
    <t>Por cumplir 
(desde julio 2021)</t>
  </si>
  <si>
    <t>La acción por ejecutar es: Liquidar contrato de obra No. 2171807 con registro de no procedencia del pago del rubro de fiducia y buen manejo del anticipo</t>
  </si>
  <si>
    <t>La acción por ejecutar es: Causación de descuentos en pagos automática para convenios y contratos en el marco del proyecto ERP, puesta en producción en tiempo real, ya está en paralelo.</t>
  </si>
  <si>
    <t>Se realizaron reuniones de seguimiento, requerimientos y visita para evaluar el sistema de alcantarillado. Ante los constantes incumplimientos de la entidad ejecutora, ENTerritorio inició la acción judicial contra el Municipio de Tierralta, la cual fue radicada 20211100081161 de 4 de mayo del 2021 ante el tribunal administrativo de Córdoba. Queda pendiente correcciones Comp.26</t>
  </si>
  <si>
    <t>Las acciones por ejecutar son: Informe de estado de correcciones de dos obras en el municipio de Tierra Alta (Córdoba) y una en el municipio de Necoclí (Antioquia)</t>
  </si>
  <si>
    <t>Las acciones por ejecutar son:
Liquidación de convenios 213004, 215114, 215009, 
Monitorear procesos judiciales de convenios 217045 y 197060
Seguimiento con el cliente a la ejecución de convenios  215028 y 215090
Integración y validación de información financiera de convenios y contratos a partir del 2021 en el ERP
Actualizar Manual de Supervisión e Interventoría
Medir indicador estratégico de la línea de gerencia de proyectos
Gestionar correcciones de contrato de obra 2181109 en Convenio 197060
Capacitar gerentes de convenio y supervisores en  causales de inicio de procesos judiciales y debida supervisión de contratos</t>
  </si>
  <si>
    <t>Una acción registrada, relativa al H3, sustenta que no aplica ninguna formulación de plan para la entidad; por lo cual son realmente 4 acciones para seguimiento.
Las acciones por ejecutar son: Informe de correcciones y de acreditación de pago de suministros del contrato Especifico No. 2170927 con Aguas de Bolívar</t>
  </si>
  <si>
    <t>Plan suscrito en junio 2021</t>
  </si>
  <si>
    <t>Los indicadores estratégicos para la línea de gerencia de proyectos hacen parte del indicador de eficiencia en la gestión estratégica de la entidad (conformado por cuatro indicadores alineados a los pilares estratégicos). La medición de estos indicadores es con periodicidad anual, pero para dar cumplimiento a este plan se va a realizar una medición con corte a junio 30 de 2021.</t>
  </si>
  <si>
    <t>Radicado 10193100092893 del Grupo de Contabilidad, con soportes de convocatoria a capacitación de asesores tributarios y lista de asistencia. La acción fue declarada efectiva por el equipo auditor de la CGR en el informe de auditoría financiera 2020 (20214300231842), por lo cual se informa en este reporte, para ser retirado en el siguente corte de reporte.</t>
  </si>
  <si>
    <t>El Grupo de Planeación Contractual estandarizó un modelo de estudios previos, documento no controlado, ya que cada solicitud maneja una especialidad única. Incluye capitulo 4. IMPUESTOS, establece que el oferente debe considerar en su oferta todos los costos correspondientes a impuestos, tasas, contribuciones o gravámenes con la suscripción y legalización del contrato. La acción fue declarada efectiva por el equipo auditor de la CGR en el informe de auditoría financiera 2020 (20214300231842), por lo cual se informa en este reporte, para ser retirado en el siguente corte de reporte.</t>
  </si>
  <si>
    <t>Se adjuntan las comunicaciones de solicitud de amortización por cada contrato. La acción fue declarada no efectiva por el equipo auditor de la CGR en el informe de auditoría financiera 2020 (20214300231842), por lo cual requiere reformulación, la cual será diseñada e incorporada en el siguiente reporte.</t>
  </si>
  <si>
    <t>La dependencia envía dos informes, del 30/06/2019 y el 24/09/2019, e informe de seguimiento al fllujo de caja de julio a septiembre de 2019. La acción fue declarada no efectiva por el equipo auditor de la CGR en el informe de auditoría financiera 2020 (20214300231842), por lo cual requiere reformulación, la cual será diseñada e incorporada en el siguiente reporte.</t>
  </si>
  <si>
    <t>El valor de $265 mill. a que hace referencia el hallazgo se generó el 5/12/2018 y los recursos fueron reintegrados el 10/01/2019, generando un costo de oportunidad de 35 días, no de 7 meses. La acción fue declarada efectiva por el equipo auditor de la CGR en el informe de auditoría financiera 2020 (20214300231842), por lo cual se informa en este reporte</t>
  </si>
  <si>
    <t>Se adjunta soporte de requerimiento presentado el Grupo de Tecnologías de Información. La acción fue declarada efectiva por el equipo auditor de la CGR en el informe de auditoría financiera 2020 (20214300231842), por lo cual se informa en este reporte, para ser retirado en el siguente corte de reporte.</t>
  </si>
  <si>
    <t>La dependencia envía  certificación de pago. La acción fue declarada efectiva por el equipo auditor de la CGR en el informe de auditoría financiera 2020 (20214300231842), por lo cual se informa en este reporte, para ser retirado en el siguente corte de reporte.</t>
  </si>
  <si>
    <t>La dependencia envía notas a los estados financieros con corte a junio y con corte a septiembre. La acción fue declarada efectiva por el equipo auditor de la CGR en el informe de auditoría financiera 2020 (20214300231842), por lo cual se informa en este reporte, para ser retirado en el siguente corte de reporte.</t>
  </si>
  <si>
    <t>Se adjunta memorando con radicado No. 20192700179923 del 26 de septiembre de 2019, con el que se remite información al grupo de Control Interno Disciplinario. La acción fue declarada efectiva por el equipo auditor de la CGR en el informe de auditoría financiera 2020 (20214300231842), por lo cual se informa en este reporte, para ser retirado en el siguente corte de reporte.</t>
  </si>
  <si>
    <t>Etiquetas de fila</t>
  </si>
  <si>
    <t>Cuenta de HALLAZGO No.7 Contrato de Obra No. 2133529 del 31 de octubre de 2013, FONADE -  Municipio de Baranoa Departamento del Atlántico (F y D) $579.642.839.</t>
  </si>
  <si>
    <t> 3</t>
  </si>
  <si>
    <t> 13</t>
  </si>
  <si>
    <t>5 </t>
  </si>
  <si>
    <t>HALLAZGOS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</si>
</sst>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yyyy/mm/dd"/>
    <numFmt numFmtId="165" formatCode="0.0"/>
  </numFmts>
  <fonts count="19"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b/>
      <sz val="11"/>
      <color indexed="9"/>
      <name val="Calibri"/>
      <family val="2"/>
    </font>
    <font>
      <b/>
      <sz val="9"/>
      <color theme="0"/>
      <name val="Arial"/>
      <family val="2"/>
    </font>
    <font>
      <sz val="9"/>
      <name val="Arial"/>
      <family val="2"/>
    </font>
    <font>
      <sz val="10"/>
      <name val="Arial"/>
      <family val="2"/>
    </font>
    <font>
      <sz val="8"/>
      <name val="Calibri"/>
      <family val="2"/>
      <scheme val="minor"/>
    </font>
    <font>
      <b/>
      <sz val="14"/>
      <color rgb="FFFFFFFF"/>
      <name val="Helvetica"/>
    </font>
    <font>
      <sz val="14"/>
      <color rgb="FF000000"/>
      <name val="Helvetica"/>
    </font>
    <font>
      <sz val="12"/>
      <color rgb="FF000000"/>
      <name val="Helvetica"/>
    </font>
    <font>
      <sz val="18"/>
      <name val="Arial"/>
      <family val="2"/>
    </font>
    <font>
      <sz val="12"/>
      <name val="Arial"/>
      <family val="2"/>
    </font>
    <font>
      <b/>
      <sz val="14"/>
      <color rgb="FF000000"/>
      <name val="Helvetica"/>
    </font>
    <font>
      <sz val="9"/>
      <color rgb="FF0070C0"/>
      <name val="Arial"/>
      <family val="2"/>
    </font>
    <font>
      <sz val="9"/>
      <color indexed="8"/>
      <name val="Arial"/>
      <family val="2"/>
    </font>
    <font>
      <sz val="11"/>
      <name val="Calibri"/>
      <family val="2"/>
      <scheme val="minor"/>
    </font>
    <font>
      <sz val="11"/>
      <name val="Arial"/>
      <family val="2"/>
    </font>
  </fonts>
  <fills count="10">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theme="0"/>
        <bgColor indexed="64"/>
      </patternFill>
    </fill>
    <fill>
      <patternFill patternType="solid">
        <fgColor rgb="FFFFFFFF"/>
        <bgColor indexed="64"/>
      </patternFill>
    </fill>
    <fill>
      <patternFill patternType="solid">
        <fgColor theme="0"/>
        <bgColor indexed="11"/>
      </patternFill>
    </fill>
    <fill>
      <patternFill patternType="solid">
        <fgColor rgb="FF00B0F0"/>
        <bgColor indexed="64"/>
      </patternFill>
    </fill>
    <fill>
      <patternFill patternType="solid">
        <fgColor rgb="FFBDD7EE"/>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right/>
      <top/>
      <bottom/>
      <diagonal/>
    </border>
    <border>
      <left style="thin">
        <color auto="1"/>
      </left>
      <right style="thin">
        <color auto="1"/>
      </right>
      <top style="thin">
        <color auto="1"/>
      </top>
      <bottom style="thin">
        <color auto="1"/>
      </bottom>
      <diagonal/>
    </border>
    <border>
      <left style="medium">
        <color rgb="FFFFFFFF"/>
      </left>
      <right style="medium">
        <color rgb="FFFFFFFF"/>
      </right>
      <top style="medium">
        <color rgb="FFFFFFFF"/>
      </top>
      <bottom/>
      <diagonal/>
    </border>
    <border>
      <left style="medium">
        <color rgb="FFFFFFFF"/>
      </left>
      <right style="medium">
        <color rgb="FFFFFFFF"/>
      </right>
      <top/>
      <bottom style="thick">
        <color rgb="FFFFFFFF"/>
      </bottom>
      <diagonal/>
    </border>
    <border>
      <left style="medium">
        <color rgb="FFFFFFFF"/>
      </left>
      <right style="medium">
        <color rgb="FFFFFFFF"/>
      </right>
      <top style="thick">
        <color rgb="FFFFFFFF"/>
      </top>
      <bottom/>
      <diagonal/>
    </border>
    <border>
      <left style="medium">
        <color rgb="FFFFFFFF"/>
      </left>
      <right style="medium">
        <color rgb="FFFFFFFF"/>
      </right>
      <top style="medium">
        <color rgb="FFFFFFFF"/>
      </top>
      <bottom style="medium">
        <color rgb="FFFFFFFF"/>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s>
  <cellStyleXfs count="7">
    <xf numFmtId="0" fontId="0" fillId="0" borderId="0"/>
    <xf numFmtId="9" fontId="3" fillId="0" borderId="0" applyFont="0" applyFill="0" applyBorder="0" applyAlignment="0" applyProtection="0"/>
    <xf numFmtId="0" fontId="7" fillId="4" borderId="2"/>
    <xf numFmtId="0" fontId="7" fillId="4" borderId="2"/>
    <xf numFmtId="0" fontId="3" fillId="4" borderId="2"/>
    <xf numFmtId="9" fontId="3" fillId="4" borderId="2" applyFont="0" applyFill="0" applyBorder="0" applyAlignment="0" applyProtection="0"/>
    <xf numFmtId="41" fontId="3" fillId="0" borderId="0" applyFont="0" applyFill="0" applyBorder="0" applyAlignment="0" applyProtection="0"/>
  </cellStyleXfs>
  <cellXfs count="115">
    <xf numFmtId="0" fontId="0" fillId="0" borderId="0" xfId="0"/>
    <xf numFmtId="0" fontId="1" fillId="2" borderId="1" xfId="0" applyFont="1" applyFill="1" applyBorder="1" applyAlignment="1">
      <alignment horizontal="center" vertical="center"/>
    </xf>
    <xf numFmtId="164" fontId="2" fillId="3" borderId="3" xfId="0" applyNumberFormat="1" applyFont="1" applyFill="1" applyBorder="1" applyAlignment="1">
      <alignment horizontal="center" vertical="center"/>
    </xf>
    <xf numFmtId="0" fontId="3" fillId="4" borderId="2" xfId="4"/>
    <xf numFmtId="0" fontId="9" fillId="8" borderId="4" xfId="4" applyFont="1" applyFill="1" applyBorder="1" applyAlignment="1">
      <alignment horizontal="center" vertical="center" wrapText="1" readingOrder="1"/>
    </xf>
    <xf numFmtId="0" fontId="9" fillId="8" borderId="5" xfId="4" applyFont="1" applyFill="1" applyBorder="1" applyAlignment="1">
      <alignment horizontal="center" vertical="center" wrapText="1" readingOrder="1"/>
    </xf>
    <xf numFmtId="0" fontId="9" fillId="8" borderId="6" xfId="4" applyFont="1" applyFill="1" applyBorder="1" applyAlignment="1">
      <alignment horizontal="center" vertical="center" wrapText="1" readingOrder="1"/>
    </xf>
    <xf numFmtId="0" fontId="10" fillId="9" borderId="6" xfId="4" applyFont="1" applyFill="1" applyBorder="1" applyAlignment="1">
      <alignment horizontal="center" vertical="center" wrapText="1" readingOrder="1"/>
    </xf>
    <xf numFmtId="9" fontId="10" fillId="9" borderId="6" xfId="4" applyNumberFormat="1" applyFont="1" applyFill="1" applyBorder="1" applyAlignment="1">
      <alignment horizontal="center" vertical="center" wrapText="1" readingOrder="1"/>
    </xf>
    <xf numFmtId="0" fontId="11" fillId="9" borderId="6" xfId="4" applyFont="1" applyFill="1" applyBorder="1" applyAlignment="1">
      <alignment horizontal="center" vertical="center" wrapText="1" readingOrder="1"/>
    </xf>
    <xf numFmtId="0" fontId="9" fillId="8" borderId="7" xfId="4" applyFont="1" applyFill="1" applyBorder="1" applyAlignment="1">
      <alignment horizontal="center" vertical="center" wrapText="1" readingOrder="1"/>
    </xf>
    <xf numFmtId="0" fontId="10" fillId="9" borderId="7" xfId="4" applyFont="1" applyFill="1" applyBorder="1" applyAlignment="1">
      <alignment horizontal="center" vertical="center" wrapText="1" readingOrder="1"/>
    </xf>
    <xf numFmtId="9" fontId="10" fillId="9" borderId="7" xfId="4" applyNumberFormat="1" applyFont="1" applyFill="1" applyBorder="1" applyAlignment="1">
      <alignment horizontal="center" vertical="center" wrapText="1" readingOrder="1"/>
    </xf>
    <xf numFmtId="0" fontId="11" fillId="9" borderId="7" xfId="4" applyFont="1" applyFill="1" applyBorder="1" applyAlignment="1">
      <alignment horizontal="center" vertical="center" wrapText="1" readingOrder="1"/>
    </xf>
    <xf numFmtId="0" fontId="12" fillId="9" borderId="7" xfId="4" applyFont="1" applyFill="1" applyBorder="1" applyAlignment="1">
      <alignment horizontal="center" vertical="top" wrapText="1"/>
    </xf>
    <xf numFmtId="0" fontId="13" fillId="9" borderId="7" xfId="4" applyFont="1" applyFill="1" applyBorder="1" applyAlignment="1">
      <alignment horizontal="center" vertical="top" wrapText="1"/>
    </xf>
    <xf numFmtId="0" fontId="14" fillId="9" borderId="7" xfId="4" applyFont="1" applyFill="1" applyBorder="1" applyAlignment="1">
      <alignment horizontal="center" vertical="center" wrapText="1" readingOrder="1"/>
    </xf>
    <xf numFmtId="9" fontId="14" fillId="9" borderId="7" xfId="4" applyNumberFormat="1" applyFont="1" applyFill="1" applyBorder="1" applyAlignment="1">
      <alignment horizontal="center" vertical="center" wrapText="1" readingOrder="1"/>
    </xf>
    <xf numFmtId="9" fontId="14" fillId="9" borderId="6" xfId="4" applyNumberFormat="1" applyFont="1" applyFill="1" applyBorder="1" applyAlignment="1">
      <alignment horizontal="center" vertical="center" wrapText="1" readingOrder="1"/>
    </xf>
    <xf numFmtId="0" fontId="3" fillId="5" borderId="2" xfId="4" applyFill="1"/>
    <xf numFmtId="9" fontId="3" fillId="4" borderId="2" xfId="5" applyFont="1"/>
    <xf numFmtId="0" fontId="10" fillId="5" borderId="2" xfId="4" applyFont="1" applyFill="1" applyAlignment="1">
      <alignment horizontal="center" vertical="center" wrapText="1" readingOrder="1"/>
    </xf>
    <xf numFmtId="0" fontId="0" fillId="0" borderId="2" xfId="0" applyBorder="1"/>
    <xf numFmtId="0" fontId="16" fillId="0" borderId="8" xfId="0" applyFont="1" applyBorder="1"/>
    <xf numFmtId="0" fontId="16" fillId="3" borderId="8" xfId="0" applyFont="1" applyFill="1" applyBorder="1" applyAlignment="1" applyProtection="1">
      <alignment vertical="center" wrapText="1"/>
      <protection locked="0"/>
    </xf>
    <xf numFmtId="0" fontId="5" fillId="2" borderId="8" xfId="0" applyFont="1" applyFill="1" applyBorder="1" applyAlignment="1">
      <alignment horizontal="center" vertical="center"/>
    </xf>
    <xf numFmtId="0" fontId="6" fillId="5" borderId="8" xfId="0" applyFont="1" applyFill="1" applyBorder="1"/>
    <xf numFmtId="0" fontId="6" fillId="3" borderId="8" xfId="0" applyFont="1" applyFill="1" applyBorder="1" applyAlignment="1" applyProtection="1">
      <alignment vertical="center" wrapText="1"/>
      <protection locked="0"/>
    </xf>
    <xf numFmtId="0" fontId="6" fillId="5" borderId="8" xfId="0" applyFont="1" applyFill="1" applyBorder="1" applyAlignment="1">
      <alignment horizontal="center" vertical="center" wrapText="1"/>
    </xf>
    <xf numFmtId="0" fontId="6" fillId="0" borderId="8" xfId="0" applyFont="1" applyBorder="1" applyAlignment="1">
      <alignment horizontal="justify" vertical="top" wrapText="1"/>
    </xf>
    <xf numFmtId="0" fontId="6" fillId="4" borderId="8" xfId="0" applyFont="1" applyFill="1" applyBorder="1" applyAlignment="1">
      <alignment horizontal="justify" vertical="top" wrapText="1"/>
    </xf>
    <xf numFmtId="0" fontId="6" fillId="4" borderId="8" xfId="0" applyFont="1" applyFill="1" applyBorder="1" applyAlignment="1">
      <alignment horizontal="center" vertical="center" wrapText="1"/>
    </xf>
    <xf numFmtId="164" fontId="6" fillId="4" borderId="8" xfId="2" applyNumberFormat="1" applyFont="1" applyBorder="1" applyAlignment="1">
      <alignment horizontal="center" vertical="center"/>
    </xf>
    <xf numFmtId="164" fontId="6" fillId="5" borderId="8" xfId="2" applyNumberFormat="1" applyFont="1" applyFill="1" applyBorder="1" applyAlignment="1">
      <alignment horizontal="center" vertical="center"/>
    </xf>
    <xf numFmtId="1" fontId="6" fillId="5" borderId="8" xfId="0" applyNumberFormat="1" applyFont="1" applyFill="1" applyBorder="1" applyAlignment="1">
      <alignment horizontal="center" vertical="center" wrapText="1"/>
    </xf>
    <xf numFmtId="1" fontId="6" fillId="5" borderId="8" xfId="3" applyNumberFormat="1" applyFont="1" applyFill="1" applyBorder="1" applyAlignment="1">
      <alignment horizontal="center" vertical="center"/>
    </xf>
    <xf numFmtId="9" fontId="6" fillId="5" borderId="8" xfId="1" applyFont="1" applyFill="1" applyBorder="1" applyAlignment="1">
      <alignment vertical="center" wrapText="1"/>
    </xf>
    <xf numFmtId="9" fontId="6" fillId="0" borderId="8" xfId="1" applyFont="1" applyBorder="1" applyAlignment="1">
      <alignment horizontal="center" vertical="center"/>
    </xf>
    <xf numFmtId="0" fontId="6" fillId="5" borderId="8" xfId="0" applyFont="1" applyFill="1" applyBorder="1" applyAlignment="1">
      <alignment horizontal="justify" vertical="top" wrapText="1"/>
    </xf>
    <xf numFmtId="0" fontId="6" fillId="7" borderId="8" xfId="0" applyFont="1" applyFill="1" applyBorder="1" applyAlignment="1">
      <alignment horizontal="justify" vertical="top" wrapText="1"/>
    </xf>
    <xf numFmtId="0" fontId="6" fillId="7" borderId="8" xfId="0" applyFont="1" applyFill="1" applyBorder="1" applyAlignment="1">
      <alignment horizontal="center" vertical="center" wrapText="1"/>
    </xf>
    <xf numFmtId="0" fontId="6" fillId="5" borderId="8" xfId="0" applyFont="1" applyFill="1" applyBorder="1" applyAlignment="1">
      <alignment horizontal="left" vertical="center" wrapText="1"/>
    </xf>
    <xf numFmtId="0" fontId="6" fillId="0" borderId="8" xfId="0" applyFont="1" applyBorder="1" applyAlignment="1">
      <alignment horizontal="center" vertical="center" wrapText="1"/>
    </xf>
    <xf numFmtId="0" fontId="6" fillId="0" borderId="8" xfId="0" applyFont="1" applyBorder="1" applyAlignment="1">
      <alignment vertical="center" wrapText="1"/>
    </xf>
    <xf numFmtId="0" fontId="6" fillId="3" borderId="8" xfId="0" applyFont="1" applyFill="1" applyBorder="1" applyAlignment="1" applyProtection="1">
      <alignment horizontal="center" vertical="center"/>
      <protection locked="0"/>
    </xf>
    <xf numFmtId="0" fontId="6" fillId="5" borderId="8" xfId="0" applyFont="1" applyFill="1" applyBorder="1" applyAlignment="1">
      <alignment vertical="center" wrapText="1"/>
    </xf>
    <xf numFmtId="0" fontId="6" fillId="5" borderId="8" xfId="0" applyFont="1" applyFill="1" applyBorder="1" applyAlignment="1">
      <alignment horizontal="center" vertical="center"/>
    </xf>
    <xf numFmtId="0" fontId="6" fillId="0" borderId="8" xfId="0" applyFont="1" applyBorder="1" applyAlignment="1">
      <alignment horizontal="center" vertical="center"/>
    </xf>
    <xf numFmtId="0" fontId="6" fillId="0" borderId="8" xfId="0" applyFont="1" applyBorder="1" applyAlignment="1">
      <alignment wrapText="1"/>
    </xf>
    <xf numFmtId="0" fontId="6" fillId="5" borderId="8" xfId="0" applyFont="1" applyFill="1" applyBorder="1" applyAlignment="1" applyProtection="1">
      <alignment vertical="center" wrapText="1"/>
      <protection locked="0"/>
    </xf>
    <xf numFmtId="0" fontId="6" fillId="5" borderId="8" xfId="0" applyFont="1" applyFill="1" applyBorder="1" applyAlignment="1">
      <alignment vertical="center"/>
    </xf>
    <xf numFmtId="0" fontId="6" fillId="3" borderId="8" xfId="0" applyFont="1" applyFill="1" applyBorder="1" applyAlignment="1" applyProtection="1">
      <alignment vertical="center"/>
      <protection locked="0"/>
    </xf>
    <xf numFmtId="0" fontId="6" fillId="5" borderId="8" xfId="0" applyFont="1" applyFill="1" applyBorder="1" applyAlignment="1" applyProtection="1">
      <alignment horizontal="center" vertical="center"/>
      <protection locked="0"/>
    </xf>
    <xf numFmtId="164" fontId="6" fillId="5" borderId="8" xfId="0" applyNumberFormat="1" applyFont="1" applyFill="1" applyBorder="1" applyAlignment="1" applyProtection="1">
      <alignment horizontal="center" vertical="center"/>
      <protection locked="0"/>
    </xf>
    <xf numFmtId="164" fontId="6" fillId="3" borderId="8" xfId="0" applyNumberFormat="1" applyFont="1" applyFill="1" applyBorder="1" applyAlignment="1" applyProtection="1">
      <alignment horizontal="center" vertical="center"/>
      <protection locked="0"/>
    </xf>
    <xf numFmtId="0" fontId="16" fillId="3" borderId="8" xfId="0" applyFont="1" applyFill="1" applyBorder="1" applyAlignment="1" applyProtection="1">
      <alignment vertical="center"/>
      <protection locked="0"/>
    </xf>
    <xf numFmtId="0" fontId="16" fillId="3" borderId="8" xfId="0" applyFont="1" applyFill="1" applyBorder="1" applyAlignment="1" applyProtection="1">
      <alignment horizontal="center" vertical="center"/>
      <protection locked="0"/>
    </xf>
    <xf numFmtId="164" fontId="16" fillId="3" borderId="8" xfId="0" applyNumberFormat="1" applyFont="1" applyFill="1" applyBorder="1" applyAlignment="1" applyProtection="1">
      <alignment vertical="center"/>
      <protection locked="0"/>
    </xf>
    <xf numFmtId="41" fontId="16" fillId="3" borderId="8" xfId="6" applyFont="1" applyFill="1" applyBorder="1" applyAlignment="1" applyProtection="1">
      <alignment horizontal="center" vertical="center"/>
      <protection locked="0"/>
    </xf>
    <xf numFmtId="0" fontId="16" fillId="0" borderId="8" xfId="0" applyFont="1" applyBorder="1" applyAlignment="1">
      <alignment horizontal="center" vertical="center"/>
    </xf>
    <xf numFmtId="0" fontId="0" fillId="0" borderId="8" xfId="0" applyBorder="1" applyAlignment="1">
      <alignment wrapText="1"/>
    </xf>
    <xf numFmtId="0" fontId="4" fillId="2" borderId="8"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6" fillId="0" borderId="8" xfId="0" applyFont="1" applyBorder="1" applyAlignment="1">
      <alignment wrapText="1"/>
    </xf>
    <xf numFmtId="165" fontId="6" fillId="5" borderId="8" xfId="3" applyNumberFormat="1" applyFont="1" applyFill="1" applyBorder="1" applyAlignment="1">
      <alignment horizontal="center" vertical="center"/>
    </xf>
    <xf numFmtId="0" fontId="1" fillId="2" borderId="9" xfId="0" applyFont="1" applyFill="1" applyBorder="1" applyAlignment="1">
      <alignment horizontal="center" vertical="center"/>
    </xf>
    <xf numFmtId="0" fontId="0" fillId="0" borderId="8" xfId="0" applyBorder="1"/>
    <xf numFmtId="164" fontId="6" fillId="3" borderId="8" xfId="0" applyNumberFormat="1" applyFont="1" applyFill="1" applyBorder="1" applyAlignment="1" applyProtection="1">
      <alignment vertical="center"/>
      <protection locked="0"/>
    </xf>
    <xf numFmtId="0" fontId="0" fillId="0" borderId="0" xfId="0"/>
    <xf numFmtId="0" fontId="16" fillId="3" borderId="3" xfId="0" applyFont="1" applyFill="1" applyBorder="1" applyAlignment="1" applyProtection="1">
      <alignment vertical="center"/>
      <protection locked="0"/>
    </xf>
    <xf numFmtId="0" fontId="16" fillId="3" borderId="3" xfId="0" applyFont="1" applyFill="1" applyBorder="1" applyAlignment="1" applyProtection="1">
      <alignment vertical="center" wrapText="1"/>
      <protection locked="0"/>
    </xf>
    <xf numFmtId="0" fontId="16" fillId="3" borderId="3" xfId="0" applyFont="1" applyFill="1" applyBorder="1" applyAlignment="1" applyProtection="1">
      <alignment horizontal="center" vertical="center"/>
      <protection locked="0"/>
    </xf>
    <xf numFmtId="164" fontId="16" fillId="5" borderId="3" xfId="0" applyNumberFormat="1" applyFont="1" applyFill="1" applyBorder="1" applyAlignment="1" applyProtection="1">
      <alignment vertical="center"/>
      <protection locked="0"/>
    </xf>
    <xf numFmtId="164" fontId="16" fillId="3" borderId="3" xfId="0" applyNumberFormat="1" applyFont="1" applyFill="1" applyBorder="1" applyAlignment="1" applyProtection="1">
      <alignment vertical="center"/>
      <protection locked="0"/>
    </xf>
    <xf numFmtId="41" fontId="16" fillId="3" borderId="3" xfId="6" applyFont="1" applyFill="1" applyBorder="1" applyAlignment="1" applyProtection="1">
      <alignment horizontal="center" vertical="center"/>
      <protection locked="0"/>
    </xf>
    <xf numFmtId="0" fontId="16" fillId="0" borderId="0" xfId="0" applyFont="1"/>
    <xf numFmtId="0" fontId="16" fillId="0" borderId="3" xfId="0" applyFont="1" applyBorder="1" applyAlignment="1">
      <alignment vertical="center" wrapText="1"/>
    </xf>
    <xf numFmtId="0" fontId="16" fillId="5" borderId="3" xfId="0" applyFont="1" applyFill="1" applyBorder="1" applyAlignment="1" applyProtection="1">
      <alignment vertical="center" wrapText="1"/>
      <protection locked="0"/>
    </xf>
    <xf numFmtId="0" fontId="6" fillId="3" borderId="3" xfId="0" applyFont="1" applyFill="1" applyBorder="1" applyAlignment="1" applyProtection="1">
      <alignment horizontal="justify" vertical="center" wrapText="1"/>
      <protection locked="0"/>
    </xf>
    <xf numFmtId="0" fontId="6" fillId="3" borderId="3" xfId="0" applyFont="1" applyFill="1" applyBorder="1" applyAlignment="1" applyProtection="1">
      <alignment horizontal="center" vertical="center"/>
      <protection locked="0"/>
    </xf>
    <xf numFmtId="0" fontId="16" fillId="5" borderId="3" xfId="0" applyFont="1" applyFill="1" applyBorder="1" applyAlignment="1" applyProtection="1">
      <alignment horizontal="center" vertical="center"/>
      <protection locked="0"/>
    </xf>
    <xf numFmtId="0" fontId="16" fillId="0" borderId="3" xfId="0" applyFont="1" applyBorder="1" applyAlignment="1">
      <alignment horizontal="justify" vertical="center"/>
    </xf>
    <xf numFmtId="0" fontId="16" fillId="0" borderId="3" xfId="0" applyFont="1" applyBorder="1" applyAlignment="1">
      <alignment vertical="center"/>
    </xf>
    <xf numFmtId="0" fontId="16" fillId="0" borderId="3" xfId="0" applyFont="1" applyBorder="1" applyAlignment="1">
      <alignment horizontal="center" vertical="center"/>
    </xf>
    <xf numFmtId="0" fontId="6" fillId="3" borderId="3" xfId="0" applyFont="1" applyFill="1" applyBorder="1" applyAlignment="1" applyProtection="1">
      <alignment vertical="center" wrapText="1"/>
      <protection locked="0"/>
    </xf>
    <xf numFmtId="0" fontId="6" fillId="0" borderId="3" xfId="0" applyFont="1" applyBorder="1" applyAlignment="1">
      <alignment vertical="center" wrapText="1"/>
    </xf>
    <xf numFmtId="0" fontId="16" fillId="5" borderId="3" xfId="0" applyFont="1" applyFill="1" applyBorder="1" applyAlignment="1" applyProtection="1">
      <alignment vertical="center"/>
      <protection locked="0"/>
    </xf>
    <xf numFmtId="0" fontId="6" fillId="5" borderId="3" xfId="0" applyFont="1" applyFill="1" applyBorder="1" applyAlignment="1" applyProtection="1">
      <alignment vertical="center" wrapText="1"/>
      <protection locked="0"/>
    </xf>
    <xf numFmtId="0" fontId="16" fillId="5" borderId="3" xfId="0" applyFont="1" applyFill="1" applyBorder="1" applyAlignment="1">
      <alignment horizontal="center" vertical="center" wrapText="1"/>
    </xf>
    <xf numFmtId="0" fontId="16" fillId="5" borderId="3" xfId="0" applyFont="1" applyFill="1" applyBorder="1" applyAlignment="1">
      <alignment horizontal="center" vertical="center"/>
    </xf>
    <xf numFmtId="41" fontId="16" fillId="5" borderId="3" xfId="6" applyFont="1" applyFill="1" applyBorder="1" applyAlignment="1" applyProtection="1">
      <alignment horizontal="center" vertical="center"/>
      <protection locked="0"/>
    </xf>
    <xf numFmtId="0" fontId="16" fillId="5" borderId="3" xfId="0" applyFont="1" applyFill="1" applyBorder="1" applyAlignment="1">
      <alignment vertical="center"/>
    </xf>
    <xf numFmtId="0" fontId="6" fillId="0" borderId="3" xfId="0" applyFont="1" applyBorder="1" applyAlignment="1">
      <alignment wrapText="1"/>
    </xf>
    <xf numFmtId="0" fontId="4" fillId="2" borderId="10" xfId="0" applyFont="1" applyFill="1" applyBorder="1" applyAlignment="1">
      <alignment horizontal="center" vertical="center" wrapText="1"/>
    </xf>
    <xf numFmtId="0" fontId="6" fillId="6" borderId="10" xfId="0" applyFont="1" applyFill="1" applyBorder="1" applyAlignment="1">
      <alignment horizontal="justify" vertical="center" wrapText="1"/>
    </xf>
    <xf numFmtId="0" fontId="6" fillId="6" borderId="10" xfId="0" applyFont="1" applyFill="1" applyBorder="1" applyAlignment="1">
      <alignment horizontal="justify" vertical="center"/>
    </xf>
    <xf numFmtId="0" fontId="6" fillId="3" borderId="10" xfId="0" applyFont="1" applyFill="1" applyBorder="1" applyAlignment="1" applyProtection="1">
      <alignment horizontal="justify" vertical="top" wrapText="1"/>
      <protection locked="0"/>
    </xf>
    <xf numFmtId="0" fontId="6" fillId="3" borderId="10" xfId="0" applyFont="1" applyFill="1" applyBorder="1" applyAlignment="1" applyProtection="1">
      <alignment horizontal="left" vertical="center" wrapText="1"/>
      <protection locked="0"/>
    </xf>
    <xf numFmtId="0" fontId="6" fillId="0" borderId="10" xfId="0" applyFont="1" applyBorder="1" applyAlignment="1">
      <alignment vertical="center" wrapText="1"/>
    </xf>
    <xf numFmtId="0" fontId="6" fillId="3" borderId="10" xfId="0" applyFont="1" applyFill="1" applyBorder="1" applyAlignment="1" applyProtection="1">
      <alignment vertical="center" wrapText="1"/>
      <protection locked="0"/>
    </xf>
    <xf numFmtId="0" fontId="16" fillId="3" borderId="10" xfId="0" applyFont="1" applyFill="1" applyBorder="1" applyAlignment="1" applyProtection="1">
      <alignment vertical="center" wrapText="1"/>
      <protection locked="0"/>
    </xf>
    <xf numFmtId="0" fontId="16" fillId="0" borderId="10" xfId="0" applyFont="1" applyBorder="1"/>
    <xf numFmtId="0" fontId="16" fillId="0" borderId="10" xfId="0" applyFont="1" applyBorder="1" applyAlignment="1">
      <alignment horizontal="center" vertical="center" wrapText="1"/>
    </xf>
    <xf numFmtId="0" fontId="16" fillId="5" borderId="10" xfId="0" applyFont="1" applyFill="1" applyBorder="1" applyAlignment="1">
      <alignment horizontal="center" vertical="center" wrapText="1"/>
    </xf>
    <xf numFmtId="0" fontId="16" fillId="0" borderId="2" xfId="0" applyFont="1" applyBorder="1"/>
    <xf numFmtId="0" fontId="1" fillId="2" borderId="1" xfId="0" applyFont="1" applyFill="1" applyBorder="1" applyAlignment="1">
      <alignment horizontal="center" vertical="center"/>
    </xf>
    <xf numFmtId="0" fontId="0" fillId="0" borderId="0" xfId="0"/>
    <xf numFmtId="0" fontId="9" fillId="8" borderId="4" xfId="4" applyFont="1" applyFill="1" applyBorder="1" applyAlignment="1">
      <alignment horizontal="center" vertical="center" wrapText="1" readingOrder="1"/>
    </xf>
    <xf numFmtId="0" fontId="9" fillId="8" borderId="5" xfId="4" applyFont="1" applyFill="1" applyBorder="1" applyAlignment="1">
      <alignment horizontal="center" vertical="center" wrapText="1" readingOrder="1"/>
    </xf>
    <xf numFmtId="0" fontId="1" fillId="2" borderId="2" xfId="0" applyFont="1" applyFill="1" applyBorder="1" applyAlignment="1">
      <alignment horizontal="center" vertical="center"/>
    </xf>
    <xf numFmtId="0" fontId="0" fillId="0" borderId="0" xfId="0" pivotButton="1"/>
    <xf numFmtId="0" fontId="0" fillId="0" borderId="0" xfId="0" applyAlignment="1">
      <alignment horizontal="left"/>
    </xf>
    <xf numFmtId="0" fontId="0" fillId="0" borderId="0" xfId="0" applyNumberFormat="1"/>
    <xf numFmtId="0" fontId="17" fillId="4" borderId="2" xfId="4" applyFont="1"/>
    <xf numFmtId="0" fontId="18" fillId="6" borderId="11" xfId="0" applyFont="1" applyFill="1" applyBorder="1" applyAlignment="1">
      <alignment horizontal="center" vertical="center" wrapText="1"/>
    </xf>
  </cellXfs>
  <cellStyles count="7">
    <cellStyle name="Millares [0]" xfId="6" builtinId="6"/>
    <cellStyle name="Normal" xfId="0" builtinId="0"/>
    <cellStyle name="Normal 2" xfId="2" xr:uid="{00000000-0005-0000-0000-000002000000}"/>
    <cellStyle name="Normal 3" xfId="4" xr:uid="{00000000-0005-0000-0000-000003000000}"/>
    <cellStyle name="Normal 4" xfId="3" xr:uid="{00000000-0005-0000-0000-000004000000}"/>
    <cellStyle name="Porcentaje" xfId="1" builtinId="5"/>
    <cellStyle name="Porcentaje 2"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reya Lopez chaparro" refreshedDate="44495.763085300925" createdVersion="7" refreshedVersion="7" minRefreshableVersion="3" recordCount="138" xr:uid="{0E5F28A6-C8F1-4BCD-B173-6E9BAE371778}">
  <cacheSource type="worksheet">
    <worksheetSource ref="A12:Q150" sheet="F14.1  PLANES DE MEJORAMIENT..."/>
  </cacheSource>
  <cacheFields count="17">
    <cacheField name="1" numFmtId="0">
      <sharedItems containsSemiMixedTypes="0" containsString="0" containsNumber="1" containsInteger="1" minValue="2" maxValue="139"/>
    </cacheField>
    <cacheField name="FILA_1" numFmtId="0">
      <sharedItems/>
    </cacheField>
    <cacheField name="2 AVANCE ó SEGUIMIENTO DEL PLAN DE MEJORAMIENTO" numFmtId="0">
      <sharedItems/>
    </cacheField>
    <cacheField name="ANTIC2016" numFmtId="0">
      <sharedItems count="78">
        <s v="ANTIC2016"/>
        <s v="H1 FONTIC"/>
        <s v="H2 FONTIC"/>
        <s v="H3 FONTIC"/>
        <s v="H4 FONTIC"/>
        <s v="H5 FONTIC"/>
        <s v="H6 FONTIC"/>
        <s v="H7 FONTIC"/>
        <s v="H8 FONTIC"/>
        <s v="H9 FONTIC"/>
        <s v="H10FONTIC"/>
        <s v="H11FONTIC"/>
        <s v="H12FONTIC"/>
        <s v="H13FONTIC"/>
        <s v="D H1 ICBF"/>
        <s v="AF2018 H1"/>
        <s v="AF2018 H2"/>
        <s v="AF2018 H3"/>
        <s v="AF2018 H4"/>
        <s v="AF2018 H5"/>
        <s v="CMult H9"/>
        <s v="Cmult H10"/>
        <s v="Cmult H11"/>
        <s v="Cmult H13"/>
        <s v="TOLIMAH4"/>
        <s v="TOLIMAH13"/>
        <s v="TOLIMAH14"/>
        <s v="DANE 1"/>
        <s v="DANE 2"/>
        <s v="DANE 3"/>
        <s v="DANE 4"/>
        <s v="DANE 5"/>
        <s v="DANE 7"/>
        <s v="CDEP H96"/>
        <s v="CDEP H98"/>
        <s v="CDEP H103"/>
        <s v="CDEP H104"/>
        <s v="CDEP H105"/>
        <s v="CDEP H106"/>
        <s v="CDEP H107"/>
        <s v="CDEP H108"/>
        <s v="CDEP H127"/>
        <s v="2016 H3"/>
        <s v="2016 H22"/>
        <s v="CPLAN 1"/>
        <s v="CPLAN 2"/>
        <s v="CPLAN 3"/>
        <s v="CPLAN3"/>
        <s v="CPLAN 4"/>
        <s v="CPLAN 5"/>
        <s v="AC2020-1"/>
        <s v="AC2020-2"/>
        <s v="AC2020-3"/>
        <s v="AC2020-4"/>
        <s v="AC2020-5"/>
        <s v="AC2020-6"/>
        <s v="AC2020-7"/>
        <s v="AC2020-8"/>
        <s v="AC2020-9"/>
        <s v="AC2020-10"/>
        <s v="DCPLAN 1"/>
        <s v="DCPLAN 2"/>
        <s v="DCPLAN 3"/>
        <s v="F-OBRAS1"/>
        <s v="F-OBRAS2"/>
        <s v="F-OBRAS3"/>
        <s v="F-OBRAS4"/>
        <s v="F-OBRAS5"/>
        <s v="F-OBRAS6"/>
        <s v="F-OBRAS7"/>
        <s v="F-OBRAS8"/>
        <s v="F-OBRAS9"/>
        <s v="F-OBRAS10"/>
        <s v="F-OBRAS11"/>
        <s v="F-OBRAS12"/>
        <s v="F-OBRAS13"/>
        <s v="F-OBRAS14"/>
        <s v="F-OBRAS15"/>
      </sharedItems>
    </cacheField>
    <cacheField name="HALLAZGO No.7 Contrato de Obra No. 2133529 del 31 de octubre de 2013, FONADE -  Municipio de Baranoa Departamento del Atlántico (F y D) $579.642.839." numFmtId="0">
      <sharedItems longText="1"/>
    </cacheField>
    <cacheField name="Después de dos años de encontrarse suspendido el contrato de obra, originado en la falta de planeación tanto del Municipio como de FONADE, en razón a que no se contaba con la titularidad de los predios donde debía construirse parte del puente, el objeto del mismo no se ha cumplido y por consiguiente no se ha satisfecho la necesidad planteada." numFmtId="0">
      <sharedItems longText="1"/>
    </cacheField>
    <cacheField name="Requerir al municipio el envío de los documentos de titularidad del predio para poder reiniciar la obra." numFmtId="0">
      <sharedItems longText="1"/>
    </cacheField>
    <cacheField name="Una vez verificada la titularidad del inmueble por parte del municipio, realizar el reinicio de la obra " numFmtId="0">
      <sharedItems longText="1"/>
    </cacheField>
    <cacheField name="Acta de reinicio" numFmtId="0">
      <sharedItems/>
    </cacheField>
    <cacheField name="12" numFmtId="0">
      <sharedItems containsSemiMixedTypes="0" containsString="0" containsNumber="1" containsInteger="1" minValue="0" maxValue="24"/>
    </cacheField>
    <cacheField name="2018/06/15" numFmtId="164">
      <sharedItems containsSemiMixedTypes="0" containsNonDate="0" containsDate="1" containsString="0" minDate="1899-12-31T00:00:00" maxDate="2021-08-02T00:00:00"/>
    </cacheField>
    <cacheField name="2021/07/30" numFmtId="164">
      <sharedItems containsSemiMixedTypes="0" containsNonDate="0" containsDate="1" containsString="0" minDate="1899-12-31T00:00:00" maxDate="2022-01-01T00:00:00"/>
    </cacheField>
    <cacheField name="163" numFmtId="0">
      <sharedItems containsSemiMixedTypes="0" containsString="0" containsNumber="1" minValue="0" maxValue="150"/>
    </cacheField>
    <cacheField name="0" numFmtId="0">
      <sharedItems containsSemiMixedTypes="0" containsString="0" containsNumber="1" minValue="0" maxValue="10"/>
    </cacheField>
    <cacheField name="Subg. de Desarrollo de Proyectos firma compromiso No. 17 de cumplimiento en nuevo plazo, inicialmente 1/12/2020 En reunión del 12 de julio de 2021 se generaron 2 compromisos: 1.El municipio de Baranoa realizará cofinanciación de recursos para ajuste de precios al contratista de obra y 2. remitirá a la interventoria el presupuesto ajustado al código colombiano de puentes 2014" numFmtId="0">
      <sharedItems containsBlank="1" longText="1"/>
    </cacheField>
    <cacheField name="0%" numFmtId="0">
      <sharedItems containsMixedTypes="1" containsNumber="1" minValue="0" maxValue="1"/>
    </cacheField>
    <cacheField name="SUBGERENCIA DE DESARROLLO DE PROYECTOS (Gerencia Desarrollo de Proyectos 2)"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8">
  <r>
    <n v="2"/>
    <s v="FILA_2"/>
    <s v="2 AVANCE ó SEGUIMIENTO DEL PLAN DE MEJORAMIENTO"/>
    <x v="0"/>
    <s v="HALLAZGO No.11     Contrato Interadministrativo 2131051, FONADE -  Municipio de Baranoa - Departamento del Atlántico (F y D) $79.785.363 "/>
    <s v="Se evidencia incumplimiento de lo establecido contractualmente que afectó el desarrollo del contrato, toda vez que ocasionó intermitencia en la ejecución de las obras las cuales tuvieron que ser suspendidas en varias ocasiones. Adicionalmente derivó en el pago del anticipo del contrato en un porcentaje mayor al permitido legalmente."/>
    <s v="Requerir a la interventoría y al ente territorial para que conminen al contratista a efectuar las reparaciones de los detalles de calidad y realizar la revisión y verificación de las cantidades realmente ejecutadas."/>
    <s v="Revisión documental de la información que reposa en el expediente físico y digital del proyecto, que permita establecer un balance de las cantidades de obra evidenciadas por la Contraloría General de la República contra lo avalado por la interventoría y el municipio"/>
    <s v="Informe"/>
    <n v="1"/>
    <d v="2020-01-17T00:00:00"/>
    <d v="2020-03-30T00:00:00"/>
    <n v="10"/>
    <n v="1"/>
    <s v="En los soportes del hallazgo se hace trazabilidad de las actuaciones de la entidad hasta junio 2020. Con radicado 20202700011673 la Gerente General solicita modificar esta acción, cambios  registrados en este reporte del plan. Desarrollo de Proyectos 2 remite Informe con balance de las cantidades evidenciadas por la CGR y las gestiones realizadas por ENTerritorio y la interventoría ."/>
    <n v="1"/>
    <s v="SUBGERENCIA DE DESARROLLO DE PROYECTOS (Gerencia Desarrollo de Proyectos 2)"/>
  </r>
  <r>
    <n v="3"/>
    <s v="FILA_3"/>
    <s v="2 AVANCE ó SEGUIMIENTO DEL PLAN DE MEJORAMIENTO"/>
    <x v="0"/>
    <s v="HALLAZGO No.13  Convenio Interadministrativo Derivado No. 2133377 suscrito entre FONADE – y el municipio de Cotorra (F-D) $787.773.235 _x000a__x000a_"/>
    <s v="Deficiencias en la etapa de construcción y en el seguimiento y control de las obligaciones contractuales, tanto de la interventoría como de la supervisión de FONADE y del municipio."/>
    <s v="Realizar el reinicio de la obra con el fin de cumplir con el objeto contractual y realizar el seguimiento a la presentación de facturación del pago por parte del contratista de obra, para amortizar el anticipo."/>
    <s v="Suscribir el acta de reinicio de proyecto."/>
    <s v="Acta de Reinicio"/>
    <n v="1"/>
    <d v="2018-01-15T00:00:00"/>
    <d v="2019-04-30T00:00:00"/>
    <n v="67"/>
    <n v="1"/>
    <s v="El 16 de mayo de 2019 se firmó Acta de Reinicio No.3- Fase II del  Contrato de Obra LP-02/02-2014"/>
    <n v="1"/>
    <s v="SUBGERENCIA DE DESARROLLO DE PROYECTOS (Gerencia Desarrollo de Proyectos 2)"/>
  </r>
  <r>
    <n v="4"/>
    <s v="FILA_4"/>
    <s v="2 AVANCE ó SEGUIMIENTO DEL PLAN DE MEJORAMIENTO"/>
    <x v="1"/>
    <s v="Hallazgo No. 1 Contrato de prestación de servicios profesionales No. 20171192 (F) y (D)"/>
    <s v="Se presenta un incremento injustificado del valor de los honorarios profesionales para desempeñar obligaciones idénticas en un nuevo contrato suscrito con el mismo profesional en la vigencia 2017, porque los informes tienen el mismo reporte de avance cada mes."/>
    <s v="Verificar la aplicación del Manual de Supervisión e Interventoría, en lo pertinente al formato de cumplimiento de obligaciones mensuales de los contratistas de prestación de servicios del Contrato Interadministrativo  215085 suscrito con el FONDOTIC,  con el objeto de evidenciar documentalmente el cumplimiento de obligaciones de cada contratista."/>
    <s v="Verificar la aplicación del Manual de Supervisión e Interventoría, en lo pertinente al formato de cumplimiento de obligaciones mensuales de los contratistas de prestación de servicios del Contrato Interadministrativo  215085 suscrito con el FONDOTIC,  con el objeto de evidenciar documentalmente el cumplimiento de obligaciones de cada contratista."/>
    <s v="Informes de los Contratos de Prestación de Servicios vigentes  (10)"/>
    <n v="10"/>
    <d v="2019-01-15T00:00:00"/>
    <d v="2019-03-30T00:00:00"/>
    <n v="11"/>
    <n v="10"/>
    <s v="La Gerencia de Unidad envía los 11 informes de ejecución firmados por la supervisión de los contratos de prestación de servicios vigentes para el convenio (11) Acción cumplida"/>
    <n v="1"/>
    <s v="SUBGERENCIA DE DESARROLLO DE PROYECTOS (Gerente Ciencia, Tecnología y Emprendimiento)"/>
  </r>
  <r>
    <n v="5"/>
    <s v="FILA_5"/>
    <s v="2 AVANCE ó SEGUIMIENTO DEL PLAN DE MEJORAMIENTO"/>
    <x v="2"/>
    <s v="Hallazgo 2 Contrato de prestación de servicios profesionales No. 2016632 (F) y (D)"/>
    <s v="La necesidad que dio origen al contrato y las obligaciones que se establecieron, no fueron satisfechas ni cumplidas durante la ejecución del contrato de prestación de servicios No. 2016632 y sí se canceló la totalidad del valor pactado."/>
    <s v="Verificar la aplicación del Manual de Supervisión e Interventoría, en lo pertinente al formato de cumplimiento de obligaciones mensuales de los contratistas de prestación de servicios del Contrato Interadministrativo  215085 suscrito con el FONDOTIC,  con el objeto de evidenciar documentalmente el cumplimiento de obligaciones de cada contratista."/>
    <s v="Verificar la aplicación del Manual de Supervisión e Interventoría, en lo pertinente al formato de cumplimiento de obligaciones mensuales de los contratistas de prestación de servicios del Contrato Interadministrativo  215085 suscrito con el FONDOTIC,  con el objeto de evidenciar documentalmente el cumplimiento de obligaciones de cada contratista."/>
    <s v="Informes de los Contratos de Prestación de Servicios vigentes  (10)"/>
    <n v="10"/>
    <d v="2019-01-15T00:00:00"/>
    <d v="2019-03-30T00:00:00"/>
    <n v="11"/>
    <n v="10"/>
    <s v="La Gerencia de Unidad envía los 11 informes de ejecución firmados por la supervisión de los contratos de prestación de servicios vigentes para el convenio (11)"/>
    <n v="1"/>
    <s v="SUBGERENCIA DE DESARROLLO DE PROYECTOS (Gerente Ciencia, Tecnología y Emprendimiento)"/>
  </r>
  <r>
    <n v="6"/>
    <s v="FILA_6"/>
    <s v="2 AVANCE ó SEGUIMIENTO DEL PLAN DE MEJORAMIENTO"/>
    <x v="3"/>
    <s v="Hallazgo 3 Contrato de prestación de servicios profesionales No 20161332 y Contrato 2016558 (F) y (D) "/>
    <s v="se evidencia  que las necesidades que dieron origen a la contratación y las obligaciones que se establecieron, no fueron satisfechas ni cumplidas durante la ejecución de los contratos de prestación de servicios en cuestión y sí se canceló la totalidad de los valores pactados"/>
    <s v="Verificar la aplicación del Manual de Supervisión e Interventoría, en lo pertinente al formato de cumplimiento de obligaciones mensuales de los contratistas de prestación de servicios del Contrato Interadministrativo  215085 suscrito con el FONDOTIC,  con el objeto de evidenciar documentalmente el cumplimiento de obligaciones de cada contratista."/>
    <s v="Verificar la aplicación del Manual de Supervisión e Interventoría, en lo pertinente al formato de cumplimiento de obligaciones mensuales de los contratistas de prestación de servicios del Contrato Interadministrativo  215085 suscrito con el FONDOTIC,  con el objeto de evidenciar documentalmente el cumplimiento de obligaciones de cada contratista."/>
    <s v="Informes de los Contratos de Prestación de Servicios vigentes  (10)"/>
    <n v="10"/>
    <d v="2019-01-15T00:00:00"/>
    <d v="2019-03-30T00:00:00"/>
    <n v="11"/>
    <n v="10"/>
    <s v="La Gerencia de Unidad envía los 11 informes de ejecución firmados por la supervisión de los contratos de prestación de servicios vigentes para el convenio (11)"/>
    <n v="1"/>
    <s v="SUBGERENCIA DE DESARROLLO DE PROYECTOS (Gerente Ciencia, Tecnología y Emprendimiento)"/>
  </r>
  <r>
    <n v="7"/>
    <s v="FILA_7"/>
    <s v="2 AVANCE ó SEGUIMIENTO DEL PLAN DE MEJORAMIENTO"/>
    <x v="4"/>
    <s v="Hallazgo No. 4 Contrato de prestación de servicios profesionales No. 2016667 (F) y (D)"/>
    <s v="No se encontró evidencia sobre cuales contratos la profesional realizó la supervisión, pues no figuran designaciones para adelantar supervisión ni prueba de la labor realizada."/>
    <s v="Verificar la aplicación del Manual de Supervisión e Interventoría, en lo pertinente al formato de cumplimiento de obligaciones mensuales de los contratistas de prestación de servicios del Contrato Interadministrativo  215085 suscrito con el FONDOTIC,  con el objeto de evidenciar documentalmente el cumplimiento de obligaciones de cada contratista."/>
    <s v="Verificar la aplicación del Manual de Supervisión e Interventoría, en lo pertinente al formato de cumplimiento de obligaciones mensuales de los contratistas de prestación de servicios del Contrato Interadministrativo  215085 suscrito con el FONDOTIC,  con el objeto de evidenciar documentalmente el cumplimiento de obligaciones de cada contratista."/>
    <s v="Informes de los Contratos de Prestación de Servicios vigentes  (10)"/>
    <n v="10"/>
    <d v="2019-01-15T00:00:00"/>
    <d v="2019-03-30T00:00:00"/>
    <n v="11"/>
    <n v="10"/>
    <s v="La Gerencia de Unidad envía los 11 informes de ejecución firmados por la supervisión de los contratos de prestación de servicios vigentes para el convenio (11)"/>
    <n v="1"/>
    <s v="SUBGERENCIA DE DESARROLLO DE PROYECTOS (Gerente Ciencia, Tecnología y Emprendimiento)"/>
  </r>
  <r>
    <n v="8"/>
    <s v="FILA_8"/>
    <s v="2 AVANCE ó SEGUIMIENTO DEL PLAN DE MEJORAMIENTO"/>
    <x v="5"/>
    <s v="Hallazgo No. 5 Contrato de prestación de servicios profesionales No. 2016641 (F) y (D)"/>
    <s v="Deficiencias en la etapa precontractual, contractual, falta de seguimiento y control por parte de la supervisión a las actividades realizadas por el contratista."/>
    <s v="Verificar la aplicación del Manual de Supervisión e Interventoría, en lo pertinente al formato de cumplimiento de obligaciones mensuales de los contratistas de prestación de servicios del Contrato Interadministrativo  215085 suscrito con el FONDOTIC,  con el objeto de evidenciar documentalmente el cumplimiento de obligaciones de cada contratista."/>
    <s v="Verificar la aplicación del Manual de Supervisión e Interventoría, en lo pertinente al formato de cumplimiento de obligaciones mensuales de los contratistas de prestación de servicios del Contrato Interadministrativo  215085 suscrito con el FONDOTIC,  con el objeto de evidenciar documentalmente el cumplimiento de obligaciones de cada contratista."/>
    <s v="Informes de los Contratos de Prestación de Servicios vigentes  (10)"/>
    <n v="10"/>
    <d v="2019-01-15T00:00:00"/>
    <d v="2019-03-30T00:00:00"/>
    <n v="11"/>
    <n v="10"/>
    <s v="La Gerencia de Unidad envía los 11 informes de ejecución firmados por la supervisión de los contratos de prestación de servicios vigentes para el convenio (11)"/>
    <n v="1"/>
    <s v="SUBGERENCIA DE DESARROLLO DE PROYECTOS (Gerente Ciencia, Tecnología y Emprendimiento)"/>
  </r>
  <r>
    <n v="9"/>
    <s v="FILA_9"/>
    <s v="2 AVANCE ó SEGUIMIENTO DEL PLAN DE MEJORAMIENTO"/>
    <x v="6"/>
    <s v="Hallazgo No. 6 Contrato de prestación de servicios profesionales No. 2016530 (F) y (D)"/>
    <s v="Deficiencias en la etapa precontractual, contractual, falta de seguimiento y control por parte de la supervisión a las actividades realizadas por el contratista"/>
    <s v="Verificar la aplicación del Manual de Supervisión e Interventoría, en lo pertinente al formato de cumplimiento de obligaciones mensuales de los contratistas de prestación de servicios del Contrato Interadministrativo  215085 suscrito con el FONDOTIC,  con el objeto de evidenciar documentalmente el cumplimiento de obligaciones de cada contratista."/>
    <s v="Verificar la aplicación del Manual de Supervisión e Interventoría, en lo pertinente al formato de cumplimiento de obligaciones mensuales de los contratistas de prestación de servicios del Contrato Interadministrativo  215085 suscrito con el FONDOTIC,  con el objeto de evidenciar documentalmente el cumplimiento de obligaciones de cada contratista."/>
    <s v="Informes de los Contratos de Prestación de Servicios vigentes  (10)"/>
    <n v="10"/>
    <d v="2019-01-15T00:00:00"/>
    <d v="2019-03-30T00:00:00"/>
    <n v="11"/>
    <n v="10"/>
    <s v="La Gerencia de Unidad envía los 11 informes de ejecución firmados por la supervisión de los contratos de prestación de servicios vigentes para el convenio (11)"/>
    <n v="1"/>
    <s v="SUBGERENCIA DE DESARROLLO DE PROYECTOS (Gerente Ciencia, Tecnología y Emprendimiento)"/>
  </r>
  <r>
    <n v="10"/>
    <s v="FILA_10"/>
    <s v="2 AVANCE ó SEGUIMIENTO DEL PLAN DE MEJORAMIENTO"/>
    <x v="7"/>
    <s v="Hallazgo No. 7 Contratos de prestación de servicios profesionales No. 2016628, 2016643, 2016596, 20161300 y 20161200 (F) y (D)"/>
    <s v="Esta situación se presenta por deficiencias en la etapa precontractual, dado que las necesidades establecidas en las solicitudes de contratación no correspondían con las necesidades reales de ejecución del convenio. En la etapa contractual por falta de seguimiento y control por parte de la supervisión a las actividades realizadas por cada uno de los contratistas."/>
    <s v="Verificar la aplicación del Manual de Supervisión e Interventoría, en lo pertinente al formato de cumplimiento de obligaciones mensuales de los contratistas de prestación de servicios del Contrato Interadministrativo  215085 suscrito con el FONDOTIC,  con el objeto de evidenciar documentalmente el cumplimiento de obligaciones de cada contratista."/>
    <s v="Verificar la aplicación del Manual de Supervisión e Interventoría, en lo pertinente al formato de cumplimiento de obligaciones mensuales de los contratistas de prestación de servicios del Contrato Interadministrativo  215085 suscrito con el FONDOTIC,  con el objeto de evidenciar documentalmente el cumplimiento de obligaciones de cada contratista."/>
    <s v="Informes de los Contratos de Prestación de Servicios vigentes  (10)"/>
    <n v="10"/>
    <d v="2019-01-15T00:00:00"/>
    <d v="2019-03-30T00:00:00"/>
    <n v="11"/>
    <n v="10"/>
    <s v="La Gerencia de Unidad envía los 11 informes de ejecución firmados por la supervisión de los contratos de prestación de servicios vigentes para el convenio (11)"/>
    <n v="1"/>
    <s v="SUBGERENCIA DE DESARROLLO DE PROYECTOS (Gerente Ciencia, Tecnología y Emprendimiento)"/>
  </r>
  <r>
    <n v="11"/>
    <s v="FILA_11"/>
    <s v="2 AVANCE ó SEGUIMIENTO DEL PLAN DE MEJORAMIENTO"/>
    <x v="8"/>
    <s v="Hallazgo No. 8 Selección trabajador oficial Gerente de Unidad (P) y (D)"/>
    <s v="Las  certificaciones laborales aportadas por el candidato presentaban varias inconsistencias tales como la firma de los documentos, empresa sin NIT, no señalar las responsabilidades específicas para poder establecer la experiencia relacionada y una de ellas fue aportada con fecha posterior a la verificación de requisitos realizadas por Talento Humano.   "/>
    <s v="Implementar mejoras en el proceso de verificación de soportes de hoja de vida en empleados públicos y trabajadores oficiales"/>
    <s v="Actualizar procedimiento de ingreso y egreso de empleados públicos y trabajadores oficiales"/>
    <s v="Procedimiento aprobado y publicado en el catálogo documental"/>
    <n v="1"/>
    <d v="2019-01-14T00:00:00"/>
    <d v="2019-08-31T00:00:00"/>
    <n v="33"/>
    <n v="1"/>
    <s v="La Gerencia de Talento Humano envía soporte de adopción del procedimiento en el catálogo documental de la entidad el 11/04/2019."/>
    <n v="1"/>
    <s v="SUBGERENCIA ADMINISTRATIVA (Gerencia Talento Humano – Gerencia Desarrollo Organizacional)"/>
  </r>
  <r>
    <n v="12"/>
    <s v="FILA_12"/>
    <s v="2 AVANCE ó SEGUIMIENTO DEL PLAN DE MEJORAMIENTO"/>
    <x v="9"/>
    <s v="Hallazgo No. 9 Plan Operativo Convenio 215085 suscrito entre FONADE y FONDO TIC (D)"/>
    <s v="Se evidencian deficiencias en la supervisión, lo que se puede evidenciar en los continuos retrasos ocasionados incluso por falta de firma de la Gerencia del Convenio en Junio-Julio de 2016 y la decisión de llevar todos las convocatorias para el mes de octubre de 2016"/>
    <s v="Verificar la aplicación del PMI001 Procedimiento de Negociación de Líneas Misionales en donde se incorpore las actividades a ejecutar en caso de que se presente en la ejecución de los convenios,  eventualidades o imprevistos que puedan afectar su normal ejecución y desarrollo."/>
    <s v="Verificar la aplicación del PMI001 Procedimiento de Negociación de Líneas Misionales en donde se incorpore las actividades a ejecutar en caso de que se presente en la ejecución de los convenios,  eventualidades o imprevistos que puedan afectar su normal ejecución y desarrollo."/>
    <s v="Lineamientos del marco general del proyecto-insumos plan operativo"/>
    <n v="1"/>
    <d v="2019-01-15T00:00:00"/>
    <d v="2019-10-31T00:00:00"/>
    <n v="41"/>
    <n v="1"/>
    <s v="La dependencia envío documento con lineamientos con radicado 20192000185513"/>
    <n v="1"/>
    <s v="SUBGERENCIA DE DESARROLLO DE PROYECTOS (Gerente Ciencia, Tecnología y Emprendimiento)_x000a__x000a_SUBGERENCIA ADMINISTRATIVA (Gerencia Desarrollo Organizacional)"/>
  </r>
  <r>
    <n v="13"/>
    <s v="FILA_13"/>
    <s v="2 AVANCE ó SEGUIMIENTO DEL PLAN DE MEJORAMIENTO"/>
    <x v="10"/>
    <s v="Hallazgo No. 10 Lineamientos contratación integrador (D)"/>
    <s v="Las situaciones descritas denotan que no existía claridad por parte de la Gerencia del Convenio 215085 sobre el alcance del proyecto, sus obligaciones, las especificaciones requeridas y los lineamientos definidos desde el MINTIC para contratar el proveedor integrador de servicios.  "/>
    <s v="Ajustar el Estatuto de Contratación y el Manual de Supervisión e Interventoría"/>
    <s v="Ajustar el Estatuto de Contratación y el Manual de Supervisión e Interventoría"/>
    <s v="Manual de Contratación y Manual de Supervisión e Interventoría aprobados,  publicados  y socializados"/>
    <n v="2"/>
    <d v="2019-01-01T00:00:00"/>
    <d v="2019-01-31T00:00:00"/>
    <n v="4"/>
    <n v="2"/>
    <s v="A partir de la identificación de estos hechos, FONADE adoptó controles en la contratación vía la adopción del Manual de Contratación (14/08/2018), particularmente restringiendo los anticipos únicamente para contratos de obra y máximo un 10%, y adoptó el Manual de Supervisión e Interventoría (30/04/2018) con formatos de verificación de ejecución de anticipos."/>
    <n v="1"/>
    <s v="SUBGERENCIA DE DESARROLLO DE PROYECTOS_x000a__x000a_SUBGERENCIA DE OPERACIONES"/>
  </r>
  <r>
    <n v="14"/>
    <s v="FILA_14"/>
    <s v="2 AVANCE ó SEGUIMIENTO DEL PLAN DE MEJORAMIENTO"/>
    <x v="11"/>
    <s v="Hallazgo No. 11 Determinación Anticipos Contratación derivada (D)"/>
    <s v="Los contratos terminaron sin que se amortizara la totalidad de los dineros entregados como anticipo, lo cual afectó la capacidad de gestión y el cumplimiento de las metas del Convenio por parte de FONADE, y limitó el giro de nuevos recursos por parte de FONTIC ocasionando la desfinanciación del proyecto Vive Digital."/>
    <s v="Realizar compensación de recursos aceptada y autorizada por los Contratistas Integradores de Servicios, en la facturación radicada y aceptada por Fonade, por servicios prestados por los Contratistas Integradores de Servicios en el marco del Contrato Interadministrativo 215085."/>
    <s v="Comunicaciones emitidas por los Contratistas Integradores de Servicios"/>
    <s v="Comunicaciones emitidas por los Contratistas Integradores de Servicios"/>
    <n v="5"/>
    <d v="2019-01-15T00:00:00"/>
    <d v="2019-03-30T00:00:00"/>
    <n v="11"/>
    <n v="5"/>
    <s v="Se adjuntan las comunicaciones de solicitud de amortización por cada contrato. La acción fue declarada no efectiva por el equipo auditor de la CGR en el informe de auditoría financiera 2020 (20214300231842), por lo cual requiere reformulación, la cual será diseñada e incorporada en el siguiente reporte."/>
    <n v="1"/>
    <s v="SUBGERENCIA DE DESARROLLO DE PROYECTOS (Gerente Ciencia, Tecnología y Emprendimiento)"/>
  </r>
  <r>
    <n v="15"/>
    <s v="FILA_15"/>
    <s v="2 AVANCE ó SEGUIMIENTO DEL PLAN DE MEJORAMIENTO"/>
    <x v="12"/>
    <s v="Hallazgo No. 12 Servicios excluidos de IVA (O.I –D)"/>
    <s v="Se puede concluir, que las facturas y la oferta presentada por la UT FONADE FASE 3 no contienen la carga impositiva que corresponde, porque si se hubiese incluido el impuesto que efectivamente debía calcularse, se habría superado el presupuesto establecido por MINTIC y FONADE."/>
    <s v="Realizar formación sobre legislación tributaria y su aplicación en la etapa precontractual y contractual a los colaboradores de la Subgerencia de Contratación"/>
    <s v="Realizar formación sobre legislación tributaria y su aplicación en la etapa precontractual y contractual a los colaboradores de la Subgerencia de Contratación"/>
    <s v="Lista de asistencia"/>
    <n v="1"/>
    <d v="2019-02-01T00:00:00"/>
    <d v="2019-03-29T00:00:00"/>
    <n v="8"/>
    <n v="1"/>
    <s v="Radicado 10193100092893 del Grupo de Contabilidad, con soportes de convocatoria a capacitación de asesores tributarios y lista de asistencia. La acción fue declarada efectiva por el equipo auditor de la CGR en el informe de auditoría financiera 2020 (20214300231842), por lo cual se informa en este reporte, para ser retirado en el siguente corte de reporte."/>
    <n v="1"/>
    <s v="SUBGERENCIA FINANCIERA (Contabilidad)_x000a_SUBGERENCIA DE OPERACIONES (Planeación Contractual)"/>
  </r>
  <r>
    <n v="16"/>
    <s v="FILA_16"/>
    <s v="2 AVANCE ó SEGUIMIENTO DEL PLAN DE MEJORAMIENTO"/>
    <x v="12"/>
    <s v="Hallazgo No. 12 Servicios excluidos de IVA (O.I –D)"/>
    <s v="Se puede concluir, que las facturas y la oferta presentada por la UT FONADE FASE 3 no contienen la carga impositiva que corresponde, porque si se hubiese incluido el impuesto que efectivamente debía calcularse, se habría superado el presupuesto establecido por MINTIC y FONADE."/>
    <s v="Integrar en los estudios previos y reglas de participación de la contratación derivada en los servicios que aplique (universidades, cooperación internacional, etc.) disposiciones de facturación del IVA para los potenciales contratistas."/>
    <s v="Integrar en los estudios previos y reglas de participación de la contratación derivada en los servicios que aplique (universidades, cooperación internacional, etc.) disposiciones de facturación del IVA para los potenciales contratistas."/>
    <s v="Formato estándar Estudios Previos"/>
    <n v="1"/>
    <d v="2019-02-01T00:00:00"/>
    <d v="2019-01-31T00:00:00"/>
    <n v="0"/>
    <n v="1"/>
    <s v="El Grupo de Planeación Contractual estandarizó un modelo de estudios previos, documento no controlado, ya que cada solicitud maneja una especialidad única. Incluye capitulo 4. IMPUESTOS, establece que el oferente debe considerar en su oferta todos los costos correspondientes a impuestos, tasas, contribuciones o gravámenes con la suscripción y legalización del contrato. La acción fue declarada efectiva por el equipo auditor de la CGR en el informe de auditoría financiera 2020 (20214300231842), por lo cual se informa en este reporte, para ser retirado en el siguente corte de reporte."/>
    <n v="1"/>
    <s v="SUBGERENCIA DE OPERACIONES (Planeación Contractual)_x000a_SUBGERENCIA ADMINISTRATIVA (Desarrollo Organizacional)"/>
  </r>
  <r>
    <n v="17"/>
    <s v="FILA_17"/>
    <s v="2 AVANCE ó SEGUIMIENTO DEL PLAN DE MEJORAMIENTO"/>
    <x v="13"/>
    <s v="Hallazgo No. 13 Obligaciones Interventoría 2162850  (D) "/>
    <s v="Las situaciones expuestas evidencian deficiencias en la supervisión de FONADE, supervisión a cargo de la Gerencia del Convenio 215085, como quiera que no realizó un seguimiento adecuado y oportuno a la ejecución del contrato 2162850, en la medida que este inició ejecución en diciembre de 2016, fecha a partir de la cual el interventor debía hacer entrega de algunos productos."/>
    <s v="Presentar demanda en contra de la interventoría por incumplimiento y posibles perjuicios para FONADE_x000a__x000a_"/>
    <s v="Presentar demanda en contra de la interventoría por incumplimiento y posibles perjuicios para FONADE_x000a__x000a_"/>
    <s v="Demanda"/>
    <n v="1"/>
    <d v="2018-12-31T00:00:00"/>
    <d v="2019-01-31T00:00:00"/>
    <n v="4"/>
    <n v="1"/>
    <s v="FONADE radicó la demanda con número de proceso 25000233600020180105500 del 16/12/2018, FONADE VS UNIVERSIDAD DISTRITAL. _x000a_Se anexa Auto de Admisión de la demanda del 18 de diciembre de 2018 y Reporte del estado de la demanda FONADE VS UNIVERSIDAD DISTRITAL. "/>
    <n v="1"/>
    <s v="OFICINA ASESORA JURÍDICA"/>
  </r>
  <r>
    <n v="18"/>
    <s v="FILA_18"/>
    <s v="2 AVANCE ó SEGUIMIENTO DEL PLAN DE MEJORAMIENTO"/>
    <x v="13"/>
    <s v="Hallazgo No. 13 Obligaciones Interventoría 2162850  (D) "/>
    <s v="Las situaciones expuestas evidencian deficiencias en la supervisión de FONADE, supervisión a cargo de la Gerencia del Convenio 215085, como quiera que no realizó un seguimiento adecuado y oportuno a la ejecución del contrato 2162850, en la medida que este inició ejecución en diciembre de 2016."/>
    <s v="Capacitar a los supervisores en el procedimiento para solicitar acciones contractuales por presunto incumplimiento _x000a__x000a_"/>
    <s v="Capacitar a los supervisores en el procedimiento para solicitar acciones contractuales por presunto incumplimiento _x000a_"/>
    <s v="Lista de asistencia"/>
    <n v="1"/>
    <d v="2018-12-31T00:00:00"/>
    <d v="2019-06-30T00:00:00"/>
    <n v="26"/>
    <n v="1"/>
    <s v="La Subgerencia de Operaciones envía la presentación realizada y la lista de asistencia de actividad ejecutada el 4/07/2019. Cumplida unos días fuera de plazo."/>
    <n v="1"/>
    <s v="SUBGERENCIA DE OPERACIONES_x000a__x000a_SUBGERENCIA DE DESARROLLO DE PROYECTOS"/>
  </r>
  <r>
    <n v="19"/>
    <s v="FILA_19"/>
    <s v="2 AVANCE ó SEGUIMIENTO DEL PLAN DE MEJORAMIENTO"/>
    <x v="14"/>
    <s v="Hallazgo 1. Convenio 211048 de 2011 ICBF. Se incumplió el objeto del contrato de obra No.2140671 de 2014 con Consorcio Alcázares, se ejecutó solo el 66% de la obra. FONADE asumió vigilancia de obras de nov 2017 a oct 2018 por $78,4 mill., pago de arrendamiento de ICBF de jun a dic de 2018 por $115 mill., y $174,4 mill. por mantenimiento y recuperación de obras, como gastos adicionales. "/>
    <s v="Inadecuada gestión de Interventoría y supervisión_x000a_Gestión inoportuna de la prórroga del contrato interadministrativo para mantener la contratación derivada."/>
    <s v="Establecer lineamientos respecto a los términos (plazos) para el trámite de modificaciones contractuales por parte de los grupos de trabajo de la entidad"/>
    <s v="Adoptar plazos para el trámite de modificaciones contractuales por parte de los grupos de trabajo de la entidad"/>
    <s v="Circular"/>
    <n v="1"/>
    <d v="2019-05-17T00:00:00"/>
    <d v="2019-05-31T00:00:00"/>
    <n v="2"/>
    <n v="1"/>
    <s v="La Subgerencia de Operaciones expidió la Circular interna No. 5 del 28/05/2019 con radicado 20195000000424"/>
    <n v="1"/>
    <s v="SUBGERENCIA DE OPERACIONES (Planeación contractual)"/>
  </r>
  <r>
    <n v="20"/>
    <s v="FILA_20"/>
    <s v="2 AVANCE ó SEGUIMIENTO DEL PLAN DE MEJORAMIENTO"/>
    <x v="14"/>
    <s v="Hallazgo 1. Convenio 211048 de 2011 ICBF. Se incumplió el objeto del contrato de obra No.2140671 de 2014 con Consorcio Alcázares, se ejecutó solo el 66% de la obra. FONADE asumió vigilancia de obras de nov 2017 a oct 2018 por $78,4 mill., pago de arrendamiento de ICBF de jun a dic de 2018 por $115 mill., y $174,4 mill. por mantenimiento y recuperación de obras, como gastos adicionales. "/>
    <s v="Inadecuada gestión de Interventoría y supervisión_x000a_Gestión inoportuna de la prórroga del contrato interadministrativo para mantener la contratación derivada."/>
    <s v="Capacitar/formar  a los supervisores/interventorías en el procedimiento de alerta a las compañías de seguros para advertir potenciales incumplimientos (menores al 5%), establecido en el manual de supervisión e interventoría vigente en la entidad"/>
    <s v="Capacitar/formar  a los supervisores/interventorías en el procedimiento de alerta a las compañías de seguros"/>
    <s v="Capacitación / Formación"/>
    <n v="1"/>
    <d v="2019-05-17T00:00:00"/>
    <d v="2019-08-30T00:00:00"/>
    <n v="15"/>
    <n v="1"/>
    <s v="La Subgerencia de Operaciones envía presentación soporte y lista de asistencia a charla del 22 y 23 de agosto de 2019."/>
    <n v="1"/>
    <s v="SUBGERENCIA DE OPERACIONES_x000a__x000a_SUBGERENCIA DE DESARROLLO DE PROYECTOS"/>
  </r>
  <r>
    <n v="21"/>
    <s v="FILA_21"/>
    <s v="2 AVANCE ó SEGUIMIENTO DEL PLAN DE MEJORAMIENTO"/>
    <x v="14"/>
    <s v="Hallazgo 1. Convenio 211048 de 2011 ICBF. Se incumplió el objeto del contrato de obra No.2140671 de 2014 con Consorcio Alcázares, se ejecutó solo el 66% de la obra. FONADE asumió vigilancia de obras de nov 2017 a oct 2018 por $78,4 mill., pago de arrendamiento de ICBF de jun a dic de 2018 por $115 mill., y $174,4 mill. por mantenimiento y recuperación de obras, como gastos adicionales. "/>
    <s v="Inadecuada gestión de Interventoría y supervisión_x000a_Gestión inoportuna de la prórroga del contrato interadministrativo para mantener la contratación derivada."/>
    <s v="Gestión del proceso disciplinario por posible responsabilidades al interior de la entidad"/>
    <s v="Incorporar este informe de denuncia en el proceso disciplinario 033-2018 "/>
    <s v="Auto de incorporación"/>
    <n v="1"/>
    <d v="2019-05-17T00:00:00"/>
    <d v="2019-07-31T00:00:00"/>
    <n v="11"/>
    <n v="1"/>
    <s v="La Subgerencia Administrativa expidió del Auto de apertura de investigación dentro del radicado No. 033 de 2018, bajo el cual se ordenó la incorporación del informe de denuncia, atendido a través de constancia secretarial de 18 de julio quedo legalmente incorporada al expediente."/>
    <n v="1"/>
    <s v="SUBGERENCIA  ADMINISTRATIVA (Control Interno Disciplinario)"/>
  </r>
  <r>
    <n v="22"/>
    <s v="FILA_22"/>
    <s v="2 AVANCE ó SEGUIMIENTO DEL PLAN DE MEJORAMIENTO"/>
    <x v="15"/>
    <s v="Convenio 212017-2012 DPS. Contrato 2131644-2013 Departamento de Córdoba y Contrato de Obra 578-2014: Extensión de redes de alcantarillado sanitario en municipio Puerto Libertador. Ejecución del proyecto suspendida desde mayo de 2015, el sistema de alcantarillado no está en funcionamiento, obra inconclusa por $4.911,5 mill. y deficiencias en calidad del pavimento por $41,5 mill. "/>
    <s v="Tubería desinstalada con presencia de aguas residuales o servidas; manholes o pozos de inspección colmatados; cajas de inspección rebosadas o no construidas_x000a__x000a_Falta entrega de reajuste de diseños por parte de la Gobernación a Minvivienda_x000a__x000a_Inadecuada gestión de la interventoría y supervisión en el control del cumplimiento de las especificaciones técnicas pactadas en el contrato de obra"/>
    <s v="Gestionar con la  Gobernación la terminación del proyecto"/>
    <s v="Oficiar a la gobernación para que ejecute las reparaciones requeridas por deficiencias de calidad de obra y finalice la obra"/>
    <s v="Oficio"/>
    <n v="1"/>
    <d v="2019-06-18T00:00:00"/>
    <d v="2019-07-31T00:00:00"/>
    <n v="6"/>
    <n v="1"/>
    <s v="El 2 de julio de 2019 Enterritorio envió oficio a la Gobernación solicitando: 1. Establecer acciones a adoptar respecto al informe de la CGR. 2. Garantizar la terminación y entrega de las obras. 3. Gestionar la devolución del anticipo. Radicado: 20192700169821"/>
    <n v="1"/>
    <s v="SUBGERENCIA DE DESARROLLO DE PROYECTOS (Gerencia Desarrollo de Proyectos 2)_x000a_OFICINA ASESORA JURÍDICA"/>
  </r>
  <r>
    <n v="23"/>
    <s v="FILA_23"/>
    <s v="2 AVANCE ó SEGUIMIENTO DEL PLAN DE MEJORAMIENTO"/>
    <x v="15"/>
    <s v="Convenio 212017-2012 DPS. Contrato 2131644-2013 Departamento de Córdoba y Contrato de Obra 578-2014: Extensión de redes de alcantarillado sanitario en municipio Puerto Libertador. Ejecución del proyecto suspendida desde mayo de 2015, el sistema de alcantarillado no está en funcionamiento, obra inconclusa por $4.911,5 mill. y deficiencias en calidad del pavimento por $41,5 mill. "/>
    <s v="Tubería desinstalada con presencia de aguas residuales o servidas; manholes o pozos de inspección colmatados; cajas de inspección rebosadas o no construidas_x000a__x000a_Falta entrega de reajuste de diseños por parte de la Gobernación a Minvivienda_x000a__x000a_Inadecuada gestión de la interventoría y supervisión en el control del cumplimiento de las especificaciones técnicas pactadas en el contrato de obra"/>
    <s v="Adelantar un nuevo proceso de contratación para la interventoría técnica, administrativa, financiera, ambiental y de control presupuestal para la terminación de la extensión de redes de alcantarillado sanitario en el municipio de Puerto Libertador-Córdoba"/>
    <s v="Contratar la interventoría"/>
    <s v="Contrato de interventoría celebrado"/>
    <n v="1"/>
    <d v="2020-01-16T00:00:00"/>
    <d v="2020-07-31T00:00:00"/>
    <n v="28"/>
    <n v="1"/>
    <s v="Con radicado 20201100010233 la Gerente General solicita modifcar esta acción de mejora, cambios que quedan registrados en este reporte del plan. Se celebra contrato de interventoria entre Consorcio Intrredes y Enterritorio, adjunta acta selección de la convocatoria meritoria CME 001-2020 Y pantallazo Secop  II contrato de interventoria,."/>
    <n v="1"/>
    <s v="SUBGERENCIA DE DESARROLLO DE PROYECTOS (Grupo de Desarrollo de Proyectos 2)_x000a_SUBGERENCIA DE OPERACIONES (Grupo de Procesos de Selección)"/>
  </r>
  <r>
    <n v="24"/>
    <s v="FILA_24"/>
    <s v="2 AVANCE ó SEGUIMIENTO DEL PLAN DE MEJORAMIENTO"/>
    <x v="15"/>
    <s v="Convenio 212017-2012 DPS. Contrato 2131644-2013 Departamento de Córdoba y Contrato de Obra 578-2014: Extensión de redes de alcantarillado sanitario en municipio Puerto Libertador. Ejecución del proyecto suspendida desde mayo de 2015, el sistema de alcantarillado no está en funcionamiento, obra inconclusa por $4.911,5 mill. y deficiencias en calidad del pavimento por $41,5 mill. "/>
    <s v="Tubería desinstalada con presencia de aguas residuales o servidas; manholes o pozos de inspección colmatados; cajas de inspección rebosadas o no construidas_x000a__x000a_Falta entrega de reajuste de diseños por parte de la Gobernación a Minvivienda_x000a__x000a_Inadecuada gestión de la interventoría y supervisión en el control del cumplimiento de las especificaciones técnicas pactadas en el contrato de obra"/>
    <s v="Gestionar acciones legales contra la Interventoría Consorcio GC CA"/>
    <s v="Presentar FAP900 a Subgerencia de Operaciones por Subgerencia de Desarrollo de Proyectos"/>
    <s v="FAP900 radicado"/>
    <n v="1"/>
    <d v="2019-06-18T00:00:00"/>
    <d v="2019-07-15T00:00:00"/>
    <n v="4"/>
    <n v="1"/>
    <s v="La Subgerencia de Desarrollo de Proyectos presenta soporte del FAP900 proyectado respecto del Contrato de interventoría No. 2141015 Consorcio GC CA. Ficha que quedó como soporte de la solicitud de inicio de acción judicial."/>
    <n v="1"/>
    <s v="SUBGERENCIA DE DESARROLLO DE PROYECTOS (Gerencia Desarrollo de Proyectos 2)"/>
  </r>
  <r>
    <n v="25"/>
    <s v="FILA_25"/>
    <s v="2 AVANCE ó SEGUIMIENTO DEL PLAN DE MEJORAMIENTO"/>
    <x v="15"/>
    <s v="Convenio 212017-2012 DPS. Contrato 2131644-2013 Departamento de Córdoba y Contrato de Obra 578-2014: Extensión de redes de alcantarillado sanitario en municipio Puerto Libertador. Ejecución del proyecto suspendida desde mayo de 2015, el sistema de alcantarillado no está en funcionamiento, obra inconclusa por $4.911,5 mill. y deficiencias en calidad del pavimento por $41,5 mill. "/>
    <s v="Tubería desinstalada con presencia de aguas residuales o servidas; manholes o pozos de inspección colmatados; cajas de inspección rebosadas o no construidas_x000a__x000a_Falta entrega de reajuste de diseños por parte de la Gobernación a Minvivienda_x000a__x000a_Inadecuada gestión de la interventoría y supervisión en el control del cumplimiento de las especificaciones técnicas pactadas en el contrato de obra"/>
    <s v="Gestionar acciones legales contra la Interventoría Consorcio GC CA"/>
    <s v="Presentar FAP900 y FAP901 a Oficina Jurídica por Subgerencia de Operaciones "/>
    <s v="FAP900 y 901 radicados"/>
    <n v="1"/>
    <d v="2019-06-18T00:00:00"/>
    <d v="2019-08-15T00:00:00"/>
    <n v="8"/>
    <n v="1"/>
    <s v="La Subgerencia de operaciones envía soporte de remisión de estudio jurídico para inicio de acción judicial del  9 de agosto de 2019."/>
    <n v="1"/>
    <s v="SUBGERENCIA DE OPERACIONES (Gerencia Gestión Post contractual)"/>
  </r>
  <r>
    <n v="26"/>
    <s v="FILA_26"/>
    <s v="2 AVANCE ó SEGUIMIENTO DEL PLAN DE MEJORAMIENTO"/>
    <x v="15"/>
    <s v="Convenio 212017-2012 DPS. Contrato 2131644-2013 Departamento de Córdoba y Contrato de Obra 578-2014: Extensión de redes de alcantarillado sanitario en municipio Puerto Libertador. Ejecución del proyecto suspendida desde mayo de 2015, el sistema de alcantarillado no está en funcionamiento, obra inconclusa por $4.911,5 mill. y deficiencias en calidad del pavimento por $41,5 mill. "/>
    <s v="Tubería desinstalada con presencia de aguas residuales o servidas; manholes o pozos de inspección colmatados; cajas de inspección rebosadas o no construidas_x000a__x000a_Falta entrega de reajuste de diseños por parte de la Gobernación a Minvivienda_x000a__x000a_Inadecuada gestión de la interventoría y supervisión en el control del cumplimiento de las especificaciones técnicas pactadas en el contrato de obra"/>
    <s v="Gestionar acciones legales contra la Interventoría Consorcio GC CA"/>
    <s v="Presentar la demanda"/>
    <s v="Documento de demanda radicado"/>
    <n v="1"/>
    <d v="2019-06-18T00:00:00"/>
    <d v="2020-04-30T00:00:00"/>
    <n v="45"/>
    <n v="1"/>
    <s v="Se radicó la demanda contra la Interventoría Consorcio GC.CA, adjunta PDF del correo electrónico remitido por el sistema de demanda en línea habilitado por la Rama Judicial para la radicación de demandas judiciales."/>
    <n v="1"/>
    <s v="OFICINA ASESORA JURÍDICA "/>
  </r>
  <r>
    <n v="27"/>
    <s v="FILA_27"/>
    <s v="2 AVANCE ó SEGUIMIENTO DEL PLAN DE MEJORAMIENTO"/>
    <x v="16"/>
    <s v="Convenio 215028-2015 FONSECON. Contrato 215034-2015 municipio Zipaquirá. Contrato de obra 2162241-2016 Consorcio Orinoquía: construcción II etapa estación de policía San Juanito. Avance físico de 58% y suspensión por componente eléctrico, la infraestructura no tiene cubierta y está expuesta al ambiente."/>
    <s v="Modificación de diseños para la fase II por parte de la Policía_x000a__x000a_Lesiones, daños y afectaciones de la fase I que deben corregirse _x000a__x000a_Deficiencias en el diseño entregado por el Municipio en lo concerniente al capítulo eléctrico"/>
    <s v="Gestionar con la interventoría  y el municipio la finalización del proyecto y recibo de la obra"/>
    <s v="Solicitar pronunciamiento de la interventoría de los aspectos técnicos, administrativos, financieros y legales  frente a los hechos y observaciones de la CGR, y sobre las acciones correctivas correspondientes a implementar que subsanen lo pertinente"/>
    <s v="Informe de interventoría"/>
    <n v="1"/>
    <d v="2019-06-18T00:00:00"/>
    <d v="2019-06-30T00:00:00"/>
    <n v="2"/>
    <n v="1"/>
    <s v="SUBGERENCIA DE DESARROLLO DE PROYECTOS (Gerencia Infraestructura y Competitividad)La Gerencia de Unidad envía informe de interventoría sobre correcciones que hará en acta parcial de obra No. 8."/>
    <n v="1"/>
    <s v="SUBGERENCIA DE DESARROLLO DE PROYECTOS (Gerencia Infraestructura y Competitividad)"/>
  </r>
  <r>
    <n v="28"/>
    <s v="FILA_28"/>
    <s v="2 AVANCE ó SEGUIMIENTO DEL PLAN DE MEJORAMIENTO"/>
    <x v="16"/>
    <s v="Convenio 215028-2015 FONSECON. Contrato 215034-2015 municipio Zipaquirá. Contrato de obra 2162241-2016 Consorcio Orinoquía: construcción II etapa estación de policía San Juanito. Avance físico de 58% y suspensión por componente eléctrico, la infraestructura no tiene cubierta y está expuesta al ambiente."/>
    <s v="Modificación de diseños para la fase II por parte de la Policía_x000a__x000a_Lesiones, daños y afectaciones de la fase I que deben corregirse _x000a__x000a_Deficiencias en el diseño entregado por el Municipio en lo concerniente al capítulo eléctrico"/>
    <s v="Gestionar con la interventoría  y el municipio la finalización del proyecto y recibo de la obra"/>
    <s v="Revisar las cantidades de obra ejecutadas y no ejecutadas evidenciadas por la CGR y tomar las acciones correctivas de compensación en acta parcial de obra"/>
    <s v="Acta de recibo parcial de la interventoría"/>
    <n v="1"/>
    <d v="2019-06-18T00:00:00"/>
    <d v="2019-06-30T00:00:00"/>
    <n v="2"/>
    <n v="1"/>
    <s v="La gerencia de Unidad remite el acta parcial de obra no. 8, con el registro de compensación de actividades y la memoria de cantidades de obra; y el acta parcial No. 9 con la memoria de cantidades de obra. "/>
    <n v="1"/>
    <s v="SUBGERENCIA DE DESARROLLO DE PROYECTOS (Gerencia Infraestructura y Competitividad)"/>
  </r>
  <r>
    <n v="29"/>
    <s v="FILA_29"/>
    <s v="2 AVANCE ó SEGUIMIENTO DEL PLAN DE MEJORAMIENTO"/>
    <x v="16"/>
    <s v="Convenio 215028-2015 FONSECON. Contrato 215034-2015 municipio Zipaquirá. Contrato de obra 2162241-2016 Consorcio Orinoquía: construcción II etapa estación de policía San Juanito. Avance físico de 58% y suspensión por componente eléctrico, la infraestructura no tiene cubierta y está expuesta al ambiente."/>
    <s v="Modificación de diseños para la fase II por parte de la Policía_x000a__x000a_Lesiones, daños y afectaciones de la fase I que deben corregirse _x000a__x000a_Deficiencias en el diseño entregado por el Municipio en lo concerniente al capítulo eléctrico"/>
    <s v="Gestionar con la interventoría  y el municipio la finalización del proyecto y recibo de la obra"/>
    <s v="Gestionar la finalización del proyecto con sustento en la reparación de los elementos estructurales  fase I (ejecutada por el Municipio de Zipaquirá) y los ajustes al componente eléctrico"/>
    <s v="Acta de recibo de obra a satisfacción de la interventoría"/>
    <n v="1"/>
    <d v="2019-06-18T00:00:00"/>
    <d v="2020-02-28T00:00:00"/>
    <n v="36"/>
    <n v="1"/>
    <s v="La Subgerencia firmó compromiso de cumplimiento en nuevo plazo, al 28/02/2020 (Compromiso No. 2). La fecha inicial era 30/11/2019_x000a_Se adjunta acta de recibo a satisfacción firmada por las partes."/>
    <n v="1"/>
    <s v="SUBGERENCIA DE DESARROLLO DE PROYECTOS (Gerencia Infraestructura y Competitividad)"/>
  </r>
  <r>
    <n v="30"/>
    <s v="FILA_30"/>
    <s v="2 AVANCE ó SEGUIMIENTO DEL PLAN DE MEJORAMIENTO"/>
    <x v="17"/>
    <s v="Convenio 211029-2011 FONTUR. Contrato 2130569 estudios y diseños y Contrato de Obra 2151817: construcción plataforma flotante junto al muelle Johnny Cay, San Andrés. Obra inconclusa hace 3 años y no están instaladas ni almacenadas adecuadamente 19 unidades flotantes en acero naval, ni entrepiso en madera densa, ni pasarela metálica flotante, ni módulos rompeolas recibidos por FONADE"/>
    <s v="Requerimiento expreso de plataforma flotante por parte de FONTUR_x000a_No identificación de las deficiencias en los diseños entregados_x000a_Inadecuada planeación y control de FONADE en los contratos celebrados en el 2013 (ajustes diseños iniciales y su interventoría)_x000a_inadecuada gestión de supervisión debido a que validó y suscribió acta de  recibo final sin cumplimiento de cantidades construidas"/>
    <s v="Realizar las gestiones necesarias para recuperar los recursos desembolsados y los perjuicios derivados por la ejecución defectuosa de la labor desarrollada por parte de los contratistas de consultoría e interventoría "/>
    <s v="Gestionar acciones legales contra Proyectos de Ingeniería y Consultoría - estudios y diseños"/>
    <s v="Auto admisorio de la demanda"/>
    <n v="1"/>
    <d v="2019-06-18T00:00:00"/>
    <d v="2019-06-30T00:00:00"/>
    <n v="2"/>
    <n v="1"/>
    <s v="La Oficina Asesora Jurídica entrega el auto admisorio de la demanda de fecha 17/05/2018 para contratista e interventoría."/>
    <n v="1"/>
    <s v="OFICINA ASESORA JURÍDICA "/>
  </r>
  <r>
    <n v="31"/>
    <s v="FILA_31"/>
    <s v="2 AVANCE ó SEGUIMIENTO DEL PLAN DE MEJORAMIENTO"/>
    <x v="17"/>
    <s v="Convenio 211029-2011 FONTUR. Contrato 2130569 estudios y diseños y Contrato de Obra 2151817: construcción plataforma flotante junto al muelle Johnny Cay, San Andrés. Obra inconclusa hace 3 años y no están instaladas ni almacenadas adecuadamente 19 unidades flotantes en acero naval, ni entrepiso en madera densa, ni pasarela metálica flotante, ni módulos rompeolas recibidos por FONADE"/>
    <s v="Requerimiento expreso de plataforma flotante por parte de FONTUR_x000a_No identificación de las deficiencias en los diseños entregados_x000a_Inadecuada planeación y control de FONADE en los contratos celebrados en el 2013 (ajustes diseños iniciales y su interventoría)_x000a_inadecuada gestión de supervisión debido a que validó y suscribió acta de  recibo final sin cumplimiento de cantidades construidas"/>
    <s v="Realizar las gestiones necesarias para recuperar los recursos desembolsados y los perjuicios derivados por la ejecución defectuosa de la labor desarrollada por parte de los contratistas de consultoría e interventoría "/>
    <s v="Gestionar acciones legales contra Consorcio Gespro - Interventoría"/>
    <s v="Auto admisorio de la demanda"/>
    <n v="1"/>
    <d v="2019-06-18T00:00:00"/>
    <d v="2019-06-30T00:00:00"/>
    <n v="2"/>
    <n v="1"/>
    <s v="La Oficina Asesora Jurídica entrega el auto admisorio de la demanda de fecha 17/05/2018 para contratista e interventoría."/>
    <n v="1"/>
    <s v="OFICINA ASESORA JURÍDICA "/>
  </r>
  <r>
    <n v="32"/>
    <s v="FILA_32"/>
    <s v="2 AVANCE ó SEGUIMIENTO DEL PLAN DE MEJORAMIENTO"/>
    <x v="18"/>
    <s v="Convenio 211029-2011 FONTUR. Contrato de Obra 2151540: construcción muelle turístico Los Lancheros en San Andrés. A marzo de 2019 el muelle no ha entrado en funcionamiento, pero se utiliza de manera informal, las construcciones se encuentran en estado de abandono, sin custodia ni mantenimiento."/>
    <s v="Falta del servicio de energía eléctrica y de agua potable_x000a_Falta de mantenimiento preventivo _x000a_Las obras no han sido recibidas por FONTUR"/>
    <s v="Evidenciar recibo de la obra por parte de FONTUR y gestionar demanda judicial contra FONTUR por incumplimiento del convenio y para liquidación del mismo"/>
    <s v="Evidenciar recibo de la obra por parte de FONTUR y gestionar demanda judicial contra FONTUR por incumplimiento del convenio y para liquidación del mismo"/>
    <s v="Acta de entrega y recibo de bienes y servicios producto del contrato"/>
    <n v="1"/>
    <d v="2019-06-18T00:00:00"/>
    <d v="2019-06-30T00:00:00"/>
    <n v="2"/>
    <n v="1"/>
    <s v="La Gerencia de Unidad remite el acta de entrega del muelle de Lancheros firmada por las partes, que fue enviada con radicado 20182200349331 a FONTUR para su revisión y posterior aprobación."/>
    <n v="1"/>
    <s v="SUBGERENCIA DE DESARROLLO DE PROYECTOS (Gerencia Infraestructura y Competitividad)"/>
  </r>
  <r>
    <n v="33"/>
    <s v="FILA_33"/>
    <s v="2 AVANCE ó SEGUIMIENTO DEL PLAN DE MEJORAMIENTO"/>
    <x v="18"/>
    <s v="Convenio 211029-2011 FONTUR. Contrato de Obra 2151540: construcción muelle turístico Los Lancheros en San Andrés. A marzo de 2019 el muelle no ha entrado en funcionamiento, pero se utiliza de manera informal, las construcciones se encuentran en estado de abandono, sin custodia ni mantenimiento."/>
    <s v="Falta del servicio de energía eléctrica y de agua potable_x000a_Falta de mantenimiento preventivo _x000a_Las obras no han sido recibidas por FONTUR"/>
    <s v="Evidenciar recibo de la obra por parte de FONTUR y gestionar demanda judicial contra FONTUR por incumplimiento del convenio y para liquidación del mismo"/>
    <s v="Evidenciar recibo de la obra por parte de FONTUR y gestionar demanda judicial contra FONTUR por incumplimiento del convenio y para liquidación del mismo"/>
    <s v="Auto admisorio de la demanda"/>
    <n v="1"/>
    <d v="2019-06-18T00:00:00"/>
    <d v="2019-06-30T00:00:00"/>
    <n v="2"/>
    <n v="1"/>
    <s v="La Oficina Asesora Jurídica entrega el auto admisorio de la demanda de fecha 10/06/2019"/>
    <n v="1"/>
    <s v="OFICINA ASESORA JURÍDICA "/>
  </r>
  <r>
    <n v="34"/>
    <s v="FILA_34"/>
    <s v="2 AVANCE ó SEGUIMIENTO DEL PLAN DE MEJORAMIENTO"/>
    <x v="19"/>
    <s v="Convenio 212017-2012 DPS.  Contrato 2170717 Municipio de Chaparral, Tolima. Contrato de Obra 161-2017: construcción del puente vehicular sobre el río Amoyá. No se ha amortizado el anticipo girado por FONADE a la fiducia por $714,5 mill., el contrato está suspendido, la obra inconclusa y el contrato marco finalizado."/>
    <s v="Vencimiento del plazo de ejecución del Convenio Marco"/>
    <s v="Suscribir y ejecutar convenio con Municipio para terminar el proyecto"/>
    <s v="Suscribir convenio con municipio de Chaparral para finalizar obra, en el marco del Convenio 212080-2012 con DPS (aprobado cambio en Comité de Negocios)"/>
    <s v="Convenio interadministrativo celebrado"/>
    <n v="1"/>
    <d v="2019-06-18T00:00:00"/>
    <d v="2019-06-30T00:00:00"/>
    <n v="2"/>
    <n v="1"/>
    <s v="El 26 de junio de 2019 se suscribió el Convenio Interadministrativo No. 2191870 con el muniicipio de Chaparral - Tolima para la terminación de la construcción del puente vehicular sobre el Rio Amoyá."/>
    <n v="1"/>
    <s v="SUBGERENCIA DE DESARROLLO DE PROYECTOS (Gerencia Desarrollo de Proyectos 2) - Proyectos )_x000a__x000a_SUBGERENCIA DE OPERACIONES (Gerencia Planeación contractual)"/>
  </r>
  <r>
    <n v="35"/>
    <s v="FILA_35"/>
    <s v="2 AVANCE ó SEGUIMIENTO DEL PLAN DE MEJORAMIENTO"/>
    <x v="19"/>
    <s v="Convenio 212017-2012 DPS.  Contrato 2170717 Municipio de Chaparral, Tolima. Contrato de Obra 161-2017: construcción del puente vehicular sobre el río Amoyá. No se ha amortizado el anticipo girado por FONADE a la fiducia por $714,5 mill., el contrato está suspendido, la obra inconclusa y el contrato marco finalizado."/>
    <s v="Vencimiento del plazo de ejecución del Convenio Marco"/>
    <s v="Solicitar al Grupo de Gestión Post-contractual el inicio de acción judicial en contra del municipio de Chaparral - Tolima con el propósito de recuperar la suma pendiente por amortizar del anticipo, y de que se liquide el convenio interadministrativo 2170717 suscrito con la mencionada entidad territorial"/>
    <s v="Gestionar el inicio de acción judicial en contra del municipio de Chaparral - Tolima"/>
    <s v="FAP900 radicado en el Grupo de Gestión Post-contractual."/>
    <n v="1"/>
    <d v="2019-06-18T00:00:00"/>
    <d v="2020-09-30T00:00:00"/>
    <n v="67"/>
    <n v="1"/>
    <s v="Con radicado 20202700106543 la Gerente solicitó modificar la acción._x000a_La entidad gestionó el inicio de acción judicial 20205400111633 el 03/08/2020 y gestionó conciliación en la procuraduría 2016 judicial 1, radicado 3649-0 del 29/09/2020."/>
    <n v="1"/>
    <s v="SUBGERENCIA DE DESARROLLO DE PROYECTOS (Gerencia Desarrollo de Proyectos 2- Proyectos 2)_x000a__x000a_SUBGERENCIA DE OPERACIONES (Gerencia Planeación contractual y Gerencia Procesos de Selección)"/>
  </r>
  <r>
    <n v="36"/>
    <s v="FILA_36"/>
    <s v="2 AVANCE ó SEGUIMIENTO DEL PLAN DE MEJORAMIENTO"/>
    <x v="19"/>
    <s v="Convenio 212017-2012 DPS.  Contrato 2170717 Municipio de Chaparral, Tolima. Contrato de Obra 161-2017: construcción del puente vehicular sobre el río Amoyá. No se ha amortizado el anticipo girado por FONADE a la fiducia por $714,5 mill., el contrato está suspendido, la obra inconclusa y el contrato marco finalizado."/>
    <s v="Vencimiento del plazo de ejecución del Convenio Marco"/>
    <s v="Realizar las gestiones para la contratación de la interventoría"/>
    <s v="Realizar las gestiones para la contratación de la interventoría "/>
    <s v="Contrato de interventoría celebrado"/>
    <n v="1"/>
    <d v="2019-06-18T00:00:00"/>
    <d v="2021-08-31T00:00:00"/>
    <n v="115"/>
    <n v="0"/>
    <s v="Con radicado 20202700106543 la Gerente solicitó modificar la acción. Se acordó entre las partes que el proyecto retorne a ENTerritorio. El 07/04/2021 se efectuó mesa de trabajo para actualización de estudio de precios de mercado para contratación de obra e interventoria. El Subgerente de Desarrollo de Proyectos firmó compromiso 30 para cumplimiento en nueva fecha, incial era junio 2021."/>
    <n v="0"/>
    <s v="SUBGERENCIA DE DESARROLLO DE PROYECTOS (Gerencia Desarrollo de Proyectos 2)"/>
  </r>
  <r>
    <n v="37"/>
    <s v="FILA_37"/>
    <s v="2 AVANCE ó SEGUIMIENTO DEL PLAN DE MEJORAMIENTO"/>
    <x v="19"/>
    <s v="Convenio 212017-2012 DPS.  Contrato 2170717 Municipio de Chaparral, Tolima. Contrato de Obra 161-2017: construcción del puente vehicular sobre el río Amoyá. No se ha amortizado el anticipo girado por FONADE a la fiducia por $714,5 mill., el contrato está suspendido, la obra inconclusa y el contrato marco finalizado."/>
    <s v="Vencimiento del plazo de ejecución del Convenio Marco"/>
    <s v="Realizar las gestiones para la contratación de la obra y terminación por parte de ENTERRITORIO"/>
    <s v="Gestionar la finalización del proyecto y contrato firmado por parte del contratista de obra para terminación de este. "/>
    <s v="Acta de recibo de obra a satisfacción de la interventoría"/>
    <n v="1"/>
    <d v="2019-06-18T00:00:00"/>
    <d v="2021-12-31T00:00:00"/>
    <n v="132"/>
    <n v="0"/>
    <s v="Con radicado 20202700106543 la Gerente solicitó modificar la acción. Se acordó entre las partes que el proyecto retorne a ENTerritorio. El 07/04/2021 se efectuó mesa de trabajo para actualización de estudio de precios de mercado para contratación de obra e interventoria. "/>
    <n v="0"/>
    <s v="SUBGERENCIA DE DESARROLLO DE PROYECTOS (Gerencia Desarrollo de Proyectos 2)"/>
  </r>
  <r>
    <n v="38"/>
    <s v="FILA_38"/>
    <s v="2 AVANCE ó SEGUIMIENTO DEL PLAN DE MEJORAMIENTO"/>
    <x v="20"/>
    <s v="Transferencia de recursos. No se evidencia a 19-03-2019 el reintegro de $1.768 millones al MHCP por 21 contratos liquidados de 2016 a 2018."/>
    <s v="Deficiencias en la supervisión y gestión administrativa_x000a_DNP no había girado a 21/12/2018 los recursos de la vigencia 2018"/>
    <s v="Reintegrar los recursos a la Dirección del Tesoro del MHCP de los contratos liquidados entre 2016 y 2018."/>
    <s v="Reintregrar los recursos a la Dirección del Tesoro por contratos liquidados"/>
    <s v="Reporte de consignaciones por el valor equivalente a los contratos liquidados entre 2016 y 2018"/>
    <n v="1"/>
    <d v="2019-07-01T00:00:00"/>
    <d v="2019-08-31T00:00:00"/>
    <n v="9"/>
    <n v="1"/>
    <s v="La dependencia entrega soporte de consignaciones referidas en excel y comprobantes asociados."/>
    <n v="1"/>
    <s v="SUBGERENCIA DE DESARROLLO DE PROYECTOS (Desarrrollo Económico y Social)"/>
  </r>
  <r>
    <n v="39"/>
    <s v="FILA_39"/>
    <s v="2 AVANCE ó SEGUIMIENTO DEL PLAN DE MEJORAMIENTO"/>
    <x v="21"/>
    <s v="Ejecución presupuestal. En el primer semestre de 2018 la proyección de ejecución se estimó en $50.381 millones y solo se ejecutó el 21%. El flujo de caja no sirve para su propósito que es ser usado para fines de transferencia de fondos. "/>
    <s v="FONADE no aclara en sus informes las razones del bajo avance_x000a__x000a_DNP no realiza seguimiento "/>
    <s v="Incorporar en el informe trimestral un reporte del cumplimiento del flujo de efectivo y ejecución presupuestal con estado de avance"/>
    <s v="Incorporar el estado de ejecución y flujo en el informe trimestral de legalización"/>
    <s v="Informe trimestral SOES"/>
    <n v="2"/>
    <d v="2019-07-01T00:00:00"/>
    <d v="2019-10-31T00:00:00"/>
    <n v="17"/>
    <n v="2"/>
    <s v="La dependencia envía dos informes, del 30/06/2019 y el 24/09/2019, e informe de seguimiento al fllujo de caja de julio a septiembre de 2019. La acción fue declarada no efectiva por el equipo auditor de la CGR en el informe de auditoría financiera 2020 (20214300231842), por lo cual requiere reformulación, la cual será diseñada e incorporada en el siguiente reporte."/>
    <n v="1"/>
    <s v="SUBGERENCIA DE DESARROLLO DE PROYECTOS (Desarrrollo Económico y Social)"/>
  </r>
  <r>
    <n v="40"/>
    <s v="FILA_40"/>
    <s v="2 AVANCE ó SEGUIMIENTO DEL PLAN DE MEJORAMIENTO"/>
    <x v="22"/>
    <s v="Descuentos de ley. Los estados contables de FONADE a diciembre de 2018 registran en otros deudores $275,96 millones, y $275,8 millones corresponden a mayores valores girados por impuestos no descontados a contratistas en septiembre de 2018. Por 7 meses se incrementó el costo de oportunidad y el riesgo de liquidar sin descontar ese valor."/>
    <s v="Deficiencias de control interno de FONADE en revisión, aprobación y giro de recursos_x000a_Falta de aplicación de los descuentos en el momento del pago (265 mill)_x000a_Facturación equivocada del proveedor por cobro en otras divisas (10 mill)"/>
    <s v="Verificar en el momento de la generación de pagos manuales que los valores registrados en la causación contable correspondan a los valores incluidos en el comprobante de egreso"/>
    <s v="Verificar causación contra comprobante de egreso por parte del Grupo de Gestión de Operaciones"/>
    <s v="informe mensual de pagos manuales efectuados y aplicación de descuentos"/>
    <n v="5"/>
    <d v="2019-08-01T00:00:00"/>
    <d v="2019-12-31T00:00:00"/>
    <n v="22"/>
    <n v="5"/>
    <s v="El valor de $265 mill. a que hace referencia el hallazgo se generó el 5/12/2018 y los recursos fueron reintegrados el 10/01/2019, generando un costo de oportunidad de 35 días, no de 7 meses. La acción fue declarada efectiva por el equipo auditor de la CGR en el informe de auditoría financiera 2020 (20214300231842), por lo cual se informa en este reporte"/>
    <n v="1"/>
    <s v="SUBGERENCIA ADMINISTRATIVA (Gestión de Operaciones)"/>
  </r>
  <r>
    <n v="41"/>
    <s v="FILA_41"/>
    <s v="2 AVANCE ó SEGUIMIENTO DEL PLAN DE MEJORAMIENTO"/>
    <x v="22"/>
    <s v="Descuentos de ley. Los estados contables de FONADE a diciembre de 2018 registran en otros deudores $275,96 millones, y $275,8 millones corresponden a mayores valores girados por impuestos no descontados a contratistas en septiembre de 2018. Por 7 meses se incrementó el costo de oportunidad y el riesgo de liquidar sin descontar ese valor."/>
    <s v="Deficiencias de control interno de FONADE en revisión, aprobación y giro de recursos_x000a_Falta de aplicación de los descuentos en el momento del pago (265 mill)_x000a_Facturación equivocada del proveedor por cobro en otras divisas (10 mill)"/>
    <s v="Adelantar el proceso de actualizacion en Limay, causación y pagos, y convenios y contratos, para que la causación de los descuentos se genere de forma automática en el aplicativo de pagaduría"/>
    <s v="Definir requerimiento para causaciones a las que aplica el registro automático "/>
    <s v="Requerimiento radicado"/>
    <n v="1"/>
    <d v="2019-08-01T00:00:00"/>
    <d v="2019-12-31T00:00:00"/>
    <n v="22"/>
    <n v="1"/>
    <s v="Se adjunta soporte de requerimiento presentado el Grupo de Tecnologías de Información. La acción fue declarada efectiva por el equipo auditor de la CGR en el informe de auditoría financiera 2020 (20214300231842), por lo cual se informa en este reporte, para ser retirado en el siguente corte de reporte."/>
    <n v="1"/>
    <s v="SUBGERENCIA FINANCIERA (Grupo de Contabilidad)_x000a_SUBGERENCIA ADMINISTRATIVA (Grupo de Gestión de Opeaciones)_x000a_GRUPO DE TECNOLOGÍA DE INFORMACIÓN"/>
  </r>
  <r>
    <n v="42"/>
    <s v="FILA_42"/>
    <s v="2 AVANCE ó SEGUIMIENTO DEL PLAN DE MEJORAMIENTO"/>
    <x v="22"/>
    <s v="Descuentos de ley. Los estados contables de FONADE a diciembre de 2018 registran en otros deudores $275,96 millones, y $275,8 millones corresponden a mayores valores girados por impuestos no descontados a contratistas en septiembre de 2018. Por 7 meses se incrementó el costo de oportunidad y el riesgo de liquidar sin descontar ese valor."/>
    <s v="Deficiencias de control interno de FONADE en revisión, aprobación y giro de recursos_x000a_Falta de aplicación de los descuentos en el momento del pago (265 mill)_x000a_Facturación equivocada del proveedor por cobro en otras divisas (10 mill)"/>
    <s v="Adelantar el proceso de actualizacion en Limay, causación y pagos, y convenios y contratos, para que la causación de los descuentos se genere de forma automática en el aplicativo de pagaduría"/>
    <s v="Ejecutar desarrollo en aplicativos que corresponda según requerimiento, hasta puesta en producción"/>
    <s v="Soporte de pruebas de requerimiento y apobación de paso a producción"/>
    <n v="2"/>
    <d v="2019-08-01T00:00:00"/>
    <d v="2021-08-31T00:00:00"/>
    <n v="109"/>
    <n v="0.5"/>
    <s v="El área de contabilidad realizó parametrización en ambiente productivo que comenzó a utilizar para la réplica de información en paralelo desde mayo de 2021.  En este momento se está utilizando esta funcionalidad en el registro de información del año 2021. Compr. 19 nueva fecha, antes abril 2021 Pendiente finalizar cargue de información 2021 y uso en producción en tiempo real."/>
    <n v="0.5"/>
    <s v="SUBGERENCIA FINANCIERA (Grupo de Contabilidad)_x000a_SUBGERENCIA ADMINISTRATIVA (Grupo de Gestión de Operaciones)_x000a_GRUPO DE TECNOLOGÍA DE INFORMACIÓN"/>
  </r>
  <r>
    <n v="43"/>
    <s v="FILA_43"/>
    <s v="2 AVANCE ó SEGUIMIENTO DEL PLAN DE MEJORAMIENTO"/>
    <x v="22"/>
    <s v="Descuentos de ley. Los estados contables de FONADE a diciembre de 2018 registran en otros deudores $275,96 millones, y $275,8 millones corresponden a mayores valores girados por impuestos no descontados a contratistas en septiembre de 2018. Por 7 meses se incrementó el costo de oportunidad y el riesgo de liquidar sin descontar ese valor."/>
    <s v="Deficiencias de control interno de FONADE en revisión, aprobación y giro de recursos_x000a_Falta de aplicación de los descuentos en el momento del pago (265 mill)_x000a_Facturación equivocada del proveedor por cobro en otras divisas (10 mill)"/>
    <s v="Emitir certificación de la gerencia del convenio del cumplimiento de los parámetros de facturación según los términos del contrato 2163013"/>
    <s v="Emitir informe con certificación por parte de la Gerencia del Convenio asociada a cada pago"/>
    <s v="Informe de certificaciones de pago"/>
    <n v="1"/>
    <d v="2019-07-01T00:00:00"/>
    <d v="2020-06-30T00:00:00"/>
    <n v="52"/>
    <n v="1"/>
    <s v="La dependencia envía  certificación de pago. La acción fue declarada efectiva por el equipo auditor de la CGR en el informe de auditoría financiera 2020 (20214300231842), por lo cual se informa en este reporte, para ser retirado en el siguente corte de reporte."/>
    <n v="1"/>
    <s v="SUBGERENCIA DE DESARROLLO DE PROYECTOS (Desarrrollo Económico y Social)"/>
  </r>
  <r>
    <n v="44"/>
    <s v="FILA_44"/>
    <s v="2 AVANCE ó SEGUIMIENTO DEL PLAN DE MEJORAMIENTO"/>
    <x v="23"/>
    <s v="Revelación financiera. La información financiera y las notas a los estados contables preparadas por FONADE impiden al usuario establecer de forma precisa las bases de identificación, registro, preparación y revelación, entre ellas, modelo de causación."/>
    <s v="Deficiencias en los mecanismos de control interno de FONADE para presentación y revelación de información financiera"/>
    <s v="Modificar la presentación de las notas de los estados financieros con revelación de políticas de causación"/>
    <s v="Mejorar la presentación de las notas a los estados financieros con revelación de políticas de causación"/>
    <s v="Notas a los estados financieros"/>
    <n v="2"/>
    <d v="2019-07-01T00:00:00"/>
    <d v="2019-10-31T00:00:00"/>
    <n v="17"/>
    <n v="2"/>
    <s v="La dependencia envía notas a los estados financieros con corte a junio y con corte a septiembre. La acción fue declarada efectiva por el equipo auditor de la CGR en el informe de auditoría financiera 2020 (20214300231842), por lo cual se informa en este reporte, para ser retirado en el siguente corte de reporte."/>
    <n v="1"/>
    <s v="SUBGERENCIA DE DESARROLLO DE PROYECTOS (Desarrrollo Económico y Social)"/>
  </r>
  <r>
    <n v="45"/>
    <s v="FILA_45"/>
    <s v="2 AVANCE ó SEGUIMIENTO DEL PLAN DE MEJORAMIENTO"/>
    <x v="24"/>
    <s v="Remoción de la cobertura vegetal del área de inundación del embalse Zanja Honda (D4, P1). No se hizo el retiro de vegetación que establecía el PMA antes del llenado del Embalse Zanja Honda del proyecto del Distrito Triángulo del Tolima,  medida de manejo ambiental establecida en virtud  del Convenio 195040 de 2005 suscrito con INCODER."/>
    <s v="Mecanismos de control interno que no permiten advertir sobre las afectaciones que se_x000a_producen sobre los ecosistemas._x000a_Incumplimiento del titular de las licencias ambientales y omisión de las autoridades ambientales, para asegurar el manejo eficaz de impactos ambientales."/>
    <s v="Remitir un oficio a Cortolima y a la ANLA, con una exhortación para la prevensión de este tipo de situaciones apoyada en una exposición legal que respalde el Análisis de Respuesta otorgado por la Contraloría en el hallazgo. Lo anterior, considerando que son las dos autoridades a las cuales la Contraloría atribuyó la omisión."/>
    <s v="Emisión de oficio a Cortolima y ANLA con el contenido descrito en la acción de mejora."/>
    <s v="Oficio"/>
    <n v="2"/>
    <d v="2019-08-31T00:00:00"/>
    <d v="2019-09-30T00:00:00"/>
    <n v="4"/>
    <n v="2"/>
    <s v="La dependencia envió el oficio radicado 20192000242441 al ANLA y el oficio radicado 20192000242411 a Cortolima"/>
    <n v="1"/>
    <s v="SUBGERENCIA DE DESARROLLO DE PROYECTOS "/>
  </r>
  <r>
    <n v="46"/>
    <s v="FILA_46"/>
    <s v="2 AVANCE ó SEGUIMIENTO DEL PLAN DE MEJORAMIENTO"/>
    <x v="25"/>
    <s v="Recursos del 3% de la obra del proyecto Distrito de Riego_x000a_Triángulo del Tolima, para Adquisición de Áreas Estratégicas para la conservación de los recursos hídricos. En el Contrato 2082902 de 2008 se incumplió con la obligación de adquisición de predios, en su lugar se pagaron mejoras de 3 predios baldíos sin transferencia. Hallazgo Fiscal por $2.068,24 mill."/>
    <s v="Falta de gestión para dar cumplimiento a la obligación legal y contractual de invertir en la adquisición de áreas estratégicas ambientales, desconociendo que un pago de mejoras no es equivalente a una compra de predios, y que un proceso de adjudicación de baldíos tampoco puede obviarse como paso previo al pago de mejoras."/>
    <s v="Remitir oficio a la Agencia Nacional de Tierras y a la Agencia de Desarrollo Rural (antes Incoder), para que evalúe la viabilidad de traspaso de los predios a Cortolima, en el marco de sus competencias."/>
    <s v="Emisión de oficio a ANT y ADR"/>
    <s v="Oficio"/>
    <n v="1"/>
    <d v="2019-08-31T00:00:00"/>
    <d v="2019-09-30T00:00:00"/>
    <n v="4"/>
    <n v="1"/>
    <s v="La dependencia envió el oficio radicado 20192000242541 a ANT y ADR"/>
    <n v="1"/>
    <s v="SUBGERENCIA DE DESARROLLO DE PROYECTOS "/>
  </r>
  <r>
    <n v="47"/>
    <s v="FILA_47"/>
    <s v="2 AVANCE ó SEGUIMIENTO DEL PLAN DE MEJORAMIENTO"/>
    <x v="26"/>
    <s v="Formulación y adopción de los Planes de Ordenación y Manejo de las cuencas de los ríos Cambrin, Hereje y sector Alto del río Saldaña con recursos del 1% (D14). Los POMCAS proyectados no fueron adoptados mediante acto aministrativo, por lo cual no se consolidó su formulación dentro del contrato 2082902 suscrito entre Fonade y Cortolima"/>
    <s v="Los cambios normativos introducidos por el Decreto 1640 de agosto 2 de 2012 no fueron oportunamente incorporados en las especificaciones de los productos entregables, y no se adelantó el proceso administrativo para la adopción formal de los POMCAS. "/>
    <s v="Establecer mediante circular las directrices que se deben seguir para tomar decisiones cuando un contratista informa del posible desequilibrio económico por el cambio de normatividad que afecta lo estipulado en el contrato"/>
    <s v="Emitir circular interna"/>
    <s v="Circular publicada en el catálogo documental"/>
    <n v="1"/>
    <d v="2019-08-31T00:00:00"/>
    <d v="2020-05-30T00:00:00"/>
    <n v="39"/>
    <n v="1"/>
    <s v="La Gerente General con radicado 20205000059363 modifica la acción, actividad, plazo y unidad de medida. Se actualiza con este reporte la acción completa._x000a_Se expidió ciruclar 002-  Lineamientos a adoptar cuando ocurren cambios de normatividad durante la etapa precontractual y la ejecución del negocio jurídico, adjunta y pieza de socialización."/>
    <n v="1"/>
    <s v="SUBGERENCIA DE OPERACIONES (Gerencia de Planeación Contractual)_x000a_"/>
  </r>
  <r>
    <n v="48"/>
    <s v="FILA_48"/>
    <s v="2 AVANCE ó SEGUIMIENTO DEL PLAN DE MEJORAMIENTO"/>
    <x v="27"/>
    <s v="Legalización Gastos Convenio 2162332 - Convenio 036 de 2015 DANE a. Informe financiero no avalado por contador o revisor fiscal b. documentos no emitidos o suscritos por prestador final del servicio c. reconocen gastos no estipulados firmados por contratistas d. Informe técnico final no incluye participantes en eventos e. FONADE no aprobó - firmó los desembolsos 2 al 5."/>
    <s v="Deficiencias en el seguimiento y control de la supervisión del Convenio "/>
    <s v="Sensibilizar y dar lineamientos a los supervisores de convenios en obligaciones, manuales, trazabilidad de actuaciones en la ejecución contractual, temas presupuestales que competen a los supervisores, formatos y uso de software que aplique. "/>
    <s v="Sensibilizar y dar lineamientos a los supervisores de convenios/contratos vigentes"/>
    <s v="Lista asistencia y presentación"/>
    <n v="2"/>
    <d v="2019-08-30T00:00:00"/>
    <d v="2021-02-28T00:00:00"/>
    <n v="78"/>
    <n v="2"/>
    <s v="La Subgerencia de Operaciones ha realizado varias capacitaciones, al igual que la Gerencia de Presupuesto. La Subgerencia de Desarrollo de Proyectos realizó la capacitación a supervisores el 5 de marzo de 2021, con socialización del Nuevo Manual de Supervisión e Interventoría a los Gerentes de Grupo, Gerentes de Convenio, Supervisores, con una participación de 135 personas."/>
    <n v="1"/>
    <s v="SUBGERENCIA DE DESARROLLO DE PROYECTOS (Gerencias de Unidad)_x000a_SUBGERENCIA DE OPERACIONES (Gerencia de Planeación y Gerencia de Gestión Contractual)_x000a_SUBGERENCIA FINANCIERA (Gerencia de Presupuesto)"/>
  </r>
  <r>
    <n v="49"/>
    <s v="FILA_49"/>
    <s v="2 AVANCE ó SEGUIMIENTO DEL PLAN DE MEJORAMIENTO"/>
    <x v="27"/>
    <s v="Legalización Gastos Convenio 2162332 - Convenio 036 de 2015 DANE a. Informe financiero no avalado por contador o revisor fiscal b. documentos no emitidos o suscritos por prestador final del servicio c. reconocen gastos no estipulados firmados por contratistas d. Informe técnico final no incluye participantes en eventos e. FONADE no aprobó - firmó los desembolsos 2 al 5."/>
    <s v="Deficiencias en el seguimiento y control de la supervisión del Convenio "/>
    <s v="Enviar los soportes documentales de lo señalado en el hallazgo y que reposan en la Gerencia de Desarrollo Territorial a Control Interno Disciplinario"/>
    <s v="Enviar soportes documentales del hallazgo a Control Interno Disciplinario"/>
    <s v="Memorando"/>
    <n v="1"/>
    <d v="2019-08-30T00:00:00"/>
    <d v="2019-09-30T00:00:00"/>
    <n v="4"/>
    <n v="1"/>
    <s v="Se adjunta memorando con radicado No. 20192700179923 del 26 de septiembre de 2019, con el que se remite información al grupo de Control Interno Disciplinario. La acción fue declarada efectiva por el equipo auditor de la CGR en el informe de auditoría financiera 2020 (20214300231842), por lo cual se informa en este reporte, para ser retirado en el siguente corte de reporte."/>
    <n v="1"/>
    <s v="SUBGERENCIA DE DESARROLLO DE PROYECTOS (Gerencia de Desarrollo de Proyectos 2)"/>
  </r>
  <r>
    <n v="50"/>
    <s v="FILA_50"/>
    <s v="2 AVANCE ó SEGUIMIENTO DEL PLAN DE MEJORAMIENTO"/>
    <x v="28"/>
    <s v="Registros del personal transportado – Operación Censal. En los contratos No. 2180707, 2180681 y 2180894 suscritos con diferentes operadores de transporte se evidencia la ausencia de la relación del personal movilizado por cada vehículo, obligación definida en el documento de Especificaciones Técnicas de Movilidad y estudios previos."/>
    <s v="Debilidades en la implementación de controles adecuados. _x000a_Deficiencia en la coordinación para la ejecución integral de los diferentes componentes del operativo censal."/>
    <s v="Sensibilizar y dar lineamientos a los supervisores de convenios en obligaciones, manuales, trazabilidad de actuaciones en la ejecución contractual, temas presupuestales que competen a los supervisores, formatos y uso de software que aplique. "/>
    <s v="Sensibilizar y dar lineamientos a los supervisores de convenios/contratos vigentes"/>
    <s v="Lista asistencia y presentación"/>
    <n v="2"/>
    <d v="2019-08-30T00:00:00"/>
    <d v="2021-02-28T00:00:00"/>
    <n v="78"/>
    <n v="2"/>
    <s v="La Subgerencia de Operaciones ha realizado varias capacitaciones, al igual que la Gerencia de Presupuesto. La Subgerencia de Desarrollo de Proyectos realizó la capacitación a supervisores el 5 de marzo de 2021, con socialización del Nuevo Manual de Supervisión e Interventoría a los Gerentes de Grupo, Gerentes de Convenio, Supervisores, con una participación de 135 personas."/>
    <n v="1"/>
    <s v="SUBGERENCIA DE DESARROLLO DE PROYECTOS (Gerencias de Unidad)_x000a_SUBGERENCIA DE OPERACIONES (Gerencia de Planeación y Gerencia de Gestión Contractual)_x000a_SUBGERENCIA FINANCIERA (Gerencia de Presupuesto)"/>
  </r>
  <r>
    <n v="51"/>
    <s v="FILA_51"/>
    <s v="2 AVANCE ó SEGUIMIENTO DEL PLAN DE MEJORAMIENTO"/>
    <x v="29"/>
    <s v="Transporte Rutas Policarpa Nariño - CNPV Consejo Comunitario Cordillera Occidental NARP - Convenio de Asociación No. 2180707. Las siete rutas programadas para recolectar la información en el área de ubicación de las comunidades negras del Consejo Comunitario COPDICONC no fueron realizadas, no obstante era parte del objeto y alcance de los compromisos y no se ejecutó plan de contingencia."/>
    <s v="Debilidades de supervisión en la medida que no tenía conocimiento de la existencia del Plan de Contingencia "/>
    <s v="Sensibilizar y dar lineamientos a los supervisores de convenios en obligaciones, manuales, trazabilidad de actuaciones en la ejecución contractual, temas presupuestales que competen a los supervisores, formatos y uso de software que aplique. "/>
    <s v="Sensibilizar y dar lineamientos a los supervisores de convenios/contratos vigentes"/>
    <s v="Lista asistencia y presentación"/>
    <n v="2"/>
    <d v="2019-08-30T00:00:00"/>
    <d v="2021-02-28T00:00:00"/>
    <n v="78"/>
    <n v="2"/>
    <s v="La Subgerencia de Operaciones ha realizado varias capacitaciones, al igual que la Gerencia de Presupuesto. La Subgerencia de Desarrollo de Proyectos realizó la capacitación a supervisores el 5 de marzo de 2021, con socialización del Nuevo Manual de Supervisión e Interventoría a los Gerentes de Grupo, Gerentes de Convenio, Supervisores, con una participación de 135 personas."/>
    <n v="1"/>
    <s v="SUBGERENCIA DE DESARROLLO DE PROYECTOS (Gerencias de Unidad)_x000a_SUBGERENCIA DE OPERACIONES (Gerencia de Planeación y Gerencia de Gestión Contractual)_x000a_SUBGERENCIA FINANCIERA (Gerencia de Presupuesto)"/>
  </r>
  <r>
    <n v="52"/>
    <s v="FILA_52"/>
    <s v="2 AVANCE ó SEGUIMIENTO DEL PLAN DE MEJORAMIENTO"/>
    <x v="30"/>
    <s v="Tiempos de espera adicional. Pago 5 del contrato 007 de 2018 suscrito entre DANE y la Union Temporal, con novedades por falta de información y tiempo de espera superior a 48 horas en 9 municipios. Pago 10 con novedades por pagos pendientes de operadores de personal contratados por FONADE que afectaron el proceso de logística inversa y tiempo de espera superior a 48 horas en 4 municipios."/>
    <s v="Deficiencias en los componentes alusivos al personal y transporte, contratos que fueron suscritos en el marco de la ejecución del contrato interadministrativo 042 -2017 entre DANE y FONADE "/>
    <s v="No aplica, ver campo observaciones"/>
    <s v="No aplica, ver campo observaciones"/>
    <s v="No aplica, ver campo observaciones"/>
    <n v="0"/>
    <d v="1899-12-31T00:00:00"/>
    <d v="1899-12-31T00:00:00"/>
    <n v="0"/>
    <n v="0"/>
    <s v="El contrato objeto del Hallazgo no hace parte del Contrato 217047 suscrito con FONADE, y no contempló el componente logístico, por lo que el servicio de almacenamiento, custodia, alistamiento, empaque, distribución, devolución y demas actividades propias a la logistica inversa del operativo del Censo fue asumido directamente por el DANE. La respuesta de CGR no atribuye falta a FONADE."/>
    <s v="NA"/>
    <s v="El contrato objeto del Hallazgo no hace parte del Contrato 217047 suscrito con FONADE, y no contempló el componente logístico, por lo que el servicio de almacenamiento, custodia, alistamiento, empaque, distribución, devolución y demas actividades propias a la logistica inversa del operativo del Censo fue asumido directamente por el DANE. La respuesta de CGR no atribuye falta a FONADE."/>
  </r>
  <r>
    <n v="53"/>
    <s v="FILA_53"/>
    <s v="2 AVANCE ó SEGUIMIENTO DEL PLAN DE MEJORAMIENTO"/>
    <x v="31"/>
    <s v="Acuerdos de Niveles del Servicio de Transporte – ANS. En 1.682 casos de incumplimientos presentados por los operadores de transporte, el DANE solamente autorizó la medida por el primer día, perdiéndose la posibilidad de realizar el descuento indicado por concepto de “cada día de retardo” contemplada en el contrato, desconociendo a su vez los retrasos en la prestación real del servicio."/>
    <s v="No se estableció protocolo específico y/o mecanismo de control para registrar la trazabilidad efectiva de las solicitudes de servicio_x000a_Debilidades en el ejercicio de la supervisión "/>
    <s v="Sensibilizar y dar lineamientos a los supervisores de convenios en obligaciones, manuales, trazabilidad de actuaciones en la ejecución contractual, temas presupuestales que competen a los supervisores, formatos y uso de software que aplique. "/>
    <s v="Sensibilizar y dar lineamientos a los supervisores de convenios/contratos vigentes"/>
    <s v="Lista asistencia y presentación"/>
    <n v="2"/>
    <d v="2019-08-30T00:00:00"/>
    <d v="2021-02-28T00:00:00"/>
    <n v="78"/>
    <n v="2"/>
    <s v="La Subgerencia de Operaciones ha realizado varias capacitaciones, al igual que la Gerencia de Presupuesto. La Subgerencia de Desarrollo de Proyectos realizó la capacitación a supervisores el 5 de marzo de 2021, con socialización del Nuevo Manual de Supervisión e Interventoría a los Gerentes de Grupo, Gerentes de Convenio, Supervisores, con una participación de 135 personas."/>
    <n v="1"/>
    <s v="SUBGERENCIA DE DESARROLLO DE PROYECTOS (Gerencias de Unidad)_x000a_SUBGERENCIA DE OPERACIONES (Gerencia de Planeación y Gerencia de Gestión Contractual)_x000a_SUBGERENCIA FINANCIERA (Gerencia de Presupuesto)"/>
  </r>
  <r>
    <n v="54"/>
    <s v="FILA_54"/>
    <s v="2 AVANCE ó SEGUIMIENTO DEL PLAN DE MEJORAMIENTO"/>
    <x v="32"/>
    <s v="Gestión Componente de personal Valle del Cauca. incumplimiento por parte del operador en la contratación oportuna del personal, inobservando lo preceptuado en las reglas de participación por aplicación de los ANS, para hacer efectivos los posibles descuentos por los días de retraso en la contratación del personal."/>
    <s v="No se evidencian documentos de conciliación realizada para determinar la aplicación o no de ANS al operador."/>
    <s v="Sensibilizar y dar lineamientos a los supervisores de convenios en obligaciones, manuales, trazabilidad de actuaciones en la ejecución contractual, temas presupuestales que competen a los supervisores, formatos y uso de software que aplique. "/>
    <s v="Sensibilizar y dar lineamientos a los supervisores de convenios/contratos vigentes"/>
    <s v="Lista asistencia y presentación"/>
    <n v="2"/>
    <d v="2019-08-30T00:00:00"/>
    <d v="2021-02-28T00:00:00"/>
    <n v="78"/>
    <n v="2"/>
    <s v="La Subgerencia de Operaciones ha realizado varias capacitaciones, al igual que la Gerencia de Presupuesto. La Subgerencia de Desarrollo de Proyectos realizó la capacitación a supervisores el 5 de marzo de 2021, con socialización del Nuevo Manual de Supervisión e Interventoría a los Gerentes de Grupo, Gerentes de Convenio, Supervisores, con una participación de 135 personas."/>
    <n v="1"/>
    <s v="SUBGERENCIA DE DESARROLLO DE PROYECTOS (Gerencias de Unidad)_x000a_SUBGERENCIA DE OPERACIONES (Gerencia de Planeación y Gerencia de Gestión Contractual)_x000a_SUBGERENCIA FINANCIERA (Gerencia de Presupuesto)"/>
  </r>
  <r>
    <n v="55"/>
    <s v="FILA_55"/>
    <s v="2 AVANCE ó SEGUIMIENTO DEL PLAN DE MEJORAMIENTO"/>
    <x v="33"/>
    <s v="FONADE se constituyó como único beneficiario de las garantías de los contratos derivados N° 2160836, 2162988, 2171440, 2186733, para la construcción de la piscina olímpica de alto rendimiento en Bogotá - Contrato interadministrativo 215119 de 2015, incumpliendo el numeral 31 del literal B de la cláusula quinta que establece que el beneficiario de las garantías debió ser Coldeportes."/>
    <s v="Deficiencias en la supervisión de los beneficiarios de las pólizas por parte de Coldeportes y de FONADE"/>
    <s v="Remitir Circular a los Gerentes de Unidad, en la cual se recomendará que para la elaboración de los estudios previos, verifiquen las obligaciones que en materia de pólizas  adquirió Enterritorio con su cliente, para que, si se estipuló incluirlo como beneficiario, ésto se cumpla."/>
    <s v="Circular a los Gerentes de Unidad "/>
    <s v="Circular"/>
    <n v="1"/>
    <d v="2019-10-07T00:00:00"/>
    <d v="2019-11-30T00:00:00"/>
    <n v="8"/>
    <n v="1"/>
    <s v="La dependencia envió circular con radicado 20192000213913 "/>
    <n v="1"/>
    <s v="SUBGERENCIA DE DESARROLLO DE PROYECTOS"/>
  </r>
  <r>
    <n v="56"/>
    <s v="FILA_56"/>
    <s v="2 AVANCE ó SEGUIMIENTO DEL PLAN DE MEJORAMIENTO"/>
    <x v="34"/>
    <s v="Contrato interadministrativo 215119 de 2015. Adición. Se evidenciaron diversas situaciones que generaron alteraciones y atrasos en el desarrollo de los proyectos, y adiciones a la cuota de gerencia por parte de Coldeportes sin cuestionar la responsabilidad de FONADE como causante de los atrasos, y sin inicio de obras. Hallazgo fiscal por $440.088.533"/>
    <s v="Deficiencias en la planeación, ejecución, seguimiento y control del Contrato, pese a lo advertido por la supervisión_x000a_Demoras de Enterritorio en la contratación derivada por causa de procesos de selección fallidos"/>
    <s v="Ajuste de modalidades de contratación creando la modalidad convocatoria abierta abreviada"/>
    <s v="Ajuste de modalidades de contratación creando la modalidad convocatoria abierta abreviada"/>
    <s v="Manual de contratación actualizado"/>
    <n v="1"/>
    <d v="2019-10-07T00:00:00"/>
    <d v="2019-10-31T00:00:00"/>
    <n v="3"/>
    <n v="1"/>
    <s v="SUBGERENCIA DE OPERACIONES. _x000a_En la última actualización del Manual de Contratación se crearon los procedimientos relativos a las Modalidades de Contratación y los Acuerdos de Niveles de Servicio, generando mayor eficiencia, celeridad, transparencia, seguridad jurídica y optimización. "/>
    <n v="1"/>
    <s v="SUBGERENCIA DE OPERACIONES. _x000a_En la actualización del Manual de Contratación, se crearon los procedimientos relativos a las Modalidades de Contratación y los Acuerdos de Niveles de Servicio, generando mayor eficiencia, celeridad, transparencia, seguridad jurídica y optimización. "/>
  </r>
  <r>
    <n v="57"/>
    <s v="FILA_57"/>
    <s v="2 AVANCE ó SEGUIMIENTO DEL PLAN DE MEJORAMIENTO"/>
    <x v="35"/>
    <s v="Desde octubre de 2015 Coldeportes y FONADE eran conscientes de la baja calidad de los estudios y diseños elaborados por la Gobernación del Chocó. La planeación del contrato evidencia debilidad y falencias. De 2 meses programados para la consultoría de revisión y ajuste de diseños, se pasó a una ejecución de más de 2 años."/>
    <s v="Debilidad en la evaluación de proyectos por Coldeportes_x000a_Debilidad en la planeación del contrato interadministrativo por FONADE y Coldeportes"/>
    <s v="Remitir Circular, en la cual se brindarán recomendaciones en cuanto al seguimiento de contratos cuyos estudios y diseños sean entregados por un tercero, en materia de verificación de la necesidad real del diseño (ajuste o rediseño), seguimiento al plazo, y revisión de una suspensión en caso de que se dependa de la actuación previa del tercero "/>
    <s v="Circular a los Gerentes de Unidad "/>
    <s v="Circular"/>
    <n v="1"/>
    <d v="2019-10-07T00:00:00"/>
    <d v="2019-11-30T00:00:00"/>
    <n v="8"/>
    <n v="1"/>
    <s v="La dependencia envió circular con radicado 20192000213923"/>
    <n v="1"/>
    <s v="SUBGERENCIA DE DESARROLLO DE PROYECTOS"/>
  </r>
  <r>
    <n v="58"/>
    <s v="FILA_58"/>
    <s v="2 AVANCE ó SEGUIMIENTO DEL PLAN DE MEJORAMIENTO"/>
    <x v="36"/>
    <s v="Contrato de obra N°. 2171807 construcción de coliseo multideportivo Quibdó - Contrato interadministrativo 215081 de 2015. Se incluyó un costo indirecto  de pago al contratista por la fiducia y buen manejo de anticipo, que no estaba permitido en el estatuto de contratación vigente de FONADE."/>
    <s v="Proyección de presupuesto con un desagregado no ejecutable"/>
    <s v="Expedir certificación del Gerente de Convenio y el Gerente de Unidad, donde indiquen que el monto asociado a la Fiducia y Buen Manejo del Anticipo, no ha sido, ni será, cobrado ni pagado."/>
    <s v="Expedir certificación del Gerente de Convenio y el Gerente de Unidad, donde indiquen que el monto asociado a la Fiducia y Buen Manejo del Anticipo, no ha sido, ni será, cobrado ni pagado."/>
    <s v="Certificación"/>
    <n v="1"/>
    <d v="2019-10-07T00:00:00"/>
    <d v="2021-08-31T00:00:00"/>
    <n v="99"/>
    <n v="0.83333333333333337"/>
    <s v="El Gerente de Unidad emitió radicado 20192200215113 informando al Grupo de Gestión Postcontractual que en acta de liquidación del contrato de obra No. 2171807 quede registro de la no procedencia del pago del rubro en cita.  A la fecha el contrato no está liquidado, por tanto no hay registro de la no procedencia del pago del rubro. Pendiente liquidación de contrato para cierre Compr. 22"/>
    <n v="0.83333333333333337"/>
    <s v="GERENCIA DE DESARROLLO DE PROYECTOS 1 (Gerente de Convenio con Coldeportes) Teniendo en cuenta que el Contratista en cada una de sus cuentas de cobro ha reclamado cero pesos ($0) por concepto de Fiducia y buen manejo de anticipo, se recomendará continuar bajo la misma línea, y por ende no efectuar pago alguno por este concepto "/>
  </r>
  <r>
    <n v="59"/>
    <s v="FILA_59"/>
    <s v="2 AVANCE ó SEGUIMIENTO DEL PLAN DE MEJORAMIENTO"/>
    <x v="37"/>
    <s v="Contrato interadministrativo 215081 de 2015. Reconocimiento del valor de la cuota de gerencia por parte de Coldeportes a FONADE por un proyecto que no se realizará, causando detrimento por $688.469.598, correspondiente al proyecto del coliseo menor. Hallazgo fiscal."/>
    <s v="Las actividades desarrolladas por FONADE y cubiertas por la cuota de gerencia no obedecen a construcción propiamente. Son trabajos indirectos relacionados con actividades de administración._x000a_Debilidades en la planeación del contrato inicial, por asociar la cuota de gerencia al desarrollo de unos componentes del proyecto (# proyectos) y no a la ejecución del objeto del mismo."/>
    <s v="Actualizar el Manual de Política Negociación y Costeo (MMI 402) de Enterritorio, el cual regula la cuota de gerencia."/>
    <s v="Actualizar el Manual de Política Negociación y Costeo (MMI 402) de Enterritorio."/>
    <s v="Manual de Política Negociación y Costeo  actualizado. Su aprobación se obtuvo en Acuerdo No. 273 de la Junta Directiva del 31 de agosto de 2018"/>
    <n v="1"/>
    <d v="2019-10-07T00:00:00"/>
    <d v="2019-10-31T00:00:00"/>
    <n v="3"/>
    <n v="1"/>
    <s v="SUBGERENCIA FINANCIERA. NÚM. 6.1 DEL MANUAL: &quot;Se tendrán en cuenta las características particulares de cada línea de negocio de FONADE al momento de realizar los costeos de cuota de gerencia... Un esfuerzo operativo y administrativo que redunde en el consumo de recursos de funcionamiento deberá contar con una evaluación costeo de cuota de gerencia&quot;. "/>
    <n v="1"/>
    <s v="SUBGERENCIA FINANCIERA. NÚM. 6.1 DEL MANUAL: &quot;Se tendrán en cuenta las características particulares de cada línea de negocio de FONADE al momento de realizar los costeos de cuota de gerencia... Un esfuerzo operativo y administrativo que redunde en el consumo de recursos de funcionamiento deberá contar con una evaluación costeo de cuota de gerencia&quot;. "/>
  </r>
  <r>
    <n v="60"/>
    <s v="FILA_60"/>
    <s v="2 AVANCE ó SEGUIMIENTO DEL PLAN DE MEJORAMIENTO"/>
    <x v="38"/>
    <s v="Celebración de contratos de obra (2171807 y 2172264) en el marco del Contrato interadministrativo 215081 de 2015, sin la madurez_x000a_requerida en los diseños para su construcción; esto es, inicio de obras sin estudios y diseños completos y suficientes para construir."/>
    <s v="Deficiencias en la planeación contractual: los estudios y  diseños con que se realizó la contratación de los proyectos de este contrato interadministrativo afectaron al momento de contratar_x000a_las obras. Se evidenció que los estudios y diseños de dichas obras, estaban incompletos, eran inconsistentes con los proyectos a construir y presentaban ausencia de documentos técnicos requeridos"/>
    <s v="Remitir Circular a los Gerentes de Unidad para que cuando evidencien fallas claras en los diseños recibidos de un contratista de la entidad, inicien cuanto antes el procedimiento de incumplimiento establecido en el sistema de gestión de calidad, y tomen las medidas preventivas que se requieran, entre las cuales deben verificar la procedencia de una suspensión del contrato"/>
    <s v="Remitir Circular a los Gerentes de Unidad para que cuando evidencien fallas claras en los diseños recibidos de un contratista de la entidad, inicien cuanto antes el procedimiento de incumplimiento establecido en el sistema de gestión de calidad, y tomen las medidas preventivas que se requieran, entre las cuales deben verificar la procedencia de una suspensión del contrato"/>
    <s v="Circular"/>
    <n v="1"/>
    <d v="2019-10-07T00:00:00"/>
    <d v="2019-11-30T00:00:00"/>
    <n v="8"/>
    <n v="1"/>
    <s v="La dependencia envió circular con radicado 20192000213933"/>
    <n v="1"/>
    <s v="SUBGERENCIA DE DESARROLLO DE PROYECTOS"/>
  </r>
  <r>
    <n v="61"/>
    <s v="FILA_61"/>
    <s v="2 AVANCE ó SEGUIMIENTO DEL PLAN DE MEJORAMIENTO"/>
    <x v="39"/>
    <s v="La expedición de las garantías de los contratos contratos derivados N° 2171807, 2172264 y 2016661 del contrato interadministrativo 215081 de 2015, fue a favor de FONADE y no del Departamento del Chocó, tanto en la póliza original como en todas las modificaciones, incumpliendo el numeral 28 de la cláusula quinta."/>
    <s v="Deficiencias en la supervisión del convenio interadministrativo por parte de Coldeportes, dado que no realizó seguimiento a la contratación derivada y las condiciones establecidas por FONADE en los procesos_x000a_de contratación"/>
    <s v="Remitir Circular a los Gerentes de Unidad, en la cual se recomendará que para la elaboración de los estudios previos, verifiquen las obligaciones que en materia de pólizas  adquirió Enterritorio con su cliente, para que, si se estipuló incluirlo como beneficiario, ésto se cumpla."/>
    <s v="Remitir Circular a los Gerentes de Unidad, en la cual se recomendará que para la elaboración de los estudios previos, verifiquen las obligaciones que en materia de pólizas  adquirió Enterritorio con su cliente, para que, si se estipuló incluirlo como beneficiario, ésto se cumpla."/>
    <s v="Circular"/>
    <n v="1"/>
    <d v="2019-10-07T00:00:00"/>
    <d v="2019-11-30T00:00:00"/>
    <n v="8"/>
    <n v="1"/>
    <s v="La dependencia envió circular con radicado 20192000213913 "/>
    <n v="1"/>
    <s v="SUBGERENCIA DE DESARROLLO DE PROYECTOS"/>
  </r>
  <r>
    <n v="62"/>
    <s v="FILA_62"/>
    <s v="2 AVANCE ó SEGUIMIENTO DEL PLAN DE MEJORAMIENTO"/>
    <x v="40"/>
    <s v="Adición del convenio 215081 de 2015. La firma consultora contratada por FONADE, contrariando su obligación de realizar y ajustar los estudios y diseños técnicos del proyecto, solicitó la realización de las modificaciones y ajustes a la firma diseñadora original; lo que generó  varias prórrogas y suspensiones, y una adición de $1.250 millones de cuota de gerencia, halllazgo fiscal."/>
    <s v="Deficiencias en la planeación,_x000a_ejecución, seguimiento y control del Convenio por parte de Coldeportes"/>
    <s v="Emitir oficio solicitando a la Subgerencia de Operaciones tomar una decisión definitiva en el procedimiento de incumplimiento del contrato de consultoría No. 2016661 que se inició en Rad. 20172100242443 y cuya última actuación correspondió al Rad. 20195400224891."/>
    <s v="Emisión de oficio de la Gerencia de Unidad 1 a la Subgerencia de Operaciones con copia a la Subgerencia de Desarrollo de Proyectos. "/>
    <s v="Oficio"/>
    <n v="1"/>
    <d v="2019-10-07T00:00:00"/>
    <d v="2019-11-30T00:00:00"/>
    <n v="8"/>
    <n v="1"/>
    <s v="La dependencia envió oficio con radicado 20192200201923"/>
    <n v="1"/>
    <s v="GERENCIA DE DESARROLLO DE PROYECTOS 1 (Gerente de Convenio Coldeportes)"/>
  </r>
  <r>
    <n v="63"/>
    <s v="FILA_63"/>
    <s v="2 AVANCE ó SEGUIMIENTO DEL PLAN DE MEJORAMIENTO"/>
    <x v="40"/>
    <s v="Adición del convenio 215081 de 2015. La firma consultora contratada por FONADE, contrariando su obligación de realizar y ajustar los estudios y diseños técnicos del proyecto, solicitó la realización de las modificaciones y ajustes a la firma diseñadora original; lo que generó  varias prórrogas y suspensiones, y una adición de $1.250 millones de cuota de gerencia, halllazgo fiscal."/>
    <s v="Deficiencias en la planeación,_x000a_ejecución, seguimiento y control del Convenio por parte de Coldeportes"/>
    <s v="Gestionar y tramitar el incumplimiento del contrato de consultoría No. 2016661"/>
    <s v="Presentar FAP900 y ficha de inicio de acción judicial a Oficina Jurídica por Subgerencia de Operaciones "/>
    <s v="FAP900 y Ficha de inicio de acción judicial radicados"/>
    <n v="1"/>
    <d v="2019-10-07T00:00:00"/>
    <d v="2021-06-30T00:00:00"/>
    <n v="90"/>
    <n v="1"/>
    <s v="Comp. 24. Se remite como evidencia el radicado N° 20212200091263 - respuesta al memorando No. 20211100066233 - Reiteración - ALCANCE – Estudio jurídico para inicio de acción judicial - Contrato de Interventoría No. 2016661 - MACDANIEL LTDA. Remitido por correo electrónico al Grupo de Trámites Gestión Post Contractual el día 12 de junio de 2021 y el 09 de julio de 2021."/>
    <n v="1"/>
    <s v="SUBGERENCIA DE DESARROLLO DE PROYECTOS (Desarrollo de Proyectos 1 - Gerencia de convenio Coldeportes)_x000a__x000a_SUBGERENCIA DE OPERACIONES (Gerencia Post-Contractual)"/>
  </r>
  <r>
    <n v="64"/>
    <s v="FILA_64"/>
    <s v="2 AVANCE ó SEGUIMIENTO DEL PLAN DE MEJORAMIENTO"/>
    <x v="41"/>
    <s v="Contrato 215080 de 2015. Inventario villa olímpica entregado por Fonade a Coldeportes. Continúan los faltantes en la dotación del alojamiento de la Villa Olímpica, del Centro de Alto Rendimiento de Coldeportes por $18.779.163,92 según cuadro 371 del informe (pág. 683)"/>
    <s v="_x000a_No realizar un seguimiento eficiente y custodia a los bienes adquiridos"/>
    <s v="Remitir un oficio a Coldeportes, recomendandole mejoras en sus procesos de detención y custodia de dotación. A dicho oficio se anexará el acta de entrega y recibo a satisfacción de la dotación. "/>
    <s v="Oficio de la Gerencia del Contrato a Coldeportes."/>
    <s v="Oficio"/>
    <n v="1"/>
    <d v="2019-10-07T00:00:00"/>
    <d v="2019-11-30T00:00:00"/>
    <n v="8"/>
    <n v="1"/>
    <s v="La dependencia envió oficio con radicado 20192200291661 al Ministerio del Deporte"/>
    <n v="1"/>
    <s v="GERENCIA DE DESARROLLO DE PROYECTOS 1 (Gerente de Convenio Coldeportes)"/>
  </r>
  <r>
    <n v="65"/>
    <s v="FILA_65"/>
    <s v="2 AVANCE ó SEGUIMIENTO DEL PLAN DE MEJORAMIENTO"/>
    <x v="15"/>
    <s v="Convenio 212017-2012 DPS. Contrato 2131644-2013 Departamento de Córdoba y Contrato de Obra 578-2014: Extensión de redes de alcantarillado sanitario en municipio Puerto Libertador. Ejecución del proyecto suspendida desde mayo de 2015, el sistema de alcantarillado no está en funcionamiento, obra inconclusa por $4.911,5 mill. y deficiencias en calidad del pavimento por $41,5 mill. "/>
    <s v="Tubería desinstalada con presencia de aguas residuales o servidas; manholes o pozos de inspección colmatados; cajas de inspección rebosadas o no construidas_x000a__x000a_Falta entrega de reajuste de diseños por parte de la Gobernación a Minvivienda_x000a__x000a_Inadecuada gestión de la interventoría y supervisión en el control del cumplimiento de las especificaciones técnicas pactadas en el contrato de obra"/>
    <s v="Adelantar un nuevo proceso de contratación para la interventoría técnica, administrativa, financiera, ambiental y de control presupuestal para la terminación de la extensión de redes de alcantarillado sanitario en el municipio de Puerto Libertador-Córdoba"/>
    <s v="Adelantar seguimiento al proceso de contratación de la interventoría"/>
    <s v="Informe de seguimiento al proceso de contratación de la interventoría"/>
    <n v="1"/>
    <d v="2020-01-16T00:00:00"/>
    <d v="2020-07-31T00:00:00"/>
    <n v="28"/>
    <n v="1"/>
    <s v="Con radicado 20201100010233 la Gerente General solicita modificar esta acción, cambios registrados en este reporte del plan. La Oficina Jurídica informade la apertura del proceso de selección CME 01-2020 desde el 14/04/2020 para la contratación de la interventoria de Puerto Libertador. Se realizó contrato de interventoría en Puerto Libertador.evidencia en  PDF adjunto del SECOPII. "/>
    <n v="1"/>
    <s v="OFICINA ASESORA JURÍDICA"/>
  </r>
  <r>
    <n v="66"/>
    <s v="FILA_66"/>
    <s v="2 AVANCE ó SEGUIMIENTO DEL PLAN DE MEJORAMIENTO"/>
    <x v="0"/>
    <s v="HALLAZGO No.11     Contrato Interadministrativo 2131051, FONADE -  Municipio de Baranoa - Departamento del Atlántico (F y D) $79.785.363 "/>
    <s v="Se evidencia incumplimiento de lo establecido contractualmente que afectó el desarrollo del contrato, toda vez que ocasionó intermitencia en la ejecución de las obras las cuales tuvieron que ser suspendidas en varias ocasiones. Adicionalmente derivó en el pago del anticipo del contrato en un porcentaje mayor al permitido legalmente."/>
    <s v="Requerir a la interventoría y al ente territorial para que conminen al contratista a efectuar las reparaciones de los detalles de calidad y realizar la revisión y verificación de las cantidades realmente ejecutadas."/>
    <s v="Gestionar y conminar al Municipio de Baranoa para dar solución a las deficiencias de calidad y diferencias en cantidades encontradas por la Contraloría y la comisión de ENTerritorio."/>
    <s v="Mesas de trabajo con acuerdos y comunicaciones"/>
    <n v="3"/>
    <d v="2020-01-17T00:00:00"/>
    <d v="2020-06-30T00:00:00"/>
    <n v="24"/>
    <n v="3"/>
    <s v="Con radicado 20202700011673 la Gerente General solicita modificar esta acción, cambios que quedan registrados en este reporte del plan. Se adjunta  soportes de mesas de trabajo, comunicaciones y acuerdos logrados. (Tres: del 6 de febrero, el 20 de febrero y el 29 de mayo de 2020)."/>
    <n v="1"/>
    <s v="SUBGERENCIA DE DESARROLLO DE PROYECTOS (Gerencia Desarrollo de Proyectos 2)"/>
  </r>
  <r>
    <n v="67"/>
    <s v="FILA_67"/>
    <s v="2 AVANCE ó SEGUIMIENTO DEL PLAN DE MEJORAMIENTO"/>
    <x v="0"/>
    <s v="HALLAZGO No.11     Contrato Interadministrativo 2131051, FONADE -  Municipio de Baranoa - Departamento del Atlántico (F y D) $79.785.363 "/>
    <s v="Se evidencia incumplimiento de lo establecido contractualmente que afectó el desarrollo del contrato, toda vez que ocasionó intermitencia en la ejecución de las obras las cuales tuvieron que ser suspendidas en varias ocasiones. Adicionalmente derivó en el pago del anticipo del contrato en un porcentaje mayor al permitido legalmente."/>
    <s v="Requerir a la interventoría y al ente territorial para que conminen al contratista a efectuar las reparaciones de los detalles de calidad y realizar la revisión y verificación de las cantidades realmente ejecutadas."/>
    <s v="Gestionar concepto jurídico y presupuestal acerca de la posibilidad de aplicar la figura de la compensación y el mecanismo a implementar para tal fin, que permita realizar un cruce entre los saldos pendientes por el hallazgo de la CGR vs. el saldo ejecutado por cancelar del proyecto al contratista"/>
    <s v="Balance con propuesta de compensación, concepto de la subgerencia de operaciones y concepto del área de presupuesto"/>
    <n v="3"/>
    <d v="2020-01-17T00:00:00"/>
    <d v="2021-12-30T00:00:00"/>
    <n v="102"/>
    <n v="2.5"/>
    <s v="Con radicado 20202700011673 la Gerente General solicita modificar esta acción. La Gerencia del convenio genera propuesta de compensación en oct/2020 para el convenio 2131051 y en enero/2021 la subgerencia financiera emite análisis de compensación del anticipo para el convenio. El Subg. Dllo. de Proyectos firmó compromiso 31 para cumplimiento en nueva fecha, incial era junio 2021."/>
    <n v="0.83333333333333337"/>
    <s v="SUBGERENCIA DE DESARROLLO DE PROYECTOS (Gerencia Desarrollo de Proyectos 2)"/>
  </r>
  <r>
    <n v="68"/>
    <s v="FILA_68"/>
    <s v="2 AVANCE ó SEGUIMIENTO DEL PLAN DE MEJORAMIENTO"/>
    <x v="42"/>
    <s v="H3 Calidad de Construcción Contrato Interadministrativo No. 2133553 Manta – Cundinamarca (D-F)_x000a_ $ 66.576.853,85 "/>
    <s v="Las deficiencias presentadas en las obras como escalonamiento y filtraciones en alcantarillas, fracturamiento de placa huellas y bordillos, deterioro total del disipador; así como la deformación e inclinación y rotura de mallas en los muros en gaviones, indican que no se adelantó un proceso constructivo acorde a la norma INV-07, lo cual generó la afectación de la estabilidad de la obra"/>
    <s v="Realizar visita por parte de la Supervisión para establecer el estado del proceso de siniestro del municipio contra el contratista de obra, en su calidad de contratante"/>
    <s v="Realizar visita por parte de la Supervisión para establecer el estado del proceso de siniestro del municipio contra el contratista de obra"/>
    <s v="Acta de visita"/>
    <n v="1"/>
    <d v="2018-05-10T00:00:00"/>
    <d v="2020-05-31T00:00:00"/>
    <n v="107"/>
    <n v="1"/>
    <s v="La acción inicial fue reformuada con radicado 20202700066933 del 6 de mayo de 2020 de la Gerente General. Se adjunta informe de visita de Carlos Coy  y Jose E. Guzman del 12 y 13 de marzo de 2020, comunicación del municipio del 21 de abril de 2020  con estado del proceso"/>
    <n v="1"/>
    <s v="SUBGERENCIA DE DESARROLLO DE PROYECTOS (Gerencia Desarrollo de Proyectos 2 - Desarrollo de Proyectos 2)"/>
  </r>
  <r>
    <n v="69"/>
    <s v="FILA_69"/>
    <s v="2 AVANCE ó SEGUIMIENTO DEL PLAN DE MEJORAMIENTO"/>
    <x v="42"/>
    <s v="H3 Calidad de Construcción Contrato Interadministrativo No. 2133553 Manta – Cundinamarca (D-F)_x000a_ $ 66.576.853,85 "/>
    <s v="Las deficiencias presentadas en las obras como escalonamiento y filtraciones en alcantarillas, fracturamiento de placa huellas y bordillos, deterioro total del disipador; así como la deformación e inclinación y rotura de mallas en los muros en gaviones, indican que no se adelantó un proceso constructivo acorde a la norma INV-07, lo cual generó la afectación de la estabilidad de la obra"/>
    <s v="Solicitar inicio de acción judicial en contra del municipio (en caso de no lograr los resultados proyectados a junio de 2020)"/>
    <s v="Solicitar inicio de acción judicial en contra del municipio"/>
    <s v="FAP900 radicado en el grupo de defensa jurídica"/>
    <n v="1"/>
    <d v="2018-05-10T00:00:00"/>
    <d v="2020-09-30T00:00:00"/>
    <n v="125"/>
    <n v="1"/>
    <s v="Con radicado 20202700066933 la Gerente General solicita modifcar acción.  Con radicado 20202700121253 del 26-08-2020 se presenta el ESTUDIO TÉCNICO PARA EL INICIO DE ACCIÓN JUDICIAL FAP900 del Contrato Interadministrativo No. 2133553 suscrito con el municipio de Manta, y del Contrato de Interventoría No. 2141018, Acta de Servicio No.506, suscrito con la interventoría el CONSORCIO MSD 02"/>
    <n v="1"/>
    <s v="SUBGERENCIA DE DESARROLLO DE PROYECTOS (Gerencia Desarrollo de Proyectos 2 - Desarrollo de Proyectos 2)"/>
  </r>
  <r>
    <n v="70"/>
    <s v="FILA_70"/>
    <s v="2 AVANCE ó SEGUIMIENTO DEL PLAN DE MEJORAMIENTO"/>
    <x v="43"/>
    <s v="H22   Acopio de Residuos Ordinarios."/>
    <s v="Faltas de control en el manejo de los residuos sólidos ordinarios, desencadenando en contaminación del suelo y el ambiente al no contar con las condiciones que requiere tener un centro de acopio temporal de este tipo de residuos como se indica en la GTC 24:2009. Ausencia de protocolos o instructivos de funcionamiento del equipo compactador y el no uso de elementos de protección personal"/>
    <s v="Establecer las actividades necesarias para la implementación del punto de acopio de residuos sólidos exclusivo para ENTerritorio"/>
    <s v="Realizar a nivel de toda la Entidad sensibilización respecto a la  implementación del punto de acopio y la separación adecuada de los residuos."/>
    <s v="Piezas de comunicación divulgadas"/>
    <n v="3"/>
    <d v="2017-09-01T00:00:00"/>
    <d v="2020-06-30T00:00:00"/>
    <n v="148"/>
    <n v="3"/>
    <s v="La acción inicial fue reformuladada con radicado 20204300066323 del 5 de mayo de 2020 de la Gerente General._x000a_La Gerencia de Servicios Administrativos envía soporte de piezas enviadas el: Feb 28 Conoce cómo puedes separar correctamente los residuos, Marzo 24 - ENTerritorio recicla y Junio 2 - Ahora nuestras instalaciones son más ecológicas_x000a__x000a_"/>
    <n v="1"/>
    <s v="SUBGERENCIA ADMINISTRATIVA (Grupo Servicios Administrativos)"/>
  </r>
  <r>
    <n v="71"/>
    <s v="FILA_71"/>
    <s v="2 AVANCE ó SEGUIMIENTO DEL PLAN DE MEJORAMIENTO"/>
    <x v="43"/>
    <s v="H22   Acopio de Residuos Ordinarios."/>
    <s v="Faltas de control en el manejo de los residuos sólidos ordinarios, desencadenando en contaminación del suelo y el ambiente al no contar con las condiciones que requiere tener un centro de acopio temporal de este tipo de residuos como se indica en la GTC 24:2009. Ausencia de protocolos o instructivos de funcionamiento del equipo compactador y el no uso de elementos de protección personal"/>
    <s v="Establecer las actividades necesarias para la implementación del punto de acopio de residuos sólidos exclusivo para ENTerritorio"/>
    <s v="Implementar integralmente el acopio de residuos sólidos de uso exclusivo de Enterritorio."/>
    <s v="Punto de acopio puesto en funcionamiento"/>
    <n v="1"/>
    <d v="2017-09-01T00:00:00"/>
    <d v="2020-07-15T00:00:00"/>
    <n v="150"/>
    <n v="1"/>
    <s v="La acción inicial fue reformuladada con radicado 20204300066323 del 5 de mayo de 2020 de la Gerente General. Soporte de adquisición de contenedores y de presentación de implementación del punto de acopio en el parqueadero sótano 2 - S2-39. En el nuevo punto los contenedores se  pusieron en funcionamiento  con señalización para la correcta separación de los residuos."/>
    <n v="1"/>
    <s v="SUBGERENCIA ADMINISTRATIVA (Grupo Servicios Administrativos)"/>
  </r>
  <r>
    <n v="72"/>
    <s v="FILA_72"/>
    <s v="2 AVANCE ó SEGUIMIENTO DEL PLAN DE MEJORAMIENTO"/>
    <x v="43"/>
    <s v="H22   Acopio de Residuos Ordinarios."/>
    <s v="Faltas de control en el manejo de los residuos sólidos ordinarios, desencadenando en contaminación del suelo y el ambiente al no contar con las condiciones que requiere tener un centro de acopio temporal de este tipo de residuos como se indica en la GTC 24:2009. Ausencia de protocolos o instructivos de funcionamiento del equipo compactador y el no uso de elementos de protección personal"/>
    <s v="Documentar las actividades la utilización, manejo del punto de acopio y equipo compactador."/>
    <s v="Elaborar un procedimiento o instructivo para el manejo de los residuos sólidos, el cual incluirá el punto de acopio y equipo compactador, en donde se incluyan las actividades de separación y manejo de residuos generados en la Entidad."/>
    <s v="Procedimiento o instructivo para el manejo de los residuos sólidos"/>
    <n v="1"/>
    <d v="2017-09-01T00:00:00"/>
    <d v="2020-06-30T00:00:00"/>
    <n v="148"/>
    <n v="1"/>
    <s v="La acción inicial fue reformuladada con radicado 20204300066323 del 5 de mayo de 2020 de la Gerente General. Para el manejo de los residuos sólidos y equipo compactador, Servicios Administrativos elaboró los siguientes documentos: IAP303 Instructivo de Seguridad; PLAP305 Plan Institucional de Gestión Ambiental; PLAP307 Plan Integral de Residuos Peligros."/>
    <n v="1"/>
    <s v="SUBGERENCIA ADMINISTRATIVA (Grupo Servicios Administrativos)"/>
  </r>
  <r>
    <n v="73"/>
    <s v="FILA_73"/>
    <s v="2 AVANCE ó SEGUIMIENTO DEL PLAN DE MEJORAMIENTO"/>
    <x v="44"/>
    <s v="Contrato No. 010 de 2017 Construcción y ampliación de redes de alcantarillado en la zona urbana del municipio de Tierralta Fase 1, derivado del contrato específico No. 003-2162698. Diferencia en cantidades de obra eiecutadas vs papadas. Se evidenciaron 884 conexiones domiciliarias en tubería PVC sanitaria 6” con su respectiva caja, frente a las 922 recibidas y pagadas por el municipio"/>
    <s v="Falta de control y seguimiento al cumplimiento de las obligaciones por parte del supervisor de la entidad ejecutora y la interventoría, falta de gestión de la supervisión e interventoría del contrato de obra a cargo del Municipio de Tierralta_x000a_Inadecuado seguimiento del Municipio de Tierralta como ente ejecutor de los contratos derivados"/>
    <s v="Tramitar el procedimiento de incumplimiento conforme a la solicitud radicada por parte de la Gerencia del Convenio en la Subgerencia de Operaciones"/>
    <s v="Tramitar proceso de incumplimiento "/>
    <s v="Documento de cierre del trámite de incumplimiento"/>
    <n v="1"/>
    <d v="2020-01-01T00:00:00"/>
    <d v="2020-03-31T00:00:00"/>
    <n v="13"/>
    <n v="1"/>
    <s v="La audiencia de procedimiento para hacer efectiva la cláusula penal pecuniaria se realizó el 31 de marzo de 2020 para los Contratos Específicos No. 003-2162698 y 006-2162702. Con radicado no. 20202300077461 del 31 de marzo de 2020 se formalizaron los compromisos asumidos por el Municipio de Tierralta, por lo que se da cierre al trámite de incumplimiento con esta audiencia."/>
    <n v="1"/>
    <s v="SUBGERENCIA DE OPERACIONES (Gestión Contractual)"/>
  </r>
  <r>
    <n v="74"/>
    <s v="FILA_74"/>
    <s v="2 AVANCE ó SEGUIMIENTO DEL PLAN DE MEJORAMIENTO"/>
    <x v="44"/>
    <s v="Contrato No. 010 de 2017 derivado del contrato específico No. 003-2162698. Tramos de red sanitaria de 8 pulgadas sin construir y manhol no utilizable. En los tramos 404 y 391 del Barrio Nuevo Oriente la tubería no se encuentra conectada al MH558 y al MH574. En los MH sin referenciar del Barrio Escolar no se encontraron empalmadas las tuberías de 8 pulgadas entre los tramos 547 al 548."/>
    <s v="Falta de control y seguimiento al cumplimiento de las obligaciones por parte del supervisor de la entidad ejecutora y la interventoría, falta de gestión de la supervisión e interventoría del contrato de obra a cargo del Municipio de Tierralta_x000a_Inadecuado seguimiento del Municipio de Tierralta como ente ejecutor de los contratos derivados"/>
    <s v="Gestionar el proceso administrativo a que haya lugar por incumplimiento y solicitar al ente territorial la corrección de las deficiencias relativas a la obra"/>
    <s v="Solicitar a la Gobernación el estado de corrección de lo señalado en el informe de CGR y el plan de acción para subsanar lo no corregido a la fecha"/>
    <s v="Oficio"/>
    <n v="1"/>
    <d v="2020-01-01T00:00:00"/>
    <d v="2020-01-31T00:00:00"/>
    <n v="4"/>
    <n v="1"/>
    <s v="Con radicado 20202300026421 del 22-01-2020 la entidad solicitó al Alcalde del municipio de Tierra Alta el estado de corrección de los temas señalados en informe de la CGR."/>
    <n v="1"/>
    <s v="SUBGERENCIA DE DESARROLLO DE PROYECTOS (Grupo Desarrollo de Proyectos 3)"/>
  </r>
  <r>
    <n v="75"/>
    <s v="FILA_75"/>
    <s v="2 AVANCE ó SEGUIMIENTO DEL PLAN DE MEJORAMIENTO"/>
    <x v="44"/>
    <s v="Contrato No. 010 de 2017 derivado del contrato específico No. 003-2162698. El contratista de obra no la ejecutó de acuerdo con las especificaciones de construcción, cantidades de obra y precios unitarios fijos contenidos en la propuesta, y la obra no se encuentra en funcionamiento."/>
    <s v="Falta de control y seguimiento al cumplimiento de las obligaciones por parte del supervisor de la entidad ejecutora y la interventoría, falta de gestión de la supervisión e interventoría del contrato de obra a cargo del Municipio de Tierralta_x000a_Inadecuado seguimiento del Municipio de Tierralta como ente ejecutor de los contratos derivados"/>
    <s v="Gestionar el proceso administrativo a que haya lugar por incumplimiento y solicitar al ente territorial la corrección de las deficiencias relativas a la obra"/>
    <s v="Elaborar balance de correciones respecto a lo señalado en el informe de la CGR con fundamento en la respuesta del ente territorial"/>
    <s v="Informe de estado de correcciones"/>
    <n v="1"/>
    <d v="2020-01-01T00:00:00"/>
    <d v="2021-12-31T00:00:00"/>
    <n v="104"/>
    <n v="0"/>
    <s v="ENTerritorio inició acción judicial contra Municipio de Tierralta ante tribunal administrativo de Córdoba. El Municipio presentó reporte de mantenimiento que realizó y requerimientos de estabilidad de la obra. Con radicado 20214300209312 de junio de 2021, el municipio presentó acta de audiencia de incumplimiento contra del contratista y resolución para hacer efectiva garantía. Comp 26"/>
    <n v="0"/>
    <s v="SUBGERENCIA DE DESARROLLO DE PROYECTOS (Grupo Desarrollo de Proyectos 3)"/>
  </r>
  <r>
    <n v="76"/>
    <s v="FILA_76"/>
    <s v="2 AVANCE ó SEGUIMIENTO DEL PLAN DE MEJORAMIENTO"/>
    <x v="45"/>
    <s v="Contratos específicos No. 2162734 y 2171077, Gobernación de Córdoba — Mantenimiento vial. Falta de inspección y mantenimiento sobre la carretera, falta de rocería sobre defensas metálicas, sobre señalización vertical y robo de señales instaladas. Seis zonas presentan fisuras de borde."/>
    <s v="Deterioro normal de la obra_x000a_Inobservancia en la programación y ejecución de las actividades de mantenimiento y conservación de los bienes recibidos por parte la Gobernación como entidad ejecutora y responsable de la contratación y recibo de los bienes y servicios "/>
    <s v="Gestionar con el ente territorial la corrección de las deficiencias relativas a la obra"/>
    <s v="Solicitar a la Gobernación el estado de corrección de lo señalado en el informe de CGR y el plan de acción para subsanar lo no corregido a la fecha"/>
    <s v="Oficio"/>
    <n v="1"/>
    <d v="2020-01-01T00:00:00"/>
    <d v="2020-01-31T00:00:00"/>
    <n v="4"/>
    <n v="1"/>
    <s v="Con radicado 20202300027811 del 23-01-2020 la entidad solicitó a la Gobernación el estado de corrección. Realizó seguimiento con radicado 20202300069011 y 20205400103461, correos electrónicos del 26 de junio, 20, 27 de julio y 13 de agosto de 2020 y visita al sitio de las obras el 26 octubre de 2020,se dejó constancia en acta de reunión e informe de seguimiento.  "/>
    <n v="1"/>
    <s v="SUBGERENCIA DE DESARROLLO DE PROYECTOS (Grupo Desarrollo de Proyectos 3)"/>
  </r>
  <r>
    <n v="77"/>
    <s v="FILA_77"/>
    <s v="2 AVANCE ó SEGUIMIENTO DEL PLAN DE MEJORAMIENTO"/>
    <x v="45"/>
    <s v="Contratos específicos No. 2162734 y 2171077, Gobernación de Córdoba — Mantenimiento vial. Falta de inspección y mantenimiento sobre la carretera, falta de rocería sobre defensas metálicas, sobre señalización vertical y robo de señales instaladas. Seis zonas presentan fisuras de borde."/>
    <s v="Deterioro normal de la obra_x000a_Inobservancia en la programación y ejecución de las actividades de mantenimiento y conservación de los bienes recibidos por parte la Gobernación como entidad ejecutora y responsable de la contratación y recibo de los bienes y servicios "/>
    <s v="Gestionar con el ente territorial la corrección de las deficiencias relativas a la obra"/>
    <s v="Elaborar balance de correciones respecto a lo señalado en el informe de la CGR con fundamento en la respuesta del ente territorial"/>
    <s v="Informe de estado de correcciones"/>
    <n v="1"/>
    <d v="2020-01-01T00:00:00"/>
    <d v="2020-12-31T00:00:00"/>
    <n v="52"/>
    <n v="1"/>
    <s v="El Subg. de Dllo de Proyectos firmó Compromiso No. 8 para modificar el plazo de ejecución de la acción que era inicialmente marzo 2020. En octubre 2020 con radicado 20202300326062 la Gobernación de Córdoba presenta el informe final con las labores de mantenimiento a rocería y limpieza de alcantarillas, instalación de señales verticales y sellado de las fisuras superficiales en la vía."/>
    <n v="1"/>
    <s v="SUBGERENCIA DE DESARROLLO DE PROYECTOS (Grupo Desarrollo de Proyectos 3)"/>
  </r>
  <r>
    <n v="78"/>
    <s v="FILA_78"/>
    <s v="2 AVANCE ó SEGUIMIENTO DEL PLAN DE MEJORAMIENTO"/>
    <x v="46"/>
    <s v="Contrato No. 074 de 2017 Derivado del contrato Especifico No. 013-2162893 Municipio Necoclí- Antioquia. Separaciones en la junta entre la cuneta y el sobre ancho de la placa huella en los puntos 8, 3 y 2."/>
    <s v="Falta de seguimiento a las obras recibidas por parte del municipio, a la  ejecución de las actividades de mantenimiento y conservación de los bienes recibidos por parte del municipio, y a la estabilidad y calidad de las obras._x000a_El municipio no hizo uso de las garantías._x000a_Asentamientos y actividad volcánica frecuente en la zona."/>
    <s v="Gestionar con el ente territorial la corrección de las deficiencias relativas a la obra"/>
    <s v="Solicitar al municipio el estado de corrección de lo señalado en el informe de CGR y el plan de acción para subsanar lo no corregido a la fecha"/>
    <s v="Oficio"/>
    <n v="1"/>
    <d v="2020-01-01T00:00:00"/>
    <d v="2020-01-31T00:00:00"/>
    <n v="4"/>
    <n v="1"/>
    <s v="Con radicado 20202300027881 del 23-01-2020 la entidad solicitó al Alcalde del municipio de Necoclí el estado de corrección de los temas señalados en informe de la CGR."/>
    <n v="1"/>
    <s v="SUBGERENCIA DE DESARROLLO DE PROYECTOS (Grupo Desarrollo de Proyectos 3)"/>
  </r>
  <r>
    <n v="79"/>
    <s v="FILA_79"/>
    <s v="2 AVANCE ó SEGUIMIENTO DEL PLAN DE MEJORAMIENTO"/>
    <x v="47"/>
    <s v="Contrato No. 074 de 2017 Derivado del contrato Especifico No. 013-2162893 Municipio Necoclí- Antioquia. Separaciones en la junta entre la cuneta y el sobre ancho de la placa huella en los puntos 8, 3 y 2."/>
    <s v="Falta de seguimiento a las obras recibidas por parte del municipio, a la  ejecución de las actividades de mantenimiento y conservación de los bienes recibidos por parte del municipio, y a la estabilidad y calidad de las obras._x000a_El municipio no hizo uso de las garantías._x000a_Asentamientos y actividad volcánica frecuente en la zona."/>
    <s v="Gestionar con el ente territorial la corrección de las deficiencias relativas a la obra"/>
    <s v="Elaborar balance de correcciones respecto a lo señalado en el informe de la CGR con fundamento en la respuesta del ente territorial"/>
    <s v="Informe de estado de correcciones"/>
    <n v="1"/>
    <d v="2020-01-01T00:00:00"/>
    <d v="2021-12-31T00:00:00"/>
    <n v="104"/>
    <n v="0"/>
    <s v="Municipio remite oficio a Seguros del Estado en marzo/2021, por póliza de estabilidad no. 53-44101003404, con informe del estado de la Placa huella. El 16 de junio de 2021, informa que continúa gestiones ante la aseguradora para la afectación de la póliza y aporta registro fotográfico de los mantenimientos de rocerías realizados el 17 de febrero y 25 de mayo del 2021. Comp. 26"/>
    <n v="0"/>
    <s v="SUBGERENCIA DE DESARROLLO DE PROYECTOS (Grupo Desarrollo de Proyectos 3)"/>
  </r>
  <r>
    <n v="80"/>
    <s v="FILA_80"/>
    <s v="2 AVANCE ó SEGUIMIENTO DEL PLAN DE MEJORAMIENTO"/>
    <x v="48"/>
    <s v="Calibración de los modelos hidráulicos - Carmen de Atrato, Chocó. El laboratorio no contó con los elementos para control de calidad de agua tratada. Los modelos hidráulicos no fueron usados por la operadora del servicio y no se capacitaron los operarios de la planta. No se toman los registros de caudales. Luego los modelos no fueron calibrados con datos reales."/>
    <s v="El ente territorial no visualizó debilidades de estudios y diseños para optimización del proyecto."/>
    <s v="Gestionar con el ente territorial la corrección de las deficiencias relativas a la obra"/>
    <s v="Solicitar al municipio el estado de corrección de lo señalado en el informe de CGR y el plan de acción para subsanar lo no corregido a la fecha"/>
    <s v="Oficio"/>
    <n v="1"/>
    <d v="2020-01-01T00:00:00"/>
    <d v="2020-01-31T00:00:00"/>
    <n v="4"/>
    <n v="1"/>
    <s v="Con radicado 20202300027541 del 23-01-2020 la entidad solicitó al Alcalde del municipio de El Carmen de Atrato el estado de corrección de los temas señalados en informe de la CGR."/>
    <n v="1"/>
    <s v="SUBGERENCIA DE DESARROLLO DE PROYECTOS (Grupo Desarrollo de Proyectos 3)"/>
  </r>
  <r>
    <n v="81"/>
    <s v="FILA_81"/>
    <s v="2 AVANCE ó SEGUIMIENTO DEL PLAN DE MEJORAMIENTO"/>
    <x v="48"/>
    <s v="Calibración de los modelos hidráulicos - Carmen de Atrato, Chocó. El laboratorio no contó con los elementos para control de calidad de agua tratada. Los modelos hidráulicos no fueron usados por la operadora del servicio y no se capacitaron los operarios de la planta. No se toman los registros de caudales. Luego los modelos no fueron calibrados con datos reales."/>
    <s v="El ente territorial no visualizó debilidades de estudios y diseños para optimización del proyecto."/>
    <s v="Gestionar con el ente territorial la corrección de las deficiencias relativas a la obra"/>
    <s v="Elaborar balance de correcciones respecto a lo señalado en el informe de la CGR con fundamento en la respuesta del ente territorial"/>
    <s v="Informe de estado de correcciones"/>
    <n v="1"/>
    <d v="2020-01-01T00:00:00"/>
    <d v="2021-06-30T00:00:00"/>
    <n v="78"/>
    <n v="1"/>
    <s v="En visita al municipio en febrero/2021 se evidencia la construcción y dotación del laboratorio; pero no el registro de los caudales suministrados al sistema, ni control de calidad efectuado al agua tratada. El municipio en radicado 20214300155412 de 7 mayo de 2021 presentó los reportes de control de la calidad de agua, incluyendo los registros de los caudales suministrados al sistema."/>
    <n v="1"/>
    <s v="SUBGERENCIA DE DESARROLLO DE PROYECTOS (Grupo Desarrollo de Proyectos 3)"/>
  </r>
  <r>
    <n v="82"/>
    <s v="FILA_82"/>
    <s v="2 AVANCE ó SEGUIMIENTO DEL PLAN DE MEJORAMIENTO"/>
    <x v="49"/>
    <s v="Contrato No. 013- 2016 Construcción del sistema de Alcantarillado Sanitario de Barrios 19 de marzo, el Diamante, la Esmeralda, Galán, y Alfonso López en el municipio de Tierralta. Contrato 006- 2162702. Diferencias en cantidades de obra ejecutadas y pagadas. Deficiencias de calidad, ausencia de tapas y cajas de registro domiciliarias. Tapa rota en pozo de inspección. Duplicidad en pagos."/>
    <s v="Incumplimiento de obligaciones del contratista y el interventor contratados por el municipio de Tierralta, inadecuado seguimiento por parte de este municipio en su calidad de entidad ejecutora  y pasividad para establecer medidas técnicas, económicas y administrativas"/>
    <s v="Tramitar el procedimiento de incumplimiento conforme a la solicitud radicada por parte de la Gerencia del Convenio en la Subgerencia de Operaciones"/>
    <s v="Tramitar proceso de incumplimiento "/>
    <s v="Documento de cierre del trámite de incumplimiento"/>
    <n v="1"/>
    <d v="2020-01-01T00:00:00"/>
    <d v="2020-03-31T00:00:00"/>
    <n v="13"/>
    <n v="1"/>
    <s v="La audiencia de procedimiento para hacer efectiva la cláusula penal pecuniaria se realizó el 31 de marzo de 2020 para los Contratos Específicos No. 003-2162698 y 006-2162702. Con radicado no. 20202300077461 del 31 de marzo de 2020 se formalizaron los compromisos asumidos por el Municipio de Tierralta, por lo que se da cierre al trámite de incumplimiento con esta audiencia."/>
    <n v="1"/>
    <s v="SUBGERENCIA DE OPERACIONES (Gestión Contractual)"/>
  </r>
  <r>
    <n v="83"/>
    <s v="FILA_83"/>
    <s v="2 AVANCE ó SEGUIMIENTO DEL PLAN DE MEJORAMIENTO"/>
    <x v="49"/>
    <s v="Contrato No. 013- 2016 Construcción del sistema de Alcantarillado Sanitario de Barrios 19 de marzo, el Diamante, la Esmeralda, Galán, y Alfonso López en el municipio de Tierralta. Contrato 006- 2162702. Diferencias en cantidades de obra ejecutadas y pagadas. Deficiencias de calidad, ausencia de tapas y cajas de registro domiciliarias. Tapa rota en pozo de inspección. Duplicidad en pagos."/>
    <s v="Incumplimiento de obligaciones del contratista y el interventor contratados por el municipio de Tierralta, inadecuado seguimiento por parte de este municipio en su calidad de entidad ejecutora  y pasividad para establecer medidas técnicas, económicas y administrativas"/>
    <s v="Gestionar el proceso administrativo a que haya lugar por incumplimiento del municipio de Tierralta en su calidad de entidad ejecutora y solicitar al ente territorial la corrección de las deficiencias relativas a la obra"/>
    <s v="Solicitar al municipio el estado de corrección de lo señalado en el informe de CGR y el plan de acción para subsanar lo no corregido a la fecha"/>
    <s v="Oficio"/>
    <n v="1"/>
    <d v="2020-01-01T00:00:00"/>
    <d v="2020-01-31T00:00:00"/>
    <n v="4"/>
    <n v="1"/>
    <s v="Con radicado 20202300026421 del 22-01-2020 la entidad solicitó al Alcalde del municipio de Tierra Alta el estado de corrección de los temas señalados en informe de la CGR."/>
    <n v="1"/>
    <s v="SUBGERENCIA DE DESARROLLO DE PROYECTOS (Grupo Desarrollo de Proyectos 3)"/>
  </r>
  <r>
    <n v="84"/>
    <s v="FILA_84"/>
    <s v="2 AVANCE ó SEGUIMIENTO DEL PLAN DE MEJORAMIENTO"/>
    <x v="49"/>
    <s v="Contrato No. 013- 2016 Construcción del sistema de Alcantarillado Sanitario de Barrios 19 de marzo, el Diamante, la Esmeralda, Galán, y Alfonso López en el municipio de Tierralta. Contrato 006- 2162702. Diferencias en cantidades de obra ejecutadas y pagadas. Deficiencias de calidad, ausencia de tapas y cajas de registro domiciliarias. Tapa rota en pozo de inspección. Duplicidad en pagos."/>
    <s v="Incumplimiento de obligaciones del contratista y el interventor contratados por el municipio de Tierralta, inadecuado seguimiento por parte de este municipio en su calidad de entidad ejecutora  y pasividad para establecer medidas técnicas, económicas y administrativas"/>
    <s v="Gestionar el proceso administrativo a que haya lugar por incumplimiento del municipio de Tierralta en su calidad de entidad ejecutora y solicitar al ente territorial la corrección de las deficiencias relativas a la obra"/>
    <s v="Elaborar balance de correcciones respecto a lo señalado en el informe de la CGR con fundamento en la respuesta del ente territorial"/>
    <s v="Informe de estado de correcciones"/>
    <n v="1"/>
    <d v="2020-01-01T00:00:00"/>
    <d v="2021-12-31T00:00:00"/>
    <n v="104"/>
    <n v="0.5"/>
    <s v="Se realizaron reuniones de seguimiento, requerimientos y visita para evaluar el sistema de alcantarillado. Ante los constantes incumplimientos de la entidad ejecutora, ENTerritorio inició la acción judicial contra el Municipio de Tierralta, la cual fue radicada 20211100081161 de 4 de mayo del 2021 ante el tribunal administrativo de Córdoba. Queda pendiente correcciones Comp.26"/>
    <n v="0.5"/>
    <s v="SUBGERENCIA DE DESARROLLO DE PROYECTOS (Grupo Desarrollo de Proyectos 3)"/>
  </r>
  <r>
    <n v="85"/>
    <s v="FILA_85"/>
    <s v="2 AVANCE ó SEGUIMIENTO DEL PLAN DE MEJORAMIENTO"/>
    <x v="50"/>
    <s v="Gestión Línea Gerencia de Proyectos. Se realizaron prórrogas y suspensiones que demoran la entrega y/o recepción de las obras, bienes o servicios. Los convenios suscritos 10 años atrás carecen de documentación. Se observan inconsistencias desde la estructuración de necesidades, planeación y programación financiera, selección de contratistas."/>
    <s v="Debilidades de monitoreo, supervisión e interventoría. _x000a_Falta de oportunidad y eficacia en la gestión de los proyectos._x000a_Inconsistencias en la calidad y eficiencia de los controles establecidos."/>
    <s v="Gestionar la prórroga para la ejecución de los convenios 216140 y 217048"/>
    <s v="Gestionar la prórroga para la ejecución de los convenios 216140 y 217048"/>
    <s v="Modificación contractual"/>
    <n v="2"/>
    <d v="2020-12-17T00:00:00"/>
    <d v="2020-12-31T00:00:00"/>
    <n v="2"/>
    <n v="2"/>
    <s v="La Subgerencia de Operaciones reporta el trámite de las prórrogas para los convenios así:_x000a_216140 prorrogado el 16/12/2020 hasta el 31/10/2021_x000a_217048 prorrogado el 16/12/2020 hasta el 31/12/2021_x000a_Se adjuntan los soportes correspondientes "/>
    <n v="1"/>
    <s v="SUBGERENCIA DE DESARROLLO DE PROYECTOS_x000a_GRUPO DESARROLLO DE PROYECTOS 4_x000a__x000a_SUBGERENCIA DE OPERACIONES_x000a_GRUPO GESTIÓN CONTRACTUAL_x000a_"/>
  </r>
  <r>
    <n v="86"/>
    <s v="FILA_86"/>
    <s v="2 AVANCE ó SEGUIMIENTO DEL PLAN DE MEJORAMIENTO"/>
    <x v="50"/>
    <s v="Gestión Línea Gerencia de Proyectos. Se realizaron prórrogas y suspensiones que demoran la entrega y/o recepción de las obras, bienes o servicios. Los convenios suscritos 10 años atrás carecen de documentación. Se observan inconsistencias desde la estructuración de necesidades, planeación y programación financiera, selección de contratistas."/>
    <s v="Debilidades de monitoreo, supervisión e interventoría. _x000a_Falta de oportunidad y eficacia en la gestión de los proyectos._x000a_Inconsistencias en la calidad y eficiencia de los controles establecidos."/>
    <s v="Gestionar la liquidación y cierre del convenio 213004"/>
    <s v="Gestionar la liquidación y cierre del convenio 213004"/>
    <s v="Acta de Liquidación"/>
    <n v="1"/>
    <d v="2020-12-17T00:00:00"/>
    <d v="2021-11-30T00:00:00"/>
    <n v="50"/>
    <n v="0"/>
    <s v="El Subgerente de Desarrollo de Proyectos suscribió compromiso 28 de cumplimiento en nuevo plazo, el inicial era junio 2021, por dificultades para la liquidación de la contratación derivada y la depuración de cuentas por pagar del convenio"/>
    <n v="0"/>
    <s v="SUBGERENCIA DE DESARROLLO DE PROYECTOS_x000a_GRUPO DESARROLLO DE PROYECTOS 1_x000a__x000a_SUBGERENCIA DE OPERACIONES_x000a_GRUPO GESTION POST CONTRACTUAL"/>
  </r>
  <r>
    <n v="87"/>
    <s v="FILA_87"/>
    <s v="2 AVANCE ó SEGUIMIENTO DEL PLAN DE MEJORAMIENTO"/>
    <x v="50"/>
    <s v="Gestión Línea Gerencia de Proyectos. Se realizaron prórrogas y suspensiones que demoran la entrega y/o recepción de las obras, bienes o servicios. Los convenios suscritos 10 años atrás carecen de documentación. Se observan inconsistencias desde la estructuración de necesidades, planeación y programación financiera, selección de contratistas."/>
    <s v="Debilidades de monitoreo, supervisión e interventoría. _x000a__x000a_Falta de oportunidad y eficacia en la gestión de los proyectos._x000a__x000a_Inconsistencias en la calidad y eficiencia de los controles establecidos."/>
    <s v="Gestionar la prórroga de suspensión o reinicio y prórroga para la ejecución del convenio 212015"/>
    <s v="Gestionar la prórroga de suspensión o reinicio y prórroga para la ejecución del convenio 212015"/>
    <s v="Modificación contractual"/>
    <n v="1"/>
    <d v="2020-12-17T00:00:00"/>
    <d v="2021-03-30T00:00:00"/>
    <n v="15"/>
    <n v="1"/>
    <s v="La Subgerencia de Operaciones envía copia de la prórroga a la suspensión del Contrato Interadministrativo No. 212015 suscrito con el Ministerio de Vivienda, Ciudad y Territorio "/>
    <n v="1"/>
    <s v="SUBGERENCIA DE DESARROLLO DE PROYECTOS_x000a_GRUPO DESARROLLO DE PROYECTOS 1_x000a__x000a_SUBGERENCIA DE OPERACIONES_x000a_GRUPO GESTION CONTRACTUAL"/>
  </r>
  <r>
    <n v="88"/>
    <s v="FILA_88"/>
    <s v="2 AVANCE ó SEGUIMIENTO DEL PLAN DE MEJORAMIENTO"/>
    <x v="50"/>
    <s v="Gestión Línea Gerencia de Proyectos. Se realizaron prórrogas y suspensiones que demoran la entrega y/o recepción de las obras, bienes o servicios. Los convenios suscritos 10 años atrás carecen de documentación. Se observan inconsistencias desde la estructuración de necesidades, planeación y programación financiera, selección de contratistas."/>
    <s v="Debilidades de monitoreo, supervisión e interventoría. _x000a_Falta de oportunidad y eficacia en la gestión de los proyectos._x000a_Inconsistencias en la calidad y eficiencia de los controles establecidos."/>
    <s v="Gestionar la liquidación y cierre del convenio 215114"/>
    <s v="Gestionar la liquidación y cierre del convenio 215114"/>
    <s v="Acta de Liquidación"/>
    <n v="1"/>
    <d v="2020-12-17T00:00:00"/>
    <d v="2021-09-30T00:00:00"/>
    <n v="41"/>
    <n v="0"/>
    <m/>
    <n v="0"/>
    <s v="SUBGERENCIA DE DESARROLLO DE PROYECTOS_x000a_GRUPO DESARROLLO DE PROYECTOS 1_x000a__x000a_SUBGERENCIA DE OPERACIONES_x000a_GRUPO GESTION POST CONTRACTUAL"/>
  </r>
  <r>
    <n v="89"/>
    <s v="FILA_89"/>
    <s v="2 AVANCE ó SEGUIMIENTO DEL PLAN DE MEJORAMIENTO"/>
    <x v="50"/>
    <s v="Gestión Línea Gerencia de Proyectos. Se realizaron prórrogas y suspensiones que demoran la entrega y/o recepción de las obras, bienes o servicios. Los convenios suscritos 10 años atrás carecen de documentación. Se observan inconsistencias desde la estructuración de necesidades, planeación y programación financiera, selección de contratistas."/>
    <s v="Debilidades de monitoreo, supervisión e interventoría. _x000a_Falta de oportunidad y eficacia en la gestión de los proyectos._x000a_Inconsistencias en la calidad y eficiencia de los controles establecidos."/>
    <s v="Gestionar la prórroga para la terminación de las obras pendientes a cargo del municipio en el marco del convenio 215115"/>
    <s v="Gestionar la prórroga para la terminación de las obras pendientes a cargo del municipio en el marco del convenio 215115"/>
    <s v="Modificación contractual"/>
    <n v="1"/>
    <d v="2020-12-17T00:00:00"/>
    <d v="2020-12-31T00:00:00"/>
    <n v="2"/>
    <n v="1"/>
    <s v="Se adjunta prórroga del convenio interadministrativo de cooperación no. 215115, suscrito entre Empresa Nacional Promotora del Desarrollo Tterritorial y el municipio de Pereira, departamento de Risaralda, hasta el 31 de mayo de 2021."/>
    <n v="1"/>
    <s v="SUBGERENCIA DE DESARROLLO DE PROYECTOS_x000a_GRUPO DESARROLLO DE PROYECTOS 1_x000a__x000a_SUBGERENCIA DE OPERACIONES_x000a_GRUPO GESTION CONTRACTUAL"/>
  </r>
  <r>
    <n v="90"/>
    <s v="FILA_90"/>
    <s v="2 AVANCE ó SEGUIMIENTO DEL PLAN DE MEJORAMIENTO"/>
    <x v="50"/>
    <s v="Gestión Línea Gerencia de Proyectos. Se realizaron prórrogas y suspensiones que demoran la entrega y/o recepción de las obras, bienes o servicios. Los convenios suscritos 10 años atrás carecen de documentación. Se observan inconsistencias desde la estructuración de necesidades, planeación y programación financiera, selección de contratistas."/>
    <s v="Debilidades de monitoreo, supervisión e interventoría. _x000a_Falta de oportunidad y eficacia en la gestión de los proyectos._x000a_Inconsistencias en la calidad y eficiencia de los controles establecidos."/>
    <s v="Gestionar la liquidación y cierre del convenio 215009"/>
    <s v="Gestionar la liquidación y cierre del convenio 215009"/>
    <s v="Acta de Liquidación"/>
    <n v="1"/>
    <d v="2020-12-17T00:00:00"/>
    <d v="2021-09-30T00:00:00"/>
    <n v="41"/>
    <n v="0"/>
    <m/>
    <n v="0"/>
    <s v="SUBGERENCIA DE DESARROLLO DE PROYECTOS_x000a_GRUPO DESARROLLO DE PROYECTOS 1_x000a__x000a_SUBGERENCIA DE OPERACIONES_x000a_GRUPO GESTION POST CONTRACTUAL"/>
  </r>
  <r>
    <n v="91"/>
    <s v="FILA_91"/>
    <s v="2 AVANCE ó SEGUIMIENTO DEL PLAN DE MEJORAMIENTO"/>
    <x v="50"/>
    <s v="Gestión Línea Gerencia de Proyectos. Se realizaron prórrogas y suspensiones que demoran la entrega y/o recepción de las obras, bienes o servicios. Los convenios suscritos 10 años atrás carecen de documentación. Se observan inconsistencias desde la estructuración de necesidades, planeación y programación financiera, selección de contratistas."/>
    <s v="Debilidades de monitoreo, supervisión e interventoría. _x000a_Falta de oportunidad y eficacia en la gestión de los proyectos._x000a_Inconsistencias en la calidad y eficiencia de los controles establecidos."/>
    <s v="Monitoreo a las actuaciones del proceso radicado 110013336038202000201 00  por parte del apoderado para convenio 217045"/>
    <s v="Monitoreo a las actuaciones del proceso radicado 110013336038202000201 00  por parte del apoderado para convenio 217045"/>
    <s v="Informe de monitoreo semestral"/>
    <n v="2"/>
    <d v="2020-12-17T00:00:00"/>
    <d v="2021-12-31T00:00:00"/>
    <n v="54"/>
    <n v="1"/>
    <s v="El Grupo de Defensa Jurídica reporta que realizó Informe de monitoreo  donde se informa el estado actual del proceso identificado con radicado 202000201, remitido por la apoderada del caso Dra Maria Cecilia Acosta. Se anexa PDF del informe."/>
    <n v="0.5"/>
    <s v="SUBGERENCIA DE DESARROLLO DE PROYECTOS_x000a_GRUPO DESARROLLO DE PROYECTOS 4_x000a__x000a_OFICINA ASESORA JURÍDICA_x000a_GRUPO DE DEFENSA JURÍDICA"/>
  </r>
  <r>
    <n v="92"/>
    <s v="FILA_92"/>
    <s v="2 AVANCE ó SEGUIMIENTO DEL PLAN DE MEJORAMIENTO"/>
    <x v="50"/>
    <s v="Gestión Línea Gerencia de Proyectos. Se realizaron prórrogas y suspensiones que demoran la entrega y/o recepción de las obras, bienes o servicios. Los convenios suscritos 10 años atrás carecen de documentación. Se observan inconsistencias desde la estructuración de necesidades, planeación y programación financiera, selección de contratistas."/>
    <s v="Debilidades de monitoreo, supervisión e interventoría. _x000a_Falta de oportunidad y eficacia en la gestión de los proyectos._x000a_Inconsistencias en la calidad y eficiencia de los controles establecidos."/>
    <s v="Realizar seguimiento mensual con el cliente a la ejecución del convenio 216144"/>
    <s v="Realizar seguimiento mensual con el cliente a la ejecución del convenio 216144"/>
    <s v="Actas de seguimiento"/>
    <n v="6"/>
    <d v="2020-12-17T00:00:00"/>
    <d v="2021-06-30T00:00:00"/>
    <n v="28"/>
    <n v="6"/>
    <s v="La Gerencia de convenio anexa actas de 8 reuniones de seguimiento realizadas entre febrero y marzo de 2021"/>
    <n v="1"/>
    <s v="SUBGERENCIA DE DESARROLLO DE PROYECTOS_x000a_GRUPO DESARROLLO DE PROYECTOS 2_x000a_"/>
  </r>
  <r>
    <n v="93"/>
    <s v="FILA_93"/>
    <s v="2 AVANCE ó SEGUIMIENTO DEL PLAN DE MEJORAMIENTO"/>
    <x v="50"/>
    <s v="Gestión Línea Gerencia de Proyectos. Se realizaron prórrogas y suspensiones que demoran la entrega y/o recepción de las obras, bienes o servicios. Los convenios suscritos 10 años atrás carecen de documentación. Se observan inconsistencias desde la estructuración de necesidades, planeación y programación financiera, selección de contratistas."/>
    <s v="Debilidades de monitoreo, supervisión e interventoría. _x000a_Falta de oportunidad y eficacia en la gestión de los proyectos._x000a_Inconsistencias en la calidad y eficiencia de los controles establecidos."/>
    <s v="Realizar seguimiento mensual con el cliente a la ejecución de los convenios 215028 y 215090"/>
    <s v="Realizar seguimiento mensual con el cliente a la ejecución de los convenios 215028 y 215090"/>
    <s v="Actas de seguimiento"/>
    <n v="11"/>
    <d v="2020-12-17T00:00:00"/>
    <d v="2021-11-30T00:00:00"/>
    <n v="50"/>
    <n v="0"/>
    <s v="El Subgerente de Desarrollo de Proyectos suscribió compromiso 29 de cumplimiento en nuevo plazo, el inicial era junio 2021, porque no fue posible realizar todos los comités de seguimiento técnicos a los convenios 215028 y 215090 según lo que se tenía previsto"/>
    <n v="0"/>
    <s v="SUBGERENCIA DE DESARROLLO DE PROYECTOS_x000a_GRUPO DESARROLLO DE PROYECTOS 1_x000a_"/>
  </r>
  <r>
    <n v="94"/>
    <s v="FILA_94"/>
    <s v="2 AVANCE ó SEGUIMIENTO DEL PLAN DE MEJORAMIENTO"/>
    <x v="50"/>
    <s v="Gestión Línea Gerencia de Proyectos. Se realizaron prórrogas y suspensiones que demoran la entrega y/o recepción de las obras, bienes o servicios. Los convenios suscritos 10 años atrás carecen de documentación. Se observan inconsistencias desde la estructuración de necesidades, planeación y programación financiera, selección de contratistas."/>
    <s v="Debilidades de monitoreo, supervisión e interventoría. _x000a_Falta de oportunidad y eficacia en la gestión de los proyectos._x000a_Inconsistencias en la calidad y eficiencia de los controles establecidos."/>
    <s v="Integración y validación de información financiera a partir del 2021 de convenios y contratos mediante la implementación del ERP (no contiente históricos, ni acumula información de vigencias anteriores)"/>
    <s v="Integración y validación de información financiera a partir del 2021 de convenios y contratos mediante la implementación del ERP (no contiente históricos, ni acumula información de vigencias anteriores)"/>
    <s v="Reporte de convenios y contratación derivada"/>
    <n v="3"/>
    <d v="2021-07-01T00:00:00"/>
    <d v="2021-12-31T00:00:00"/>
    <n v="26"/>
    <n v="0"/>
    <m/>
    <n v="0"/>
    <s v="SUBGERENCIA DE DESARROLLO DE PROYECTOS_x000a__x000a_GRUPO DE TECNOLOGIAS DE LA INFORMACIÓN"/>
  </r>
  <r>
    <n v="95"/>
    <s v="FILA_95"/>
    <s v="2 AVANCE ó SEGUIMIENTO DEL PLAN DE MEJORAMIENTO"/>
    <x v="51"/>
    <s v="Cumplimiento Funciones ENTerritorio - Gerencia de Proyectos. Las funciones y responsabilidades en la Gerencia de Proyectos son de resultado y los recursos recibidos incluyen el valor de cuotas de gerencia pactadas y producen rendimientos, por lo que se determina falta de oportunidad y eficacia en el cumplimiento de los objetos contractuales, afectando resultados de gestión de la entidad."/>
    <s v="Entrega tardía de obras a las comunidades_x000a__x000a_Proveedores que incumplen los procesos contractuales o se demoran más de lo programado en su ejecución"/>
    <s v="Modificar el Manual de Supervisión e Interventoría de acuerdo con el Sistema Integrado de Gestión."/>
    <s v="Actualización del Manual de Supervisión e Interventoría."/>
    <s v="Manual adoptado"/>
    <n v="1"/>
    <d v="2020-12-17T00:00:00"/>
    <d v="2021-12-15T00:00:00"/>
    <n v="52"/>
    <n v="0"/>
    <s v="Con radicado 20212000085923 la Gerente solicita modificar esta acción."/>
    <n v="0"/>
    <s v="SUBGERENCIA DE DESARROLLO DE PROYECTOS_x000a_GRUPO DESARROLLO PROYECTOS ESPECIALES"/>
  </r>
  <r>
    <n v="96"/>
    <s v="FILA_96"/>
    <s v="2 AVANCE ó SEGUIMIENTO DEL PLAN DE MEJORAMIENTO"/>
    <x v="51"/>
    <s v="Cumplimiento Funciones ENTerritorio - Gerencia de Proyectos. Las funciones y responsabilidades en la Gerencia de Proyectos son de resultado y los recursos recibidos incluyen el valor de cuotas de gerencia pactadas y producen rendimientos, por lo que se determina falta de oportunidad y eficacia en el cumplimiento de los objetos contractuales, afectando resultados de gestión de la entidad."/>
    <s v="Entrega tardía de obras a las comunidades_x000a_Proveedores que incumplen los procesos contractuales o se demoran más de lo programado en su ejecución"/>
    <s v="Realizar los seguimientos a nivel gerencial en el comité de seguimiento y control de la Subgerencia de Desarrollo de Proyectos"/>
    <s v="Realizar comité de seguimiento y control de la SDP de manera semanal "/>
    <s v="Actas de Comité con seguimiento a proyectos"/>
    <n v="24"/>
    <d v="2020-12-17T00:00:00"/>
    <d v="2021-10-30T00:00:00"/>
    <n v="45"/>
    <n v="8"/>
    <s v="Con radicado 20212000085923 la Gerente solicita modificar esta acción._x000a_Se reporta como avance las actas de comité de Gerentes de la Subgerencia de Desarrollo de Proyectos de mayo y junio, donde se realiza de manera semanal el seguimiento al cumplimiento de los proyectos por parte del Subgerente. "/>
    <n v="0.33333333333333331"/>
    <s v="SUBGERENCIA DE DESARROLLO DE PROYECTOS_x000a_GRUPO DESARROLLO PROYECTOS ESPECIALES"/>
  </r>
  <r>
    <n v="97"/>
    <s v="FILA_97"/>
    <s v="2 AVANCE ó SEGUIMIENTO DEL PLAN DE MEJORAMIENTO"/>
    <x v="52"/>
    <s v="Planeación Estratégica-Planes de Acción e Indicadores-Línea Gerencia de Proyectos. Los indicadores implementados para medir la gestión y resultados no guardan coherencia con los indicadores del Plan de Acción Institucional 2019 ni permiten medir las funciones asignadas a esta línea de servicios. El Plan de Acción Institucional 2020 solo reporta información con porcentaje de cumplimiento"/>
    <s v="Falencias en el óptimo cumplimiento de los Lineamientos de la Plataforma Estratégica de ENTerritorio 2019-2022."/>
    <s v="Formular indicador estratégico de la línea de gerencia de proyectos para incorporar en el Plan Estratégico Institucional y realizar primera medición"/>
    <s v="Formular indicador estratégico de la línea de gerencia de proyectos e incorporarlo en el Plan Estratégico Institucional"/>
    <s v="Plan Estratégico con Indicador de la línea de gerencia de proyectos"/>
    <n v="1"/>
    <d v="2020-12-17T00:00:00"/>
    <d v="2021-03-31T00:00:00"/>
    <n v="15"/>
    <n v="1"/>
    <s v="La Gerencia de Planeación y Gestión de riesgos envía soporte de indicadores adoptados para la línea de negocios de gerencia de proyectos. El primero alineado al pilar estratégico de transparencia: Efectividad en la Ejecución Gerencia. El segundo alineado al pilar estratégico de Posicionamiento: Fortalecimiento Ingresos Gerencia de Proyectos. Se anexa matriz de indicadores estratégicos."/>
    <n v="1"/>
    <s v="SUBGERENCIA DE DESARROLLO DE PROYECTOS_x000a__x000a_GRUPO PLANEACIÓN Y GESTIÓN DE RIESGOS"/>
  </r>
  <r>
    <n v="98"/>
    <s v="FILA_98"/>
    <s v="2 AVANCE ó SEGUIMIENTO DEL PLAN DE MEJORAMIENTO"/>
    <x v="52"/>
    <s v="Planeación Estratégica-Planes de Acción e Indicadores-Línea Gerencia de Proyectos. Los indicadores implementados para medir la gestión y resultados no guardan coherencia con los indicadores del Plan de Acción Institucional 2019 ni permiten medir las funciones asignadas a esta línea de servicios. El Plan de Acción Institucional 2020 solo reporta información con porcentaje de cumplimiento"/>
    <s v="Falencias en el óptimo cumplimiento de los Lineamientos de la Plataforma Estratégica de ENTerritorio 2019-2022."/>
    <s v="Formular indicador estratégico de la línea de gerencia de proyectos para incorporar en el Plan Estratégico Institucional y realizar primera medición"/>
    <s v="Realizar primera medición del indicador de la línea de gerencia de proyectos con corte a junio de 2021"/>
    <s v="Reporte de medición del indicador"/>
    <n v="1"/>
    <d v="2021-01-01T00:00:00"/>
    <d v="2021-07-31T00:00:00"/>
    <n v="30"/>
    <n v="0"/>
    <s v="Los indicadores estratégicos para la línea de gerencia de proyectos hacen parte del indicador de eficiencia en la gestión estratégica de la entidad (conformado por cuatro indicadores alineados a los pilares estratégicos). La medición de estos indicadores es con periodicidad anual, pero para dar cumplimiento a este plan se va a realizar una medición con corte a junio 30 de 2021."/>
    <n v="0"/>
    <s v="SUBGERENCIA DE DESARROLLO DE PROYECTOS_x000a__x000a_GRUPO PLANEACIÓN Y GESTIÓN DE RIESGOS"/>
  </r>
  <r>
    <n v="99"/>
    <s v="FILA_99"/>
    <s v="2 AVANCE ó SEGUIMIENTO DEL PLAN DE MEJORAMIENTO"/>
    <x v="53"/>
    <s v="Información Convenios-Contratación Derivada Línea Gerencia de Proyectos. La Información allegada por ENTerritorio -Subgerencia de Desarrollo de Proyectos- de Contratos y Convenios con corte a junio de 2020 presenta diferencias de datos dentro del mismo documento y con relación a otras fuentes allegadas que reportan la misma información."/>
    <s v="Fallas de mecanismos de control y coordinación entre las diferentes áreas encargadas de generar la información"/>
    <s v="Integración y validación de información financiera a partir del 2021 de convenios y contratos mediante la implementación del ERP (no contiente históricos, ni acumula información de vigencias anteriores)"/>
    <s v="Integración y validación de información financiera a partir del 2021 de convenios y contratos mediante la implementación del ERP (no contiente históricos, ni acumula información de vigencias anteriores)"/>
    <s v="Reporte de convenios y contratación derivada"/>
    <n v="3"/>
    <d v="2021-07-01T00:00:00"/>
    <d v="2021-12-31T00:00:00"/>
    <n v="26"/>
    <n v="0"/>
    <m/>
    <n v="0"/>
    <s v="SUBGERENCIA DE DESARROLLO DE PROYECTOS_x000a__x000a_GRUPO DE TECNOLOGIAS DE LA INFORMACIÓN"/>
  </r>
  <r>
    <n v="100"/>
    <s v="FILA_100"/>
    <s v="2 AVANCE ó SEGUIMIENTO DEL PLAN DE MEJORAMIENTO"/>
    <x v="54"/>
    <s v="Convenio Interadministrativo 197060 de 2007- (Buenaventura) Se ha ejecutado durante 13 años, cuatro veces el plazo inicial. Se observan cambios en el objeto contractual, en el número de Instituciones Educativas a construir, pasaron de 38 a 40, para finalmente construir 39. El documento de Estudios Previos representa una guía para la ejecución del objeto y debe reposar en Enterritorio."/>
    <s v="Debilidades en la planificación de los convenios y el objeto a ejecutar_x000a_Deficiencias en la gestión documental"/>
    <s v="Gestionar la obtención del documento de estudio previo del convenio interadministrativo con el Ministerio para integrarlo al archivo físico y digital del expediente"/>
    <s v="Gestionar la obtención del documento de estudio previo del convenio interadministrativo con el Ministerio o la respuesta del Ministerio que justifica su no obtención, e incorporarlo al expediente del contrato interadministrativo"/>
    <s v="Estudio previo o comunicación"/>
    <n v="1"/>
    <d v="2020-12-17T00:00:00"/>
    <d v="2021-03-31T00:00:00"/>
    <n v="15"/>
    <n v="1"/>
    <s v="El Grupo de Desarrollo de Proyectos 1 gestionó la solicitud de información relacionada con el Estudio Previo y/o Justificación de la necesidad que sustentó la suscripción del Convenio. El 6 de abril se recibió la respuesta del Ministerio donde remiten el documento “INSUMO CONTRATACIÓN CON VIGENCIA FUTURA” de fecha 14 de diciembre de 2007"/>
    <n v="1"/>
    <s v="SUBGERENCIA DE DESARROLLO DE PROYECTOS  _x000a_GRUPO DESARROLLO DE PROYECTOS 1"/>
  </r>
  <r>
    <n v="101"/>
    <s v="FILA_101"/>
    <s v="2 AVANCE ó SEGUIMIENTO DEL PLAN DE MEJORAMIENTO"/>
    <x v="54"/>
    <s v="Convenio Interadministrativo 197060 de 2007- (Buenaventura) Se ha ejecutado durante 13 años, cuatro veces el plazo inicial. Se observan cambios en el objeto contractual, en el número de Instituciones Educativas a construir, pasaron de 38 a 40, para finalmente construir 39. El documento de Estudios Previos representa una guía para la ejecución del objeto y debe reposar en Enterritorio."/>
    <s v="Debilidades en la planificación de los convenios y el objeto a ejecutar_x000a__x000a_Deficiencias en la gestión documental"/>
    <s v="Contratar gestores documentales para fortalecer la organización del archivo de gestión de las dependencias productoras (específicamente Subgerencia de Desarrollo de Proyectos)"/>
    <s v="Contratar gestores documentales para fortalecer la organización del archivo de gestión de las dependencias productoras (específicamente Subgerencia de Desarrollo de Proyectos)"/>
    <s v="Contratos suscritos"/>
    <n v="3"/>
    <d v="2021-01-01T00:00:00"/>
    <d v="2021-03-31T00:00:00"/>
    <n v="13"/>
    <n v="3"/>
    <s v="El Grupo de Servicios Administrativos adjunta archivo de excel con el listado de gestores documentales contratados para fortalecer la organización del archivo de gestión de las dependencias productoras y la asiganción por memorando de 6 gestores para la Subgerencia de Desarrollo de Proyectos y sus grupos."/>
    <n v="1"/>
    <s v="SUBGERENCIA ADMINISTRATIVA_x000a_GRUPO SERVICIOS ADMINISTRATIVOS"/>
  </r>
  <r>
    <n v="102"/>
    <s v="FILA_102"/>
    <s v="2 AVANCE ó SEGUIMIENTO DEL PLAN DE MEJORAMIENTO"/>
    <x v="55"/>
    <s v="I.E. San Antonio- Buenaventura. Convenio 197060 de 2007- Contrato de Suministro No.2192438 de 2019. La entidad con Acta de Entrega y Recibo de octubre 2020 soporta la entrega y recibo final de la dotación pendiente, no obstante, se observan diferencias en la información reportada respecto de los elementos y suministros pendientes de recibir por parte de la I.E. San Antonio."/>
    <s v="Deficiencias en las labores de interventoría y supervisión para velar por el cabal cumplimiento de las obligaciones contractuales a cargo del contratista"/>
    <s v="Elaborar informe de validación de diferencias en la información por parte del Supervisor del contrato de suministro"/>
    <s v="Elaborar informe de validación de diferencias en la información por parte del Supervisor del contrato de suministro"/>
    <s v="Informe de conciliación de cifras"/>
    <n v="1"/>
    <d v="2020-12-17T00:00:00"/>
    <d v="2021-06-30T00:00:00"/>
    <n v="28"/>
    <n v="1"/>
    <s v="El Subgerente de Desarrollo de Poyectos firmó compromiso No. 20 para cumplir en nuevo plazo, el anterior estaba para marzo 2021._x000a__x000a_Se remite el Informe de validación de diferencias en la información por parte del Supervisor del contrato de suministro"/>
    <n v="1"/>
    <s v="SUBGERENCIA DE DESARROLLO DE PROYECTOS_x000a_GRUPO DESARROLLO DE PROYECTOS 1"/>
  </r>
  <r>
    <n v="103"/>
    <s v="FILA_103"/>
    <s v="2 AVANCE ó SEGUIMIENTO DEL PLAN DE MEJORAMIENTO"/>
    <x v="56"/>
    <s v="Convenio 197060 y Contrato de Obra No. 2151046 de 2015. Pago de Laudo Arbitral. Presunto daño patrimonial por $589.499.536 por concepto de indexación de las actas de avance parcial de obra, cláusula penal pecuniaria, costas del proceso que debió pagar ENTerritorio al contratista por incumplimiento contractual de la entidad."/>
    <s v="Inconsistencias en los estudios, planos y diseños entregados por FONADE al contratista para la ejecución de las obras"/>
    <s v="Realizar capacitaciones con los grupos de trabajo de Desarrollo de Proyectos y los Gerentes de Unidad de los demás grupos con el objeto de socializar las causas que dan origen al inicio de procesos judiciales y debida supervisión de contratos con énfasis en temas jurídicos."/>
    <s v="Capacitar en la identificación de las causas que inician los procesos judiciales y la obligatoriedad de cumplir con la supervisión de los contratos, con énfasis en temas jurídicos."/>
    <s v="Soporte de capacitaciones"/>
    <n v="2"/>
    <d v="2021-05-15T00:00:00"/>
    <d v="2021-12-31T00:00:00"/>
    <n v="33"/>
    <n v="0"/>
    <s v="Las dependencias reportan que se encuentran programando las capacitaciones con corte a marzo de 2021"/>
    <n v="0"/>
    <s v="SUBGERENCIA DE DESARROLLO DE PROYECTOS_x000a__x000a_OFICINA ASESORA JURÍDICA_x000a_GRUPO DEFENSA JURÍDICA"/>
  </r>
  <r>
    <n v="104"/>
    <s v="FILA_104"/>
    <s v="2 AVANCE ó SEGUIMIENTO DEL PLAN DE MEJORAMIENTO"/>
    <x v="56"/>
    <s v="Convenio 197060 y Contrato de Obra No. 2151046 de 2015. Pago de Laudo Arbitral. Presunto daño patrimonial por $589.499.536 por concepto de indexación de las actas de avance parcial de obra, cláusula penal pecuniaria, costas del proceso que debió pagar ENTerritorio al contratista por incumplimiento contractual de la entidad."/>
    <s v="Inconsistencias en los estudios, planos y diseños entregados por FONADE al contratista para la ejecución de las obras"/>
    <s v="Monitoreo a las actuaciones del proceso radicado 11001-33-43-060-2020-00153-00  por parte del apoderado para convenio 197060"/>
    <s v="Monitoreo a las actuaciones del proceso radicado 11001-33-43-060-2020-00153-00  por parte del apoderado para convenio 197060"/>
    <s v="Informe monitoreo semestral"/>
    <n v="2"/>
    <d v="2021-01-01T00:00:00"/>
    <d v="2021-12-31T00:00:00"/>
    <n v="52"/>
    <n v="1"/>
    <s v="El Grupo de Defensa Jurídica reporta que realizó Informe de monitoreo  donde se informa el estado actual del proceso identificado con radicado 202000153, remitido por el  apoderado del caso, Dr Diego Fernando Urquijo. Se anexa PDF del informe."/>
    <n v="0.5"/>
    <s v="SUBGERENCIA DE DESARROLLO DE PROYECTOS _x000a_GRUPO DESARROLLO DE PROYECTOS 1_x000a__x000a_OFICINA ASESORA JURÍDICA_x000a_GRUPO DEFENSA JURÍDICA"/>
  </r>
  <r>
    <n v="105"/>
    <s v="FILA_105"/>
    <s v="2 AVANCE ó SEGUIMIENTO DEL PLAN DE MEJORAMIENTO"/>
    <x v="57"/>
    <s v="Convenio 197060 y Contrato de Interventoría de Obra 2151068 de 2015. La interventoría realizó un descuento de $398,7 millones por concepto de movimiento de tierras (excavaciones y rellenos) realizados por el contratista de obra, a partir de mediciones teóricas sin una justificación técnica, lo que llevó al Tribunal a desestimar el descuento y ordenar el reintegro al Consorcio San Antonio"/>
    <s v="ENTerritorio presenta deficiencias en la supervisión contractual_x000a__x000a_Fallas de coordinación y seguimiento en la ejecución de obras para determinar con exactitud los volúmenes de tierras removidas "/>
    <s v="Realizar capacitaciones con los grupos de trabajo de Desarrollo de Proyectos y los Gerentes de Unidad de los demás grupos con el objeto de socializar las causas que dan origen al inicio de procesos judiciales y debida supervisión de contratos con énfasis en temas jurídicos."/>
    <s v="Capacitar en la identificación de las causas que inician los procesos judiciales y la obligatoriedad de cumplir con la supervisión de los contratos, con énfasis en temas jurídicos."/>
    <s v="Soporte de capacitaciones"/>
    <n v="2"/>
    <d v="2021-05-15T00:00:00"/>
    <d v="2021-12-31T00:00:00"/>
    <n v="33"/>
    <n v="0"/>
    <s v="Las dependencias reportan que se encuentran programando las capacitaciones con corte a marzo de 2021"/>
    <n v="0"/>
    <s v="SUBGERENCIA DE DESARROLLO DE PROYECTOS_x000a__x000a_OFICINA ASESORA JURÍDICA_x000a_GRUPO DEFENSA JURÍDICA"/>
  </r>
  <r>
    <n v="106"/>
    <s v="FILA_106"/>
    <s v="2 AVANCE ó SEGUIMIENTO DEL PLAN DE MEJORAMIENTO"/>
    <x v="57"/>
    <s v="Convenio 197060 y Contrato de Interventoría de Obra 2151068 de 2015. La interventoría realizó un descuento de $398,7 millones por concepto de movimiento de tierras (excavaciones y rellenos) realizados por el contratista de obra, a partir de mediciones teóricas sin una justificación técnica, lo que llevó al Tribunal a desestimar el descuento y ordenar el reintegro al Consorcio San Antonio"/>
    <s v="ENTerritorio presenta deficiencias en la supervisión contractual_x000a_Fallas de coordinación y seguimiento en la ejecución de obras para determinar con exactitud los volúmenes de tierras removidas "/>
    <s v="Adoptar el formato: &quot;Planilla de Gestión Integral de Residuos de Construcción y Demolición&quot; para incorporar en informes períodos para contratos de obra que aplique, e integrarlo en el Sistema de gestión de la entidad"/>
    <s v="Adoptar el formato: &quot;Planilla de Gestión Integral de Residuos de Construcción y Demolición&quot; para incorporar en informes períodos para contratos de obra que aplique, e integrarlo en el Sistema de gestión de la entidad"/>
    <s v="Formato adoptado"/>
    <n v="1"/>
    <d v="2020-12-17T00:00:00"/>
    <d v="2021-02-28T00:00:00"/>
    <n v="10"/>
    <n v="1"/>
    <s v="Desde la Gerencia del convenio 197060, se adoptó el formato F-GG-52 -  Planilla de Gestión Integral de Residuos de Construcción y Demolición en contrato de Obra e Interventoría en los meses de noviembre y diciembre de 2020 y enero de 2021. Anexan soporte de formato utilizado."/>
    <n v="1"/>
    <s v="SUBGERENCIA DESARROLLO DE PROYECTOS_x000a_GRUPO DESARROLLO DE PROYECTOS 1"/>
  </r>
  <r>
    <n v="107"/>
    <s v="FILA_107"/>
    <s v="2 AVANCE ó SEGUIMIENTO DEL PLAN DE MEJORAMIENTO"/>
    <x v="58"/>
    <s v="Convenio 197060 de 2007 y Contrato de Interventoría 2172399-2017.  La Interventoría solicita a la Entidad Contratante continuar con la entrega de los tres bloques de aulas como incumplimiento general del contrato, y a Enterritorio aplicar las multas correspondientes. El Consorcio no ha cumplido con la terminación de una actividad a la fecha."/>
    <s v="Debilidades en las labores de supervisión ejercidas por ENTerritorio, al no aplicar multas y sanciones ante los incumplimientos y fallas presentadas en la obra._x000a__x000a_Haber contratado con una firma con deficiente capacidad técnica, operativa y financiera, lo que ha conllevado atrasos que impactan los fines esenciales del proyecto "/>
    <s v="Gestionar la terminación del contrato de obra 2181109 con la corrección de los aspectos técnicos observados por la interventoría"/>
    <s v="Gestionar la terminación del contrato de obra 2181109 con la corrección de los aspectos técnicos observados por la interventoría"/>
    <s v="Acta de entrega y recibo a satisfacción"/>
    <n v="1"/>
    <d v="2020-12-17T00:00:00"/>
    <d v="2021-10-31T00:00:00"/>
    <n v="45"/>
    <n v="0"/>
    <s v="El Subgerente de Desarrollo de Proyectos suscribió compromiso 27 de cumplimiento en nuevo plazo, el inicial era junio 2021, por dificultades para avanzar la obra con sustento en el paro nacional que se dio en el período."/>
    <n v="0"/>
    <s v="SUBGERENCIA DESARROLLO DE PROYECTOS_x000a_GRUPO DESARROLLO DE PROYECTOS 1"/>
  </r>
  <r>
    <n v="108"/>
    <s v="FILA_108"/>
    <s v="2 AVANCE ó SEGUIMIENTO DEL PLAN DE MEJORAMIENTO"/>
    <x v="58"/>
    <s v="Convenio 197060 de 2007 y Contrato de Interventoría 2172399-2017.  La Interventoría solicita a la Entidad Contratante continuar con la entrega de los tres bloques de aulas como incumplimiento general del contrato, y a Enterritorio aplicar las multas correspondientes. El Consorcio no ha cumplido con la terminación de una actividad a la fecha."/>
    <s v="Debilidades en las labores de supervisión ejercidas por ENTerritorio, al no aplicar multas y sanciones ante los incumplimientos y fallas presentadas en la obra._x000a_Haber contratado con una firma con deficiente capacidad técnica, operativa y financiera, lo que ha conllevado atrasos que impactan los fines esenciales del proyecto "/>
    <s v="Estandarizar procedimientos y documentos con condiciones de selección para evaluación de la capacidad de los oferentes en el marco del nuevo Manual de Contratación, específicamente para contratos de obra y de interventoría"/>
    <s v="Estandarizar procedimientos y documentos con condiciones de selección para evaluación de la capacidad de los oferentes en el marco del nuevo Manual de Contratación, específicamente para contratos de obra y de interventoría"/>
    <s v="Términos y  condiciones estandarizados para contratos de obra y de interventoría"/>
    <n v="2"/>
    <d v="2020-12-17T00:00:00"/>
    <d v="2021-04-30T00:00:00"/>
    <n v="19"/>
    <n v="2"/>
    <s v="La Subgerencia de Operaciones, Gerencia de Procesos de Selección envía los dos documentos estandarizados y todos los formatos nuevos adoptados con corte a diciembre de 2020"/>
    <n v="1"/>
    <s v="SUBGERENCIA DESARROLLO DE PROYECTOS_x000a__x000a_SUBGERENCIA DE OPERACIONES_x000a_GRUPO PROCESOS DE SELECCIÓN"/>
  </r>
  <r>
    <n v="109"/>
    <s v="FILA_109"/>
    <s v="2 AVANCE ó SEGUIMIENTO DEL PLAN DE MEJORAMIENTO"/>
    <x v="59"/>
    <s v="Convenio 215081 de 2015 y sus Contratos de Obra Derivados, Infraestructura Deportiva Chocó. Demoras injustificadas en la entrega de las obras por 3 años. Se encuentran diferencias en la información de desembolsos: en la relación de Convenios con corte a junio 30 de 2020 se registra $71.702,9 millones y según Ficha de Seguimiento al Convenio el valor comprometido es $52.667,3 millones"/>
    <s v="Debilidades en las labores de interventoría y supervisión ejercida por ENTerritorio  _x000a_Falencias de mecanismos de control y coordinación entre las diferentes áreas encargadas de generar la información_x000a_Debilidades en la planeación del Convenio 215081-2015, en la definición de los estudios y diseños entregados por la Gobernación"/>
    <s v="Integración y validación de información financiera a partir del 2021 de convenios y contratos mediante la implementación del ERP (no contiente históricos, ni acumula información de vigencias anteriores)"/>
    <s v="Integración y validación de información financiera a partir del 2021 de convenios y contratos mediante la implementación del ERP (no contiente históricos, ni acumula información de vigencias anteriores)"/>
    <s v="Reporte de convenios y contratación derivada"/>
    <n v="3"/>
    <d v="2021-07-01T00:00:00"/>
    <d v="2021-12-31T00:00:00"/>
    <n v="26"/>
    <n v="0"/>
    <m/>
    <n v="0"/>
    <s v="SUBGERENCIA DE DESARROLLO DE PROYECTOS_x000a__x000a_GRUPO DE TECNOLOGIAS DE LA INFORMACIÓN"/>
  </r>
  <r>
    <n v="110"/>
    <s v="FILA_110"/>
    <s v="2 AVANCE ó SEGUIMIENTO DEL PLAN DE MEJORAMIENTO"/>
    <x v="60"/>
    <s v="Hallazgo No. 01 – Cumplimiento de requisitos para pago. Contrato Especifico No. 2170927 con Aguas de Bolívar. Los suministros pagados en las actas parciales 1 y 3 no se encontraban instalados y probados según Resol.379/2012 Minvivienda"/>
    <s v="Artículo 113 constitucional: “(…) Los diferentes órganos del Estado tienen funciones separadas, pero colaboran armónicamente para la realización de sus fines”."/>
    <s v="Gestionar las acciones administrativas previo al inicio de acción judicial para el contrato específico con Aguas de Bolívar"/>
    <s v="Gestionar las acciones administrativas previo al inicio de acción judicial para el contrato específico con Aguas de Bolívar, radicando el trámite a la Subgerencia de Operaciones"/>
    <s v="Oficio y formato"/>
    <n v="1"/>
    <d v="2021-01-22T00:00:00"/>
    <d v="2021-02-28T00:00:00"/>
    <n v="5"/>
    <n v="1"/>
    <s v="La Gerencia del Grupo de Desarrollo de Proyectos 3 y el Gerente del FRPT mediante radicado 20212300027523 de 11/02/2021 solicitaron a la Subgerencia de Operaciones inicio del  procedimiento conminatorio administrativo contra la ejecutora Aguas de Bolívar S.A. E.S.P. previo al inicio de acción judicial tendiente a hacer exigible la cláusula penal pecuniaria del Contrato 026-2170927"/>
    <n v="1"/>
    <s v="SUBGERENCIA DE DESARROLLO DE PROYECTOS_x000a_GRUPO DESARROLLO DE PROYECTOS 3"/>
  </r>
  <r>
    <n v="111"/>
    <s v="FILA_111"/>
    <s v="2 AVANCE ó SEGUIMIENTO DEL PLAN DE MEJORAMIENTO"/>
    <x v="60"/>
    <s v="Hallazgo No. 01 – Cumplimiento de requisitos para pago. Contrato Especifico No. 2170927 con Aguas de Bolívar. Los suministros pagados en las actas parciales 1 y 3 no se encontraban instalados y probados según Resol.379/2012 Minvivienda"/>
    <s v="Artículo 113 constitucional: “(…) Los diferentes órganos del Estado tienen funciones separadas, pero colaboran armónicamente para la realización de sus fines”."/>
    <s v="Gestionar las acciones administrativas previo al inicio de acción judicial para el contrato específico con Aguas de Bolívar"/>
    <s v="Adelantar proceso de presunto incumplimiento contra Aguas de Bolívar"/>
    <s v="Acta de audiencia o reclamación a la aseguradora"/>
    <n v="1"/>
    <d v="2021-01-22T00:00:00"/>
    <d v="2021-05-31T00:00:00"/>
    <n v="18"/>
    <n v="1"/>
    <s v="El 24 de marzo del 2021 se llevó a cabo la audiencia con Aguas de Bolívar, instancia en donde la entidad ejecutora informó que presentará un plan de cierre del proyecto mediante el cual subsanará los retrasos y entregará a la comunidad un proyecto funcional.  La propuesta se incorporó al Contrato Específico No. 026-2170927 mediante la suscripción del otrosí no. 8 del referido contrato. "/>
    <n v="1"/>
    <s v="SUBGERENCIA DE OPERACIONES_x000a_GRUPO GESTIÓN CONTRACTUAL"/>
  </r>
  <r>
    <n v="112"/>
    <s v="FILA_112"/>
    <s v="2 AVANCE ó SEGUIMIENTO DEL PLAN DE MEJORAMIENTO"/>
    <x v="60"/>
    <s v="Hallazgo No. 01 – Cumplimiento de requisitos para pago. Contrato Especifico No. 2170927 con Aguas de Bolívar. Los suministros pagados en las actas parciales 1 y 3 no se encontraban instalados y probados según Resol.379/2012 Minvivienda"/>
    <s v="Artículo 113 constitucional: “(…) Los diferentes órganos del Estado tienen funciones separadas, pero colaboran armónicamente para la realización de sus fines”."/>
    <s v="Realizar seguimiento a los informes de ejecución mensual y al informe final para validación de las correcciones que apliquen a suministros pagados"/>
    <s v="Realizar seguimiento a los informes de ejecución mensual y al informe final para validación de las correcciones que apliquen a suministros pagados"/>
    <s v="Informe final de acreditación de pago"/>
    <n v="1"/>
    <d v="2021-01-22T00:00:00"/>
    <d v="2021-12-31T00:00:00"/>
    <n v="49"/>
    <n v="0"/>
    <s v="AGUAS DE BOLÍVAR entidad ejecutora del CE No. 026-2170927 mediante  radicado 20214300080412 del 2021-03-11 presenta el informe de ejecución correspondiente al mes de febrero del 2021. El Contrato especifico fue prorrogado hasta el 31 de octubre del 2021, por lo cual cambia fecha de entrega del informe final.. Compromiso 25 cambia fecha planteada a junio 2021 inicialmente."/>
    <n v="0"/>
    <s v="SUBGERENCIA DE DESARROLLO DE PROYECTOS_x000a_GRUPO DESARROLLO DE PROYECTOS 3"/>
  </r>
  <r>
    <n v="113"/>
    <s v="FILA_113"/>
    <s v="2 AVANCE ó SEGUIMIENTO DEL PLAN DE MEJORAMIENTO"/>
    <x v="61"/>
    <s v="Hallazgo No. 2. Contrato específico No. 2170927. Modificaciones de cantidades y adición al presupuesto de obra inicial.  Se evidencia un mal manejo administrativo y de ejecución de la obra, ya que existen actas en las que no coinciden las cantidades de las memorias y las cantidades del acta resumen para un mismo ítem."/>
    <s v="Falta de rigurosidad en la evaluación de las cantidades iniciales, como en las modificaciones posteriores, lo que lleva a concluir que los balances realizados no son confiables."/>
    <s v="Realizar seguimiento a los informes de ejecución mensual y al informe final para validación de las correcciones que apliquen a cantidades"/>
    <s v="Realizar seguimiento a los informes de ejecución mensual y al informe final para validación de las correcciones que apliquen a cantidades"/>
    <s v="Informe final de acreditación de pago"/>
    <n v="1"/>
    <d v="2021-01-22T00:00:00"/>
    <d v="2021-12-31T00:00:00"/>
    <n v="49"/>
    <n v="0"/>
    <s v="El Contrato especifico fue prorrogado hasta el 31 de octubre del 2021, por lo cual la entrega del informe final será posterior a esta fecha._x000a_Compromiso No. 23 de nueva fecha frimado por el Subgerente de Desarrollo de Proyectos, inicialmente estaba para junio 2021."/>
    <n v="0"/>
    <s v="SUBGERENCIA DE DESARROLLO DE PROYECTOS_x000a_GRUPO DESARROLLO DE PROYECTOS 3"/>
  </r>
  <r>
    <n v="114"/>
    <s v="FILA_114"/>
    <s v="2 AVANCE ó SEGUIMIENTO DEL PLAN DE MEJORAMIENTO"/>
    <x v="62"/>
    <s v="Hallazgo No. 3. Determinación de la base gravable para el cálculo del impuesto sobre las ventas. El Consorcio Virgen del carmen del valor a pagar por obra civil restó el valor de los suministros, lo que ocasiono que disminuyera la base para liquidar la utilidad del 5% y por ende el impuesto sobre las ventas, presentando un menor valor a pagar por IVA de $18.376.339"/>
    <s v="Error en la facturación y en la declaración del impuesto"/>
    <s v="No aplica en el marco de las compentencias de Enterritorio, ver columna 48 Observaciones"/>
    <s v="No aplica, ver campo observaciones"/>
    <s v="No aplica, ver campo observaciones"/>
    <n v="0"/>
    <d v="1899-12-31T00:00:00"/>
    <d v="1899-12-31T00:00:00"/>
    <n v="0"/>
    <n v="0"/>
    <s v="De conformidad con lo establecido en el artículo “2.2.13.1.1.6.  Contratos específicos para la ejecución de los Contratos Plan” del Decreto n.° 1082 de 2015, adicionado por el Decreto n.° 740 de 2016, la responsabilidad de la vigilancia y el control de la ejecución contractual de los recursos es de la entidad designada como ejecutora."/>
    <s v="NA"/>
    <m/>
  </r>
  <r>
    <n v="115"/>
    <s v="FILA_115"/>
    <s v="2 AVANCE ó SEGUIMIENTO DEL PLAN DE MEJORAMIENTO"/>
    <x v="63"/>
    <s v="Hallazgo No. 01 Administrativa, con presunta incidencia Fiscal y Disciplinaria – Obra sin funcionamiento, contrato No. 2181108 de 2017, construcción estación de Policía. Corregimiento de Yarima, Municipio de San Vicente de Chucurí. Santander. Convenio 215028 con Fonsecon. Póliza vigente a 14/06/2024 Fiscal: $1.837.6 mill."/>
    <s v="Las actividades pendientes y/o que presentan falencias en las calidades establecidas de la obra: Legalización servicio de energía, Elementos que no fueron entregados, Calidad de la obra, Pruebas de Equipos y del sistema contraincendios, requeridas para el correcto funcionamiento de la estación, entrega documental del proyecto por parte del contratista"/>
    <s v="Realizar las gestiones para la conexión eléctrica definitiva, la corrección de aspectos de calidad y entrega de la estación de policia del corregimiento de Yarima, municipio de San Vicente de Chucurí - Santander"/>
    <s v="Realizar la conexión eléctrica definitiva de la obra "/>
    <s v="Documento de conexión del operador"/>
    <n v="3"/>
    <d v="2021-07-01T00:00:00"/>
    <d v="2021-11-30T00:00:00"/>
    <n v="21.714285714285715"/>
    <n v="0"/>
    <m/>
    <n v="0"/>
    <s v="DESARROLLO DE PROYECTOS 1"/>
  </r>
  <r>
    <n v="116"/>
    <s v="FILA_116"/>
    <s v="2 AVANCE ó SEGUIMIENTO DEL PLAN DE MEJORAMIENTO"/>
    <x v="63"/>
    <s v="Hallazgo No. 01 Administrativa, con presunta incidencia Fiscal y Disciplinaria – Obra sin funcionamiento, contrato No. 2181108 de 2017, construcción estación de Policía. Corregimiento de Yarima, Municipio de San Vicente de Chucurí. Santander. Convenio 215028 con Fonsecon. Póliza vigente a 14/06/2024 Fiscal: $1.837.6 mill."/>
    <s v="Las actividades pendientes y/o que presentan falencias en las calidades establecidas de la obra: Legalización servicio de energía, Elementos que no fueron entregados, Calidad de la obra, Pruebas de Equipos y del sistema contraincendios, requeridas para el correcto funcionamiento de la estación, entrega documental del proyecto por parte del contratista"/>
    <s v="Realizar las gestiones para la conexión eléctrica definitiva, la corrección de aspectos de calidad y entrega de la estación de policia del corregimiento de Yarima, municipio de San Vicente de Chucurí - Santander"/>
    <s v="Realizar las correcciones de los diferentes aspectos de calidad de obra enunciados en el informe de auditoría"/>
    <s v="Informe de interventoría con validación de correcciones"/>
    <n v="1"/>
    <d v="2021-07-01T00:00:00"/>
    <d v="2021-09-30T00:00:00"/>
    <n v="13"/>
    <n v="0"/>
    <m/>
    <n v="0"/>
    <s v="DESARROLLO DE PROYECTOS 1"/>
  </r>
  <r>
    <n v="117"/>
    <s v="FILA_117"/>
    <s v="2 AVANCE ó SEGUIMIENTO DEL PLAN DE MEJORAMIENTO"/>
    <x v="63"/>
    <s v="Hallazgo No. 01 Administrativa, con presunta incidencia Fiscal y Disciplinaria – Obra sin funcionamiento, contrato No. 2181108 de 2017, construcción estación de Policía. Corregimiento de Yarima, Municipio de San Vicente de Chucurí. Santander. Convenio 215028 con Fonsecon. Póliza vigente a 14/06/2024 Fiscal: $1.837.6 mill."/>
    <s v="Las actividades pendientes y/o que presentan falencias en las calidades establecidas de la obra: Legalización servicio de energía, Elementos que no fueron entregados, Calidad de la obra, Pruebas de Equipos y del sistema contraincendios, requeridas para el correcto funcionamiento de la estación, entrega documental del proyecto por parte del contratista"/>
    <s v="Realizar las gestiones para la conexión eléctrica definitiva, la corrección de aspectos de calidad y entrega de la estación de policia del corregimiento de Yarima, municipio de San Vicente de Chucurí - Santander"/>
    <s v="Entregar la estación a la Policía y al municipio"/>
    <s v="Acta de entrega y recibo"/>
    <n v="1"/>
    <d v="2021-07-01T00:00:00"/>
    <d v="2021-12-31T00:00:00"/>
    <n v="26.142857142857142"/>
    <n v="0"/>
    <m/>
    <n v="0"/>
    <s v="DESARROLLO DE PROYECTOS 1"/>
  </r>
  <r>
    <n v="118"/>
    <s v="FILA_118"/>
    <s v="2 AVANCE ó SEGUIMIENTO DEL PLAN DE MEJORAMIENTO"/>
    <x v="64"/>
    <s v="Hallazgo No. 02 Amortización anticipos contratos 2162855 y 2162857 del convenio 215085 FONTIC para la fase 3 de los Puntos Vive Digital. Anticipos no fueron amortizados en su totalidad por los contratistas hasta la suspensión de los contratos. Unión temporal educando: 960 mill Consorcio integradores 2018 355 mill Fiscal: $1.315 mill."/>
    <s v="Debido a incorrecta decisión de FONADE,  al permitir el incumplimiento de la amortización del 100% del valor de los anticipos en cada contrato antes de suspensión, los dos (2) contratistas y la interventoría."/>
    <s v="Realizar seguimiento a los procesos jurídicos en curso contra los contratistas y la interventoría"/>
    <s v="Realizar seguimiento trimestral a procesos jurídicos vigentes de los 2 contratistas y de la interventoría"/>
    <s v="Informe de estado de los procesos jurídicos"/>
    <n v="3"/>
    <d v="2021-07-01T00:00:00"/>
    <d v="2021-12-15T00:00:00"/>
    <n v="23.857142857142858"/>
    <n v="0"/>
    <m/>
    <n v="0"/>
    <s v="DESARROLLO DE PROYECTOS 4"/>
  </r>
  <r>
    <n v="119"/>
    <s v="FILA_119"/>
    <s v="2 AVANCE ó SEGUIMIENTO DEL PLAN DE MEJORAMIENTO"/>
    <x v="64"/>
    <s v="Hallazgo No. 02 Amortización anticipos contratos 2162855 y 2162857 del convenio 215085 FONTIC para la fase 3 de los Puntos Vive Digital. Anticipos no fueron amortizados en su totalidad por los contratistas hasta la suspensión de los contratos. Unión temporal educando: 960 mill Consorcio integradores 2018 355 mill Fiscal: $1.315 mill."/>
    <s v="Debido a incorrecta decisión de FONADE,  al permitir el incumplimiento de la amortización del 100% del valor de los anticipos en cada contrato antes de suspensión, los dos (2) contratistas y la interventoría."/>
    <s v="Adelantar jornadas para capacitar a supervisores sobre manejo, inversión y amortización de anticipos"/>
    <s v="Adelantar jornadas para capacitar a supervisores sobre manejo, inversión y amortización de anticipos"/>
    <s v="Soporte de capacitación - presentación y control de asistencia"/>
    <n v="1"/>
    <d v="2021-07-01T00:00:00"/>
    <d v="2021-12-31T00:00:00"/>
    <n v="26.142857142857142"/>
    <n v="0"/>
    <m/>
    <n v="0"/>
    <s v="DESARROLLO DE PROYECTOS 4"/>
  </r>
  <r>
    <n v="120"/>
    <s v="FILA_120"/>
    <s v="2 AVANCE ó SEGUIMIENTO DEL PLAN DE MEJORAMIENTO"/>
    <x v="65"/>
    <s v="Hallazgo No. 03 Contrato de Obra N° 2123778 y de interventoría 2124044, sin el cumplimiento de especificaciones técnicas en la construcción de la sede ESAP Santa Martha. La Obra está entregada y recibida a satisfacción sin tener en cuenta los innumerables detalles constructivos y la deficiente calidad de los trabajos terminados. Fiscal: 4339 mill"/>
    <s v="Debilidades presentadas por falta de planeación y, la labor de supervisión, seguimiento y monitoreo por parte de la interventoría contratada, además de la omisión del contratista en sus deberes de entregar un proyecto de buena calidad."/>
    <s v="Realizar seguimiento al proceso jurídico vigente sobre el contrato de obra 2123778 "/>
    <s v="Realizar seguimiento trimestral a proceso jurídico vigente sobre  contrato 2123778 "/>
    <s v="Informe de estado del proceso jurídico"/>
    <n v="3"/>
    <d v="2021-07-01T00:00:00"/>
    <d v="2021-12-15T00:00:00"/>
    <n v="23.857142857142858"/>
    <n v="0"/>
    <m/>
    <n v="0"/>
    <s v="DESARROLLO DE PROYECTOS 1"/>
  </r>
  <r>
    <n v="121"/>
    <s v="FILA_121"/>
    <s v="2 AVANCE ó SEGUIMIENTO DEL PLAN DE MEJORAMIENTO"/>
    <x v="65"/>
    <s v="Hallazgo No. 03 Contrato de Obra N° 2123778 y de interventoría 2124044, sin el cumplimiento de especificaciones técnicas en la construcción de la sede ESAP Santa Martha. La Obra está entregada y recibida a satisfacción sin tener en cuenta los innumerables detalles constructivos y la deficiente calidad de los trabajos terminados. Fiscal: 4339 mill"/>
    <s v="Debilidades presentadas por falta de planeación y, la labor de supervisión, seguimiento y monitoreo por parte de la interventoría contratada, además de la omisión del contratista en sus deberes de entregar un proyecto de buena calidad."/>
    <s v="Realizar seguimiento a la aprobacion por parte de la ESAP la alternativa resultado de la consultoria No. 2020560  debidamente avalada por la interventoria No. 2020582 se procedera a implementar la fase 3 de la consultoria"/>
    <s v="Elaborar y enviar propuesta de reforzamiento de la sede que resuelva falencias técnicas del proyecto"/>
    <s v="Radicación de propuesta y aclaraciones ante la ESAP"/>
    <n v="2"/>
    <d v="2021-06-15T00:00:00"/>
    <d v="2021-06-30T00:00:00"/>
    <n v="2.1428571428571428"/>
    <n v="2"/>
    <s v="La Subgerencia de Desarrollo de Proyectos presenta radicado con propuesta de soluciones enviada a la ESAP (20212200047641 de marzo 2021) y oficio de aclaraciones de la propuesta radicado 20212200124581 del 23 de junio de 2021"/>
    <n v="1"/>
    <s v="DESARROLLO DE PROYECTOS 1"/>
  </r>
  <r>
    <n v="122"/>
    <s v="FILA_122"/>
    <s v="2 AVANCE ó SEGUIMIENTO DEL PLAN DE MEJORAMIENTO"/>
    <x v="66"/>
    <s v="Hallazgo No. 04 Sistema de Acueducto Interveredal Tibú, convenio 212015 con Minvivienda y convenio 2124159 con Fundación Ecopetrol. Fiscal: 7020 mill, valor total pagado por el contrato de obra No.2140668 ($6.593.672.930) y el contrato de interventoría No.2140652 ($426.611.995)"/>
    <s v="Debilidades presentadas en la solución oportuna en la fuente de captación para el abastecimiento del acueducto y puntos de conexión eléctrica"/>
    <s v="Realizar seguimiento y acompañamiento a la  definición y formalización por parte de ECOPETROL S.A de la nueva fuente de captación para el abastecimiento del sistema de acueducto."/>
    <s v="Realizar seguimiento y acompañamiento a la  definición y formalización por parte de ECOPETROL S.A de la nueva fuente de captación para el abastecimiento del sistema de acueducto."/>
    <s v="Actas de comité técnico o de seguimiento (BIMESTRAL)"/>
    <n v="3"/>
    <d v="2021-07-01T00:00:00"/>
    <d v="2021-12-15T00:00:00"/>
    <n v="23.857142857142858"/>
    <n v="0"/>
    <m/>
    <n v="0"/>
    <s v="DESARROLLO DE PROYECTOS 1"/>
  </r>
  <r>
    <n v="123"/>
    <s v="FILA_123"/>
    <s v="2 AVANCE ó SEGUIMIENTO DEL PLAN DE MEJORAMIENTO"/>
    <x v="67"/>
    <s v="Hallazgo No. 05 Indagación Preliminar convenio 215085 FONTIC- FONADE para la fase 3 de los Puntos Vive Digital. Impedir la operatividad integral en calidad y cobertura para la totalidad de los Puntos Vive Digital en las cinco (5) regiones del país, desde el segundo semestre de 2016 al 31 de julio de 2018, tal como estaba planeado técnica y financieramente en el proyecto."/>
    <s v="De Enterritorio: Incumplimiento en las fechas para la puesta en funcionamiento de los diferentes servicios, deficiente seguimiento a la amortización de anticipos para los 5 contratos de integradores y  a la puesta en el funcionamiento del Sistema de Administración y Control (SAC) en los 888 PVD del país"/>
    <s v="Realizar seguimiento a los procesos jurídicos en curso contra los contratistas integradores"/>
    <s v="Realizar seguimiento trimestral a procesos jurídicos vigentes de los 5 contratos de los integradores"/>
    <s v="Informe de estado de los procesos jurídicos"/>
    <n v="3"/>
    <d v="2021-07-01T00:00:00"/>
    <d v="2021-12-15T00:00:00"/>
    <n v="23.857142857142858"/>
    <n v="0"/>
    <m/>
    <n v="0"/>
    <s v="DESARROLLO DE PROYECTOS 4"/>
  </r>
  <r>
    <n v="124"/>
    <s v="FILA_124"/>
    <s v="2 AVANCE ó SEGUIMIENTO DEL PLAN DE MEJORAMIENTO"/>
    <x v="67"/>
    <s v="Hallazgo No. 05 Indagación Preliminar convenio 215085 FONTIC- FONADE para la fase 3 de los Puntos Vive Digital. Impedir la operatividad integral en calidad y cobertura para la totalidad de los Puntos Vive Digital en las cinco (5) regiones del país, desde el segundo semestre de 2016 al 31 de julio de 2018, tal como estaba planeado técnica y financieramente en el proyecto."/>
    <s v="De Enterritorio: Incumplimiento en las fechas para la puesta en funcionamiento de los diferentes servicios, deficiente seguimiento a la amortización de anticipos para los 5 contratos de integradores y  a la puesta en el funcionamiento del Sistema de Administración y Control (SAC) en los 888 PVD del país"/>
    <s v="Adelantar jornadas para capacitar a supervisores sobre manejo, inversión y amortización de anticipos"/>
    <s v="Adelantar jornadas para capacitar a supervisores sobre manejo, inversión y amortización de anticipos"/>
    <s v="Soporte de capacitación - presentación y control de asistencia"/>
    <n v="1"/>
    <d v="2021-07-01T00:00:00"/>
    <d v="2021-12-31T00:00:00"/>
    <n v="26.142857142857142"/>
    <n v="0"/>
    <m/>
    <n v="0"/>
    <s v="DESARROLLO DE PROYECTOS 4"/>
  </r>
  <r>
    <n v="125"/>
    <s v="FILA_125"/>
    <s v="2 AVANCE ó SEGUIMIENTO DEL PLAN DE MEJORAMIENTO"/>
    <x v="68"/>
    <s v="Hallazgo No 06 contrato de Obra 2172264 Construcción del Estadio de Atletismo y de las obras de urbanismo en los predios donde se construirán los escenarios Deportivos del Choco, en el municipio de Quibdó, mayores cantidades pagadas, no ejecutadas y con problemas. 32 mill. Se presentan inconsistencias de tipo técnico que deben ser corregidos por el contratista."/>
    <s v="Problemas de los andenes, confinamiento, vía de acceso a la unidad, pasillo de acceso a las áreas internas del edificio de gradería en las partes donde hay fisuras y desportillamiento. A las áreas en concreto falta sello de juntas y sellante de superficie _x000a_Problema de humedad y cielorraso presente en el baño de discapacitado de la zona Antidumpin."/>
    <s v="Elaborar informe técnico de subsanación de las deficiencias de calidad identificadas en visita de la CGR._x000a__x000a_"/>
    <s v="Elaborar informe técnico de subsanación de las deficiencias de calidad identificadas en visita de la CGR._x000a__x000a_"/>
    <s v="Informe Técnico avalado por interventoría"/>
    <n v="1"/>
    <d v="2021-07-01T00:00:00"/>
    <d v="2021-08-30T00:00:00"/>
    <n v="8.5714285714285712"/>
    <n v="0"/>
    <m/>
    <n v="0"/>
    <s v="DESARROLLO DE PROYECTOS 1"/>
  </r>
  <r>
    <n v="126"/>
    <s v="FILA_126"/>
    <s v="2 AVANCE ó SEGUIMIENTO DEL PLAN DE MEJORAMIENTO"/>
    <x v="69"/>
    <s v="Hallazgo No 07 Contrato De Obra 2171807 Construcción Del Coliseo Multideportivo En La Unidad Deportiva Del Municipio De Quibdó, Departamento Del Chocó. No se tuvo en cuenta al viabilizar los diseños, la evacuación de las aguas subterráneas por el nivel de pluviosidad en la región y el área a intervenir. F allas en el sistema de instalaciones a los tanques de 5000lt"/>
    <s v="Debilidades en las labores de Interventoría, por lo cual recibió unas obras con problemas técnicos"/>
    <s v="Emitir informe con registro fotográfico donde se evidencia que el contratista de obra realizó  las reparaciones al tanque. "/>
    <s v="Emitir informe con registro fotográfico donde se evidencia que el contratista de obra realizó  las reparaciones al tanque. "/>
    <s v="Informe Técnico avalado por interventoría"/>
    <n v="1"/>
    <d v="2021-07-01T00:00:00"/>
    <d v="2021-07-31T00:00:00"/>
    <n v="4.2857142857142856"/>
    <n v="0"/>
    <m/>
    <n v="0"/>
    <s v="DESARROLLO DE PROYECTOS 1"/>
  </r>
  <r>
    <n v="127"/>
    <s v="FILA_127"/>
    <s v="2 AVANCE ó SEGUIMIENTO DEL PLAN DE MEJORAMIENTO"/>
    <x v="70"/>
    <s v="Hallazgo No 08  Contrato 2180749. Ejecución de actividades de construcción, SISCO Manizales. Existencia de detalles constructivos que se requiere corregir, y falta de obras complementarias, dotación y acometidas de servicios públicos domiciliarios_x000a_indispensables para colocar en funcionamiento la obra"/>
    <s v="Debilidades en las labores de Interventoría y demoras en la asignación de recursos para la ejecución de actividades indispensables para colocar en funcionamiento el Centro Integrado de Servicios Comunitarios CISCO San José."/>
    <s v="Requerir a la interventoria para que se generen las correcciones de los detalles constructivos."/>
    <s v="Requerir a la interventoria para que se generen las correcciones de los detalles constructivos."/>
    <s v="Oficio"/>
    <n v="1"/>
    <d v="2021-06-15T00:00:00"/>
    <d v="2021-07-30T00:00:00"/>
    <n v="6.4285714285714288"/>
    <n v="0"/>
    <m/>
    <n v="0"/>
    <s v="DESARROLLO DE PROYECTOS 2"/>
  </r>
  <r>
    <n v="128"/>
    <s v="FILA_128"/>
    <s v="2 AVANCE ó SEGUIMIENTO DEL PLAN DE MEJORAMIENTO"/>
    <x v="70"/>
    <s v="Hallazgo No 08  Contrato 2180749. Ejecución de actividades de construcción, SISCO Manizales. Existencia de detalles constructivos que se requiere corregir, y falta de obras complementarias, dotación y acometidas de servicios públicos domiciliarios_x000a_indispensables para colocar en funcionamiento la obra"/>
    <s v="Debilidades en las labores de Interventoría y demoras en la asignación de recursos para la ejecución de actividades indispensables para colocar en funcionamiento el Centro Integrado de Servicios Comunitarios CISCO San José."/>
    <s v="Solicitar al Municipio de Manizales informar el estado de las obras complementarias y dotación para el funcionamiento del Centro Integrado."/>
    <s v="Solicitar al Municipio de Manizales informar el estado de las obras complementarias y dotación para el funcionamiento del Centro Integrado."/>
    <s v="Oficio"/>
    <n v="1"/>
    <d v="2021-06-15T00:00:00"/>
    <d v="2021-07-30T00:00:00"/>
    <n v="6.4285714285714288"/>
    <n v="0"/>
    <m/>
    <n v="0"/>
    <s v="DESARROLLO DE PROYECTOS 2"/>
  </r>
  <r>
    <n v="129"/>
    <s v="FILA_129"/>
    <s v="2 AVANCE ó SEGUIMIENTO DEL PLAN DE MEJORAMIENTO"/>
    <x v="70"/>
    <s v="Hallazgo No 08  Contrato 2180749. Ejecución de actividades de construcción, SISCO Manizales. Existencia de detalles constructivos que se requiere corregir, y falta de obras complementarias, dotación y acometidas de servicios públicos domiciliarios_x000a_indispensables para colocar en funcionamiento la obra"/>
    <s v="Debilidades en las labores de Interventoría y demoras en la asignación de recursos para la ejecución de actividades indispensables para colocar en funcionamiento el Centro Integrado de Servicios Comunitarios CISCO San José."/>
    <s v="Requerir a la interventoría informe de correcciones de los detalles constructivos."/>
    <s v="Requerir a la interventoría informe de correcciones de los detalles constructivos."/>
    <s v="Informe de interventoría con validación de correcciones"/>
    <n v="1"/>
    <d v="2021-08-01T00:00:00"/>
    <d v="2021-10-30T00:00:00"/>
    <n v="12.857142857142858"/>
    <n v="0"/>
    <m/>
    <n v="0"/>
    <s v="DESARROLLO DE PROYECTOS 2"/>
  </r>
  <r>
    <n v="130"/>
    <s v="FILA_130"/>
    <s v="2 AVANCE ó SEGUIMIENTO DEL PLAN DE MEJORAMIENTO"/>
    <x v="71"/>
    <s v="Hallazgo No 09 Publicidad de Contratos Licitación No.009-2015. Alcaldía Municipal de Algeciras-Huila. La Alcaldía Municipal de Algeciras no tiene publicado en su página web los procesos de selección (precontractual) de los contratistas que suscribieron los contratos de obra e interventoría, y documentos de ejecución contractual."/>
    <s v="No registra a cargo de Enterritorio"/>
    <s v="Mediante Derecho de Petición requerir al Municipio de Algeciras la publicación en web de documentos contractuales y  los soportes que den evidencia de ello"/>
    <s v="Mediante Derecho de Petición requerir al Municipio de Algeciras la publicación en web de documentos contractuales y  los soportes que den evidencia de ello"/>
    <s v="Oficio"/>
    <n v="1"/>
    <d v="2021-06-01T00:00:00"/>
    <d v="2021-08-31T00:00:00"/>
    <n v="13"/>
    <n v="0"/>
    <m/>
    <n v="0"/>
    <s v="DESARROLLO DE PROYECTOS 2"/>
  </r>
  <r>
    <n v="131"/>
    <s v="FILA_131"/>
    <s v="2 AVANCE ó SEGUIMIENTO DEL PLAN DE MEJORAMIENTO"/>
    <x v="72"/>
    <s v="Hallazgo No. 10 Construcción Canchas de Futbol Buenaventura, convenios 2172366, 2172370, 2172378. Los objetos contractuales de los convenios referidos no se han cumplido, pese a que ha transcurrido tres años y medio, considerando que el plazo inicial de los mismos era de seis meses, teniendo obras en estado de abandono."/>
    <s v="Falta de capacidad del contratista para realizar la obra, sobre todo de índole financiero, porque está obra no tiene mayor dificultad técnica; aunado al desconocimiento de la problemática social de las zonas de influencia de los frentes de obra"/>
    <s v="Solicitar a la Gobernación del Valle del Cauca, informe sobre el estado, avance de contratación de las obras"/>
    <s v="Solicitar a la Gobernación del Valle del Cauca, informe sobre el estado, avance de contratación de las obras"/>
    <s v="Oficio"/>
    <n v="1"/>
    <d v="2021-06-01T00:00:00"/>
    <d v="2021-07-31T00:00:00"/>
    <n v="8.5714285714285712"/>
    <n v="0"/>
    <m/>
    <n v="0"/>
    <s v="DESARROLLO DE PROYECTOS 2"/>
  </r>
  <r>
    <n v="132"/>
    <s v="FILA_132"/>
    <s v="2 AVANCE ó SEGUIMIENTO DEL PLAN DE MEJORAMIENTO"/>
    <x v="72"/>
    <s v="Hallazgo No. 10 Construcción Canchas de Futbol Buenaventura, convenios 2172366, 2172370, 2172378. Los objetos contractuales de los convenios referidos no se han cumplido, pese a que ha transcurrido tres años y medio, considerando que el plazo inicial de los mismos era de seis meses, teniendo obras en estado de abandono."/>
    <s v="Falta de capacidad del contratista para realizar la obra, sobre todo de índole financiero, porque está obra no tiene mayor dificultad técnica; aunado al desconocimiento de la problemática social de las zonas de influencia de los frentes de obra"/>
    <s v="Gestionar la adición del contrato de interventoria para los convenios"/>
    <s v="Gestionar la adición del contrato de interventoria para los convenios"/>
    <s v="Adición"/>
    <n v="1"/>
    <d v="2021-07-01T00:00:00"/>
    <d v="2021-11-30T00:00:00"/>
    <n v="21.714285714285715"/>
    <n v="0"/>
    <m/>
    <n v="0"/>
    <s v="DESARROLLO DE PROYECTOS 2"/>
  </r>
  <r>
    <n v="133"/>
    <s v="FILA_133"/>
    <s v="2 AVANCE ó SEGUIMIENTO DEL PLAN DE MEJORAMIENTO"/>
    <x v="73"/>
    <s v="Hallazgo No. 11 Contrato de Obra No. 2034 del 26 de diciembre 2017, Construcción del Parque Agro-Alimentario en el Municipio de Tunja para el acopio y comercialización de productos agroalimentarios, FASE I ETAPA II. No se presentan las pruebas que confirmen el cumplimento total del contrato de cesión (Modificación n.º 1 a la Cesión de fecha 22/10/20199 Fiscal: 424 mill"/>
    <s v="En la evaluación de la gestión fiscal a contrato obra pública 2034 de 2017 no se encontró prueba documental aportada por ENTerritorio o la Gobernación de Boyacá donde se evidencie que la contratista cedente devolvió el valor correspondiente a $424.301.849, que fue girado por la Gobernación en efectivo proveniente de los anticipos entregados sin amortizar al momento de la cesión"/>
    <s v="Solicitar a la Gobernación de Boyacá que remita los debidos soportes de la devolución por parte del contratista de obra del saldo no amortizado del anticipo en el marco de la cesión del contrato de obra.  "/>
    <s v="Realizar seguimiento a la devolución de los recursos pendientes por parte del contratista derivado al Departamento de Boyacá. "/>
    <s v="Oficio, Informe final  y acta de comité de seguimiento. "/>
    <n v="2"/>
    <d v="2021-07-01T00:00:00"/>
    <d v="2021-09-30T00:00:00"/>
    <n v="13"/>
    <n v="0"/>
    <m/>
    <n v="0"/>
    <s v="DESARROLLO DE PROYECTOS 3"/>
  </r>
  <r>
    <n v="134"/>
    <s v="FILA_134"/>
    <s v="2 AVANCE ó SEGUIMIENTO DEL PLAN DE MEJORAMIENTO"/>
    <x v="74"/>
    <s v="Hallazgo No. 12 Contrato 2170441. Construcción puente el Burgueño carretera de la Soberanía de Norte de Santander. ENTerritorio solicitó hacer efectiva la cláusula novena penal pecuniaria por incumplimiento por parte del contratista de entregar el informe final del contrato y anexos necesarios para la liquidación, pero inició el procedimiento con un retardo de seis meses."/>
    <s v="Deficiencias en la gestión del incumplimiento"/>
    <s v="Con base en el pronunciamiento de la Gerencia de Gestión Contractual mediante memorando No. 202152089183 iniciará el tramite &quot;ESTUDIO TÉCNICO PARA EL INICIO DE ACCIÓN JUDICIAL&quot; ."/>
    <s v="Diligenciar el formato  F-JU-01 Estudio técnico para el inicio de acción judicial para ser remitido al área competente - Gerencia de Gestión Postcontractual"/>
    <s v="Formato"/>
    <n v="1"/>
    <d v="2021-06-01T00:00:00"/>
    <d v="2021-08-01T00:00:00"/>
    <n v="8.7142857142857135"/>
    <n v="0"/>
    <m/>
    <n v="0"/>
    <s v="DESARROLLO DE PROYECTOS 2"/>
  </r>
  <r>
    <n v="135"/>
    <s v="FILA_135"/>
    <s v="2 AVANCE ó SEGUIMIENTO DEL PLAN DE MEJORAMIENTO"/>
    <x v="74"/>
    <s v="Hallazgo No. 12 Contrato 2170441. Construcción puente el Burgueño carretera de la Soberanía de Norte de Santander. ENTerritorio solicitó hacer efectiva la cláusula novena penal pecuniaria por incumplimiento por parte del contratista de entregar el informe final del contrato y anexos necesarios para la liquidación, pero inició el procedimiento con un retardo de seis meses."/>
    <s v="Deficiencias en la gestión del incumplimiento"/>
    <s v="Verificar el F-JU-01 Estudio técnico para el inicio de acción judicial remitido por el Gerente del Grupo de Desarrollo de Proyectos 2, en lo referente a la caducidad de la acción. En caso de que no haya operado, se remitirá a la Oficina Asesora Juridica para que continue con el trámite respectivo; de lo contrario, se devolvera al grupo solicitante. "/>
    <s v="Remitir a la Oficina Asesora Juridica los documentos requeridos para que continúe con el trámite de inicio de acción judicial"/>
    <s v="Formato, Solicitud e Inicio de Acción Judicial radicado en OAJ"/>
    <n v="1"/>
    <d v="2021-06-01T00:00:00"/>
    <d v="2021-08-31T00:00:00"/>
    <n v="13"/>
    <n v="0"/>
    <m/>
    <n v="0"/>
    <s v="SUBGERENCIA DE OPERACIONES (GRUPO GESTIÓN POSTCONTRACTUAL)"/>
  </r>
  <r>
    <n v="136"/>
    <s v="FILA_136"/>
    <s v="2 AVANCE ó SEGUIMIENTO DEL PLAN DE MEJORAMIENTO"/>
    <x v="75"/>
    <s v="Hallazgo No.13 Contrato interadministrativo de gerencia de proyecto No 155 de 2016. Contrato 216232 Fiscal: 6,189 mill."/>
    <s v="Algunas deficiencias de calidad de obra son producto de la ejecución de los contratos supervisados por Enterritorio"/>
    <s v="Requerir mediante oficio a los contratistas de obra y a la interventoria para que subsanen las deficiencias de calidad en las vías que se circunscriban al objeto contractual"/>
    <s v="Requerir mediante oficio a los contratistas de obra y a la interventoria para que subsanen las deficiencias de calidad en las vías que se circuscriban al objeto contractual"/>
    <s v="Oficio al contratista de obra e interventoría "/>
    <n v="2"/>
    <d v="2021-07-01T00:00:00"/>
    <d v="2021-07-31T00:00:00"/>
    <n v="4.2857142857142856"/>
    <n v="0"/>
    <m/>
    <n v="0"/>
    <s v="DESARROLLO DE PROYECTOS 1"/>
  </r>
  <r>
    <n v="137"/>
    <s v="FILA_137"/>
    <s v="2 AVANCE ó SEGUIMIENTO DEL PLAN DE MEJORAMIENTO"/>
    <x v="75"/>
    <s v="Hallazgo No.13 Contrato interadministrativo de gerencia de proyecto No 155 de 2016. Contrato 216232 Fiscal: 6,189 mill."/>
    <s v="La alcaldía de Fontibón no ha realizado los mantenimientos recomendados y requeridos para el funcionamiento adecuado de la obra."/>
    <s v="Recordar a la alcadia local de fontibón para que realice el mantenimiento de las vias ejecutadas en marco del convenio 216232, según manual de operación y mantenimiento"/>
    <s v="Recordar a la alcadia local de fontibón para que realice el mantenimiento de las vias ejecutadas en marco del convenio 216232, según manual de operación y mantenimiento"/>
    <s v="_x000a_Oficio a la alcadia de Fontibón"/>
    <n v="1"/>
    <d v="2021-07-01T00:00:00"/>
    <d v="2021-07-31T00:00:00"/>
    <n v="4.2857142857142856"/>
    <n v="0"/>
    <m/>
    <n v="0"/>
    <s v="DESARROLLO DE PROYECTOS 1"/>
  </r>
  <r>
    <n v="138"/>
    <s v="FILA_138"/>
    <s v="2 AVANCE ó SEGUIMIENTO DEL PLAN DE MEJORAMIENTO"/>
    <x v="76"/>
    <s v="Hallazgo No. 14 Estudios y Diseños Técnicos Previos Contrato de obra pública LP-008-OP-2018"/>
    <s v="Se evidenciaron deficiencias relacionadas con inadecuada presentación de las memorias de cálculo, diseños técnicos y planos, los cuales son necesarios para obtener las cantidades de obra, Análisis de precios unitarios, especificaciones técnicas y presupuestos oficiales requeridos para realizar el proceso de contratación"/>
    <s v="Solicitar al Municipio de Sincelejo que presente un plan de trabajo para la terminación del proyecto, solicitud de prórroga del contrato específico y un informe de supervisión sobre las deficiencias en los estudios y diseños.  "/>
    <s v="Realizar seguimiento a las condiciones técnicas establecidas por la entidad ejecutora "/>
    <s v="Oficio, Informe final  y acta de comité de seguimiento"/>
    <n v="5"/>
    <d v="2021-07-01T00:00:00"/>
    <d v="2021-12-31T00:00:00"/>
    <n v="26.142857142857142"/>
    <n v="0"/>
    <m/>
    <n v="0"/>
    <s v="DESARROLLO DE PROYECTOS 3"/>
  </r>
  <r>
    <n v="139"/>
    <s v="FILA_139"/>
    <s v="2 AVANCE ó SEGUIMIENTO DEL PLAN DE MEJORAMIENTO"/>
    <x v="77"/>
    <s v="Hallazgo No 15  Contrato N° 2162786. Optimización acueducto de Puerto Tejada. Algunos concretos utilizados no cumplen con las resistencias especificadas en el contrato, ítem 11 TANQUE ENTERRADO N°2, al presentar la losa falencias en su construcción, los muros y las columnas no tendrían la resistencia de diseño en el concreto, por lo que la estructura puede colapsar y afectar el tanque"/>
    <s v="Presuntas falencias en su construcción, los muros y las columnas no tendrían la resistencia de diseño en el concreto de dicha losa, por lo cual, esta estructura en su totalidad puede colapsar y dicho siniestro afectaría el tanque referido integralmente"/>
    <s v="Gestionar la liquidación del contrato específico no. 2162786 con las salvedades asociadas a la corrección de las observaciones formuladas por la CGR. "/>
    <s v="Gestionar la liquidación del contrato específico no. 2162786 con las salvedades asociadas a la corrección de las observaciones formuladas por la CGR. "/>
    <s v="Acta de liquidación del contrato específico.  "/>
    <n v="1"/>
    <d v="2021-07-01T00:00:00"/>
    <d v="2021-08-31T00:00:00"/>
    <n v="8.7142857142857135"/>
    <n v="0"/>
    <m/>
    <n v="0"/>
    <s v="DESARROLLO DE PROYECTOS 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BE0F59B-E6E6-44E5-8FFF-4F11F84CFD21}" name="TablaDinámica7" cacheId="16"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B5" firstHeaderRow="1" firstDataRow="1" firstDataCol="1"/>
  <pivotFields count="17">
    <pivotField showAll="0"/>
    <pivotField showAll="0"/>
    <pivotField showAll="0"/>
    <pivotField axis="axisRow" showAll="0">
      <items count="79">
        <item h="1" x="43"/>
        <item h="1" x="42"/>
        <item h="1" x="50"/>
        <item h="1" x="59"/>
        <item h="1" x="51"/>
        <item h="1" x="52"/>
        <item h="1" x="53"/>
        <item h="1" x="54"/>
        <item h="1" x="55"/>
        <item h="1" x="56"/>
        <item h="1" x="57"/>
        <item h="1" x="58"/>
        <item h="1" x="15"/>
        <item h="1" x="16"/>
        <item h="1" x="17"/>
        <item h="1" x="18"/>
        <item h="1" x="19"/>
        <item x="0"/>
        <item h="1" x="35"/>
        <item h="1" x="36"/>
        <item h="1" x="37"/>
        <item h="1" x="38"/>
        <item h="1" x="39"/>
        <item h="1" x="40"/>
        <item h="1" x="41"/>
        <item h="1" x="33"/>
        <item h="1" x="34"/>
        <item h="1" x="21"/>
        <item h="1" x="22"/>
        <item h="1" x="23"/>
        <item h="1" x="20"/>
        <item h="1" x="44"/>
        <item h="1" x="45"/>
        <item h="1" x="46"/>
        <item h="1" x="48"/>
        <item h="1" x="49"/>
        <item h="1" x="47"/>
        <item h="1" x="14"/>
        <item h="1" x="27"/>
        <item h="1" x="28"/>
        <item h="1" x="29"/>
        <item h="1" x="30"/>
        <item h="1" x="31"/>
        <item h="1" x="32"/>
        <item h="1" x="60"/>
        <item h="1" x="61"/>
        <item h="1" x="62"/>
        <item h="1" x="63"/>
        <item h="1" x="72"/>
        <item h="1" x="73"/>
        <item h="1" x="74"/>
        <item h="1" x="75"/>
        <item h="1" x="76"/>
        <item h="1" x="77"/>
        <item h="1" x="64"/>
        <item h="1" x="65"/>
        <item h="1" x="66"/>
        <item h="1" x="67"/>
        <item h="1" x="68"/>
        <item h="1" x="69"/>
        <item h="1" x="70"/>
        <item h="1" x="71"/>
        <item h="1" x="1"/>
        <item h="1" x="10"/>
        <item h="1" x="11"/>
        <item h="1" x="12"/>
        <item h="1" x="13"/>
        <item h="1" x="2"/>
        <item h="1" x="3"/>
        <item h="1" x="4"/>
        <item h="1" x="5"/>
        <item h="1" x="6"/>
        <item h="1" x="7"/>
        <item h="1" x="8"/>
        <item h="1" x="9"/>
        <item h="1" x="25"/>
        <item h="1" x="26"/>
        <item h="1" x="24"/>
        <item t="default"/>
      </items>
    </pivotField>
    <pivotField dataField="1" showAll="0"/>
    <pivotField showAll="0"/>
    <pivotField showAll="0"/>
    <pivotField showAll="0"/>
    <pivotField showAll="0"/>
    <pivotField showAll="0"/>
    <pivotField numFmtId="164" showAll="0"/>
    <pivotField numFmtId="164" showAll="0"/>
    <pivotField showAll="0"/>
    <pivotField showAll="0"/>
    <pivotField showAll="0"/>
    <pivotField showAll="0"/>
    <pivotField showAll="0"/>
  </pivotFields>
  <rowFields count="1">
    <field x="3"/>
  </rowFields>
  <rowItems count="2">
    <i>
      <x v="17"/>
    </i>
    <i t="grand">
      <x/>
    </i>
  </rowItems>
  <colItems count="1">
    <i/>
  </colItems>
  <dataFields count="1">
    <dataField name="Cuenta de HALLAZGO No.7 Contrato de Obra No. 2133529 del 31 de octubre de 2013, FONADE -  Municipio de Baranoa Departamento del Atlántico (F y D) $579.642.839."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0E46A-F251-408B-985A-EFBC205770AC}">
  <dimension ref="A3:B5"/>
  <sheetViews>
    <sheetView workbookViewId="0">
      <selection activeCell="B4" sqref="B4"/>
    </sheetView>
  </sheetViews>
  <sheetFormatPr baseColWidth="10" defaultRowHeight="15" x14ac:dyDescent="0.25"/>
  <cols>
    <col min="1" max="1" width="17.5703125" bestFit="1" customWidth="1"/>
    <col min="2" max="2" width="150.5703125" bestFit="1" customWidth="1"/>
  </cols>
  <sheetData>
    <row r="3" spans="1:2" x14ac:dyDescent="0.25">
      <c r="A3" s="110" t="s">
        <v>859</v>
      </c>
      <c r="B3" t="s">
        <v>860</v>
      </c>
    </row>
    <row r="4" spans="1:2" x14ac:dyDescent="0.25">
      <c r="A4" s="111" t="s">
        <v>646</v>
      </c>
      <c r="B4" s="112">
        <v>4</v>
      </c>
    </row>
    <row r="5" spans="1:2" x14ac:dyDescent="0.25">
      <c r="A5" s="111" t="s">
        <v>632</v>
      </c>
      <c r="B5" s="112">
        <v>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BG351005"/>
  <sheetViews>
    <sheetView topLeftCell="A93" zoomScale="90" zoomScaleNormal="90" workbookViewId="0"/>
  </sheetViews>
  <sheetFormatPr baseColWidth="10" defaultColWidth="9.140625" defaultRowHeight="15" x14ac:dyDescent="0.25"/>
  <cols>
    <col min="2" max="2" width="16" customWidth="1"/>
    <col min="3" max="3" width="27" customWidth="1"/>
    <col min="4" max="4" width="21" customWidth="1"/>
    <col min="5" max="5" width="37" customWidth="1"/>
    <col min="6" max="6" width="36.7109375" customWidth="1"/>
    <col min="7" max="7" width="38.5703125" customWidth="1"/>
    <col min="8" max="8" width="31" customWidth="1"/>
    <col min="9" max="9" width="36" customWidth="1"/>
    <col min="10" max="10" width="15.5703125" customWidth="1"/>
    <col min="11" max="11" width="13.5703125" customWidth="1"/>
    <col min="12" max="12" width="13.28515625" customWidth="1"/>
    <col min="13" max="13" width="36" hidden="1" customWidth="1"/>
    <col min="14" max="14" width="21.140625" customWidth="1"/>
    <col min="15" max="15" width="61.28515625" customWidth="1"/>
    <col min="16" max="16" width="20.7109375" customWidth="1"/>
    <col min="17" max="17" width="44.42578125" style="22" customWidth="1"/>
    <col min="18" max="59" width="8" style="22" customWidth="1"/>
    <col min="60" max="211" width="8" customWidth="1"/>
    <col min="212" max="213" width="5.5703125" customWidth="1"/>
  </cols>
  <sheetData>
    <row r="1" spans="1:59" x14ac:dyDescent="0.25">
      <c r="B1" s="1" t="s">
        <v>0</v>
      </c>
      <c r="C1" s="1">
        <v>53</v>
      </c>
      <c r="D1" s="1" t="s">
        <v>1</v>
      </c>
    </row>
    <row r="2" spans="1:59" x14ac:dyDescent="0.25">
      <c r="B2" s="1" t="s">
        <v>2</v>
      </c>
      <c r="C2" s="1">
        <v>400</v>
      </c>
      <c r="D2" s="1" t="s">
        <v>3</v>
      </c>
    </row>
    <row r="3" spans="1:59" x14ac:dyDescent="0.25">
      <c r="B3" s="1" t="s">
        <v>4</v>
      </c>
      <c r="C3" s="1">
        <v>1</v>
      </c>
    </row>
    <row r="4" spans="1:59" x14ac:dyDescent="0.25">
      <c r="B4" s="1" t="s">
        <v>5</v>
      </c>
      <c r="C4" s="1">
        <v>190</v>
      </c>
    </row>
    <row r="5" spans="1:59" x14ac:dyDescent="0.25">
      <c r="B5" s="1" t="s">
        <v>6</v>
      </c>
      <c r="C5" s="2">
        <v>44377</v>
      </c>
      <c r="J5" s="68"/>
      <c r="K5" s="68"/>
      <c r="L5" s="68"/>
      <c r="M5" s="68"/>
      <c r="N5" s="68"/>
      <c r="O5" s="68"/>
    </row>
    <row r="6" spans="1:59" x14ac:dyDescent="0.25">
      <c r="B6" s="1" t="s">
        <v>7</v>
      </c>
      <c r="C6" s="1">
        <v>6</v>
      </c>
      <c r="D6" s="1" t="s">
        <v>8</v>
      </c>
      <c r="I6" s="68"/>
      <c r="J6" s="68"/>
      <c r="K6" s="68"/>
      <c r="L6" s="68"/>
      <c r="M6" s="68"/>
      <c r="N6" s="68"/>
      <c r="O6" s="68"/>
    </row>
    <row r="8" spans="1:59" x14ac:dyDescent="0.25">
      <c r="A8" s="1" t="s">
        <v>9</v>
      </c>
      <c r="B8" s="105" t="s">
        <v>10</v>
      </c>
      <c r="C8" s="106"/>
      <c r="D8" s="106"/>
      <c r="E8" s="106"/>
      <c r="F8" s="106"/>
      <c r="G8" s="106"/>
      <c r="H8" s="106"/>
      <c r="I8" s="106"/>
      <c r="J8" s="106"/>
      <c r="K8" s="106"/>
      <c r="L8" s="106"/>
      <c r="M8" s="106"/>
      <c r="N8" s="106"/>
      <c r="O8" s="106"/>
    </row>
    <row r="9" spans="1:59" s="22" customFormat="1" x14ac:dyDescent="0.25">
      <c r="C9" s="65">
        <v>4</v>
      </c>
      <c r="D9" s="65">
        <v>8</v>
      </c>
      <c r="E9" s="65">
        <v>12</v>
      </c>
      <c r="F9" s="65">
        <v>16</v>
      </c>
      <c r="G9" s="65">
        <v>20</v>
      </c>
      <c r="H9" s="65">
        <v>24</v>
      </c>
      <c r="I9" s="65">
        <v>28</v>
      </c>
      <c r="J9" s="65">
        <v>31</v>
      </c>
      <c r="K9" s="65">
        <v>32</v>
      </c>
      <c r="L9" s="65">
        <v>36</v>
      </c>
      <c r="M9" s="65">
        <v>40</v>
      </c>
      <c r="N9" s="65">
        <v>44</v>
      </c>
      <c r="O9" s="65">
        <v>48</v>
      </c>
    </row>
    <row r="10" spans="1:59" s="22" customFormat="1" x14ac:dyDescent="0.25">
      <c r="C10" s="109"/>
      <c r="D10" s="109"/>
      <c r="E10" s="109"/>
      <c r="F10" s="109"/>
      <c r="G10" s="109"/>
      <c r="H10" s="109"/>
      <c r="I10" s="109"/>
      <c r="J10" s="109"/>
      <c r="K10" s="109"/>
      <c r="L10" s="109"/>
      <c r="M10" s="109"/>
      <c r="N10" s="109"/>
      <c r="O10" s="109"/>
    </row>
    <row r="11" spans="1:59" s="66" customFormat="1" ht="60" x14ac:dyDescent="0.25">
      <c r="A11" s="60"/>
      <c r="B11" s="60"/>
      <c r="C11" s="61" t="s">
        <v>11</v>
      </c>
      <c r="D11" s="61" t="s">
        <v>12</v>
      </c>
      <c r="E11" s="61" t="s">
        <v>13</v>
      </c>
      <c r="F11" s="61" t="s">
        <v>14</v>
      </c>
      <c r="G11" s="61" t="s">
        <v>15</v>
      </c>
      <c r="H11" s="61" t="s">
        <v>16</v>
      </c>
      <c r="I11" s="61" t="s">
        <v>17</v>
      </c>
      <c r="J11" s="61" t="s">
        <v>18</v>
      </c>
      <c r="K11" s="61" t="s">
        <v>19</v>
      </c>
      <c r="L11" s="61" t="s">
        <v>20</v>
      </c>
      <c r="M11" s="61" t="s">
        <v>21</v>
      </c>
      <c r="N11" s="61" t="s">
        <v>22</v>
      </c>
      <c r="O11" s="61" t="s">
        <v>23</v>
      </c>
      <c r="P11" s="61" t="s">
        <v>27</v>
      </c>
      <c r="Q11" s="93" t="s">
        <v>28</v>
      </c>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row>
    <row r="12" spans="1:59" s="66" customFormat="1" ht="108" hidden="1" x14ac:dyDescent="0.25">
      <c r="A12" s="25">
        <v>1</v>
      </c>
      <c r="B12" s="26" t="s">
        <v>24</v>
      </c>
      <c r="C12" s="27" t="s">
        <v>26</v>
      </c>
      <c r="D12" s="28" t="s">
        <v>646</v>
      </c>
      <c r="E12" s="29" t="s">
        <v>29</v>
      </c>
      <c r="F12" s="30" t="s">
        <v>30</v>
      </c>
      <c r="G12" s="30" t="s">
        <v>613</v>
      </c>
      <c r="H12" s="30" t="s">
        <v>31</v>
      </c>
      <c r="I12" s="27" t="s">
        <v>32</v>
      </c>
      <c r="J12" s="31">
        <v>1</v>
      </c>
      <c r="K12" s="32">
        <v>43266</v>
      </c>
      <c r="L12" s="33">
        <v>44407</v>
      </c>
      <c r="M12" s="34">
        <f t="shared" ref="M12:M43" si="0">ROUND((+L12-K12)/7,0)</f>
        <v>163</v>
      </c>
      <c r="N12" s="35">
        <v>0</v>
      </c>
      <c r="O12" s="36" t="s">
        <v>705</v>
      </c>
      <c r="P12" s="37">
        <f t="shared" ref="P12:P52" si="1">+N12/J12</f>
        <v>0</v>
      </c>
      <c r="Q12" s="94" t="s">
        <v>33</v>
      </c>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row>
    <row r="13" spans="1:59" s="66" customFormat="1" ht="108" hidden="1" x14ac:dyDescent="0.25">
      <c r="A13" s="25">
        <v>2</v>
      </c>
      <c r="B13" s="26" t="s">
        <v>34</v>
      </c>
      <c r="C13" s="27" t="s">
        <v>26</v>
      </c>
      <c r="D13" s="28" t="s">
        <v>646</v>
      </c>
      <c r="E13" s="29" t="s">
        <v>35</v>
      </c>
      <c r="F13" s="30" t="s">
        <v>36</v>
      </c>
      <c r="G13" s="30" t="s">
        <v>37</v>
      </c>
      <c r="H13" s="38" t="s">
        <v>38</v>
      </c>
      <c r="I13" s="27" t="s">
        <v>39</v>
      </c>
      <c r="J13" s="31">
        <v>1</v>
      </c>
      <c r="K13" s="32">
        <v>43847</v>
      </c>
      <c r="L13" s="33">
        <v>43920</v>
      </c>
      <c r="M13" s="34">
        <f t="shared" si="0"/>
        <v>10</v>
      </c>
      <c r="N13" s="35">
        <v>1</v>
      </c>
      <c r="O13" s="36" t="s">
        <v>40</v>
      </c>
      <c r="P13" s="37">
        <f t="shared" si="1"/>
        <v>1</v>
      </c>
      <c r="Q13" s="94" t="s">
        <v>33</v>
      </c>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row>
    <row r="14" spans="1:59" s="66" customFormat="1" ht="72" hidden="1" x14ac:dyDescent="0.25">
      <c r="A14" s="25">
        <v>3</v>
      </c>
      <c r="B14" s="26" t="s">
        <v>41</v>
      </c>
      <c r="C14" s="27" t="s">
        <v>26</v>
      </c>
      <c r="D14" s="28" t="s">
        <v>646</v>
      </c>
      <c r="E14" s="38" t="s">
        <v>42</v>
      </c>
      <c r="F14" s="29" t="s">
        <v>43</v>
      </c>
      <c r="G14" s="30" t="s">
        <v>44</v>
      </c>
      <c r="H14" s="30" t="s">
        <v>45</v>
      </c>
      <c r="I14" s="27" t="s">
        <v>46</v>
      </c>
      <c r="J14" s="31">
        <v>1</v>
      </c>
      <c r="K14" s="32">
        <v>43115</v>
      </c>
      <c r="L14" s="33">
        <v>43585</v>
      </c>
      <c r="M14" s="34">
        <f t="shared" si="0"/>
        <v>67</v>
      </c>
      <c r="N14" s="31">
        <v>1</v>
      </c>
      <c r="O14" s="36" t="s">
        <v>47</v>
      </c>
      <c r="P14" s="37">
        <f t="shared" si="1"/>
        <v>1</v>
      </c>
      <c r="Q14" s="94" t="s">
        <v>33</v>
      </c>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row>
    <row r="15" spans="1:59" s="66" customFormat="1" ht="132" hidden="1" x14ac:dyDescent="0.25">
      <c r="A15" s="25">
        <v>4</v>
      </c>
      <c r="B15" s="26" t="s">
        <v>48</v>
      </c>
      <c r="C15" s="27" t="s">
        <v>26</v>
      </c>
      <c r="D15" s="28" t="s">
        <v>49</v>
      </c>
      <c r="E15" s="38" t="s">
        <v>50</v>
      </c>
      <c r="F15" s="29" t="s">
        <v>51</v>
      </c>
      <c r="G15" s="30" t="s">
        <v>52</v>
      </c>
      <c r="H15" s="30" t="s">
        <v>52</v>
      </c>
      <c r="I15" s="27" t="s">
        <v>53</v>
      </c>
      <c r="J15" s="31">
        <v>10</v>
      </c>
      <c r="K15" s="32">
        <v>43480</v>
      </c>
      <c r="L15" s="33">
        <v>43554</v>
      </c>
      <c r="M15" s="34">
        <f t="shared" si="0"/>
        <v>11</v>
      </c>
      <c r="N15" s="35">
        <v>10</v>
      </c>
      <c r="O15" s="36" t="s">
        <v>54</v>
      </c>
      <c r="P15" s="37">
        <f t="shared" si="1"/>
        <v>1</v>
      </c>
      <c r="Q15" s="95" t="s">
        <v>55</v>
      </c>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row>
    <row r="16" spans="1:59" s="66" customFormat="1" ht="132" hidden="1" x14ac:dyDescent="0.25">
      <c r="A16" s="25">
        <v>5</v>
      </c>
      <c r="B16" s="26" t="s">
        <v>56</v>
      </c>
      <c r="C16" s="27" t="s">
        <v>26</v>
      </c>
      <c r="D16" s="28" t="s">
        <v>57</v>
      </c>
      <c r="E16" s="38" t="s">
        <v>58</v>
      </c>
      <c r="F16" s="29" t="s">
        <v>59</v>
      </c>
      <c r="G16" s="30" t="s">
        <v>52</v>
      </c>
      <c r="H16" s="30" t="s">
        <v>52</v>
      </c>
      <c r="I16" s="27" t="s">
        <v>53</v>
      </c>
      <c r="J16" s="31">
        <v>10</v>
      </c>
      <c r="K16" s="32">
        <v>43480</v>
      </c>
      <c r="L16" s="33">
        <v>43554</v>
      </c>
      <c r="M16" s="34">
        <f t="shared" si="0"/>
        <v>11</v>
      </c>
      <c r="N16" s="35">
        <v>10</v>
      </c>
      <c r="O16" s="36" t="s">
        <v>60</v>
      </c>
      <c r="P16" s="37">
        <f t="shared" si="1"/>
        <v>1</v>
      </c>
      <c r="Q16" s="95" t="s">
        <v>55</v>
      </c>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row>
    <row r="17" spans="1:59" s="66" customFormat="1" ht="132" hidden="1" x14ac:dyDescent="0.25">
      <c r="A17" s="25">
        <v>6</v>
      </c>
      <c r="B17" s="26" t="s">
        <v>61</v>
      </c>
      <c r="C17" s="27" t="s">
        <v>26</v>
      </c>
      <c r="D17" s="28" t="s">
        <v>62</v>
      </c>
      <c r="E17" s="38" t="s">
        <v>63</v>
      </c>
      <c r="F17" s="29" t="s">
        <v>64</v>
      </c>
      <c r="G17" s="30" t="s">
        <v>52</v>
      </c>
      <c r="H17" s="30" t="s">
        <v>52</v>
      </c>
      <c r="I17" s="27" t="s">
        <v>53</v>
      </c>
      <c r="J17" s="31">
        <v>10</v>
      </c>
      <c r="K17" s="32">
        <v>43480</v>
      </c>
      <c r="L17" s="33">
        <v>43554</v>
      </c>
      <c r="M17" s="34">
        <f t="shared" si="0"/>
        <v>11</v>
      </c>
      <c r="N17" s="35">
        <v>10</v>
      </c>
      <c r="O17" s="36" t="s">
        <v>60</v>
      </c>
      <c r="P17" s="37">
        <f t="shared" si="1"/>
        <v>1</v>
      </c>
      <c r="Q17" s="95" t="s">
        <v>55</v>
      </c>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row>
    <row r="18" spans="1:59" s="66" customFormat="1" ht="132" hidden="1" x14ac:dyDescent="0.25">
      <c r="A18" s="25">
        <v>7</v>
      </c>
      <c r="B18" s="26" t="s">
        <v>65</v>
      </c>
      <c r="C18" s="27" t="s">
        <v>26</v>
      </c>
      <c r="D18" s="28" t="s">
        <v>66</v>
      </c>
      <c r="E18" s="38" t="s">
        <v>67</v>
      </c>
      <c r="F18" s="29" t="s">
        <v>68</v>
      </c>
      <c r="G18" s="30" t="s">
        <v>52</v>
      </c>
      <c r="H18" s="30" t="s">
        <v>52</v>
      </c>
      <c r="I18" s="27" t="s">
        <v>53</v>
      </c>
      <c r="J18" s="31">
        <v>10</v>
      </c>
      <c r="K18" s="32">
        <v>43480</v>
      </c>
      <c r="L18" s="33">
        <v>43554</v>
      </c>
      <c r="M18" s="34">
        <f t="shared" si="0"/>
        <v>11</v>
      </c>
      <c r="N18" s="35">
        <v>10</v>
      </c>
      <c r="O18" s="36" t="s">
        <v>60</v>
      </c>
      <c r="P18" s="37">
        <f t="shared" si="1"/>
        <v>1</v>
      </c>
      <c r="Q18" s="95" t="s">
        <v>55</v>
      </c>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row>
    <row r="19" spans="1:59" s="66" customFormat="1" ht="132" hidden="1" x14ac:dyDescent="0.25">
      <c r="A19" s="25">
        <v>8</v>
      </c>
      <c r="B19" s="26" t="s">
        <v>69</v>
      </c>
      <c r="C19" s="27" t="s">
        <v>26</v>
      </c>
      <c r="D19" s="28" t="s">
        <v>70</v>
      </c>
      <c r="E19" s="38" t="s">
        <v>71</v>
      </c>
      <c r="F19" s="29" t="s">
        <v>72</v>
      </c>
      <c r="G19" s="30" t="s">
        <v>52</v>
      </c>
      <c r="H19" s="30" t="s">
        <v>52</v>
      </c>
      <c r="I19" s="27" t="s">
        <v>53</v>
      </c>
      <c r="J19" s="31">
        <v>10</v>
      </c>
      <c r="K19" s="32">
        <v>43480</v>
      </c>
      <c r="L19" s="33">
        <v>43554</v>
      </c>
      <c r="M19" s="34">
        <f t="shared" si="0"/>
        <v>11</v>
      </c>
      <c r="N19" s="35">
        <v>10</v>
      </c>
      <c r="O19" s="36" t="s">
        <v>60</v>
      </c>
      <c r="P19" s="37">
        <f t="shared" si="1"/>
        <v>1</v>
      </c>
      <c r="Q19" s="95" t="s">
        <v>55</v>
      </c>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row>
    <row r="20" spans="1:59" s="66" customFormat="1" ht="132" hidden="1" x14ac:dyDescent="0.25">
      <c r="A20" s="25">
        <v>9</v>
      </c>
      <c r="B20" s="26" t="s">
        <v>73</v>
      </c>
      <c r="C20" s="27" t="s">
        <v>26</v>
      </c>
      <c r="D20" s="28" t="s">
        <v>74</v>
      </c>
      <c r="E20" s="38" t="s">
        <v>75</v>
      </c>
      <c r="F20" s="29" t="s">
        <v>76</v>
      </c>
      <c r="G20" s="30" t="s">
        <v>52</v>
      </c>
      <c r="H20" s="30" t="s">
        <v>52</v>
      </c>
      <c r="I20" s="27" t="s">
        <v>53</v>
      </c>
      <c r="J20" s="31">
        <v>10</v>
      </c>
      <c r="K20" s="32">
        <v>43480</v>
      </c>
      <c r="L20" s="33">
        <v>43554</v>
      </c>
      <c r="M20" s="34">
        <f t="shared" si="0"/>
        <v>11</v>
      </c>
      <c r="N20" s="35">
        <v>10</v>
      </c>
      <c r="O20" s="36" t="s">
        <v>60</v>
      </c>
      <c r="P20" s="37">
        <f t="shared" si="1"/>
        <v>1</v>
      </c>
      <c r="Q20" s="95" t="s">
        <v>55</v>
      </c>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row>
    <row r="21" spans="1:59" s="66" customFormat="1" ht="132" hidden="1" x14ac:dyDescent="0.25">
      <c r="A21" s="25">
        <v>10</v>
      </c>
      <c r="B21" s="26" t="s">
        <v>77</v>
      </c>
      <c r="C21" s="27" t="s">
        <v>26</v>
      </c>
      <c r="D21" s="28" t="s">
        <v>78</v>
      </c>
      <c r="E21" s="38" t="s">
        <v>79</v>
      </c>
      <c r="F21" s="29" t="s">
        <v>80</v>
      </c>
      <c r="G21" s="30" t="s">
        <v>52</v>
      </c>
      <c r="H21" s="30" t="s">
        <v>52</v>
      </c>
      <c r="I21" s="27" t="s">
        <v>53</v>
      </c>
      <c r="J21" s="31">
        <v>10</v>
      </c>
      <c r="K21" s="32">
        <v>43480</v>
      </c>
      <c r="L21" s="33">
        <v>43554</v>
      </c>
      <c r="M21" s="34">
        <f t="shared" si="0"/>
        <v>11</v>
      </c>
      <c r="N21" s="35">
        <v>10</v>
      </c>
      <c r="O21" s="36" t="s">
        <v>60</v>
      </c>
      <c r="P21" s="37">
        <f t="shared" si="1"/>
        <v>1</v>
      </c>
      <c r="Q21" s="95" t="s">
        <v>55</v>
      </c>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row>
    <row r="22" spans="1:59" s="66" customFormat="1" ht="108" hidden="1" x14ac:dyDescent="0.25">
      <c r="A22" s="25">
        <v>11</v>
      </c>
      <c r="B22" s="26" t="s">
        <v>81</v>
      </c>
      <c r="C22" s="27" t="s">
        <v>26</v>
      </c>
      <c r="D22" s="28" t="s">
        <v>82</v>
      </c>
      <c r="E22" s="38" t="s">
        <v>83</v>
      </c>
      <c r="F22" s="29" t="s">
        <v>84</v>
      </c>
      <c r="G22" s="39" t="s">
        <v>85</v>
      </c>
      <c r="H22" s="39" t="s">
        <v>86</v>
      </c>
      <c r="I22" s="27" t="s">
        <v>87</v>
      </c>
      <c r="J22" s="40">
        <v>1</v>
      </c>
      <c r="K22" s="32">
        <v>43479</v>
      </c>
      <c r="L22" s="33">
        <v>43708</v>
      </c>
      <c r="M22" s="34">
        <f t="shared" si="0"/>
        <v>33</v>
      </c>
      <c r="N22" s="35">
        <v>1</v>
      </c>
      <c r="O22" s="36" t="s">
        <v>88</v>
      </c>
      <c r="P22" s="37">
        <f t="shared" si="1"/>
        <v>1</v>
      </c>
      <c r="Q22" s="94" t="s">
        <v>89</v>
      </c>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row>
    <row r="23" spans="1:59" s="66" customFormat="1" ht="108" hidden="1" x14ac:dyDescent="0.25">
      <c r="A23" s="25">
        <v>12</v>
      </c>
      <c r="B23" s="26" t="s">
        <v>90</v>
      </c>
      <c r="C23" s="27" t="s">
        <v>26</v>
      </c>
      <c r="D23" s="28" t="s">
        <v>91</v>
      </c>
      <c r="E23" s="38" t="s">
        <v>92</v>
      </c>
      <c r="F23" s="29" t="s">
        <v>93</v>
      </c>
      <c r="G23" s="30" t="s">
        <v>94</v>
      </c>
      <c r="H23" s="30" t="s">
        <v>94</v>
      </c>
      <c r="I23" s="27" t="s">
        <v>95</v>
      </c>
      <c r="J23" s="31">
        <v>1</v>
      </c>
      <c r="K23" s="32">
        <v>43480</v>
      </c>
      <c r="L23" s="33">
        <v>43769</v>
      </c>
      <c r="M23" s="34">
        <f t="shared" si="0"/>
        <v>41</v>
      </c>
      <c r="N23" s="35">
        <v>1</v>
      </c>
      <c r="O23" s="36" t="s">
        <v>96</v>
      </c>
      <c r="P23" s="37">
        <f t="shared" si="1"/>
        <v>1</v>
      </c>
      <c r="Q23" s="96" t="s">
        <v>97</v>
      </c>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row>
    <row r="24" spans="1:59" s="66" customFormat="1" ht="96" hidden="1" x14ac:dyDescent="0.25">
      <c r="A24" s="25">
        <v>13</v>
      </c>
      <c r="B24" s="26" t="s">
        <v>98</v>
      </c>
      <c r="C24" s="27" t="s">
        <v>26</v>
      </c>
      <c r="D24" s="28" t="s">
        <v>99</v>
      </c>
      <c r="E24" s="38" t="s">
        <v>100</v>
      </c>
      <c r="F24" s="29" t="s">
        <v>101</v>
      </c>
      <c r="G24" s="30" t="s">
        <v>102</v>
      </c>
      <c r="H24" s="30" t="s">
        <v>102</v>
      </c>
      <c r="I24" s="27" t="s">
        <v>103</v>
      </c>
      <c r="J24" s="28">
        <v>2</v>
      </c>
      <c r="K24" s="32">
        <v>43466</v>
      </c>
      <c r="L24" s="33">
        <v>43496</v>
      </c>
      <c r="M24" s="34">
        <f t="shared" si="0"/>
        <v>4</v>
      </c>
      <c r="N24" s="35">
        <v>2</v>
      </c>
      <c r="O24" s="36" t="s">
        <v>104</v>
      </c>
      <c r="P24" s="37">
        <f t="shared" si="1"/>
        <v>1</v>
      </c>
      <c r="Q24" s="97" t="s">
        <v>105</v>
      </c>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row>
    <row r="25" spans="1:59" s="66" customFormat="1" ht="96" hidden="1" x14ac:dyDescent="0.25">
      <c r="A25" s="25">
        <v>14</v>
      </c>
      <c r="B25" s="26" t="s">
        <v>106</v>
      </c>
      <c r="C25" s="27" t="s">
        <v>26</v>
      </c>
      <c r="D25" s="28" t="s">
        <v>107</v>
      </c>
      <c r="E25" s="38" t="s">
        <v>108</v>
      </c>
      <c r="F25" s="29" t="s">
        <v>109</v>
      </c>
      <c r="G25" s="38" t="s">
        <v>110</v>
      </c>
      <c r="H25" s="38" t="s">
        <v>111</v>
      </c>
      <c r="I25" s="27" t="s">
        <v>111</v>
      </c>
      <c r="J25" s="31">
        <v>5</v>
      </c>
      <c r="K25" s="32">
        <v>43480</v>
      </c>
      <c r="L25" s="33">
        <v>43554</v>
      </c>
      <c r="M25" s="34">
        <f t="shared" si="0"/>
        <v>11</v>
      </c>
      <c r="N25" s="35">
        <v>5</v>
      </c>
      <c r="O25" s="36" t="s">
        <v>852</v>
      </c>
      <c r="P25" s="37">
        <f t="shared" si="1"/>
        <v>1</v>
      </c>
      <c r="Q25" s="95" t="s">
        <v>55</v>
      </c>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row>
    <row r="26" spans="1:59" s="66" customFormat="1" ht="96" hidden="1" x14ac:dyDescent="0.25">
      <c r="A26" s="25">
        <v>15</v>
      </c>
      <c r="B26" s="26" t="s">
        <v>112</v>
      </c>
      <c r="C26" s="27" t="s">
        <v>26</v>
      </c>
      <c r="D26" s="28" t="s">
        <v>113</v>
      </c>
      <c r="E26" s="38" t="s">
        <v>114</v>
      </c>
      <c r="F26" s="29" t="s">
        <v>115</v>
      </c>
      <c r="G26" s="29" t="s">
        <v>116</v>
      </c>
      <c r="H26" s="29" t="s">
        <v>116</v>
      </c>
      <c r="I26" s="41" t="s">
        <v>117</v>
      </c>
      <c r="J26" s="42">
        <v>1</v>
      </c>
      <c r="K26" s="32">
        <v>43497</v>
      </c>
      <c r="L26" s="32">
        <v>43553</v>
      </c>
      <c r="M26" s="34">
        <f t="shared" si="0"/>
        <v>8</v>
      </c>
      <c r="N26" s="35">
        <v>1</v>
      </c>
      <c r="O26" s="36" t="s">
        <v>850</v>
      </c>
      <c r="P26" s="37">
        <f t="shared" si="1"/>
        <v>1</v>
      </c>
      <c r="Q26" s="94" t="s">
        <v>118</v>
      </c>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row>
    <row r="27" spans="1:59" s="66" customFormat="1" ht="108" hidden="1" x14ac:dyDescent="0.25">
      <c r="A27" s="25">
        <v>16</v>
      </c>
      <c r="B27" s="26" t="s">
        <v>119</v>
      </c>
      <c r="C27" s="27" t="s">
        <v>26</v>
      </c>
      <c r="D27" s="28" t="s">
        <v>113</v>
      </c>
      <c r="E27" s="38" t="s">
        <v>114</v>
      </c>
      <c r="F27" s="29" t="s">
        <v>115</v>
      </c>
      <c r="G27" s="30" t="s">
        <v>120</v>
      </c>
      <c r="H27" s="30" t="s">
        <v>120</v>
      </c>
      <c r="I27" s="27" t="s">
        <v>121</v>
      </c>
      <c r="J27" s="31">
        <v>1</v>
      </c>
      <c r="K27" s="32">
        <v>43497</v>
      </c>
      <c r="L27" s="33">
        <v>43496</v>
      </c>
      <c r="M27" s="34">
        <f t="shared" si="0"/>
        <v>0</v>
      </c>
      <c r="N27" s="35">
        <v>1</v>
      </c>
      <c r="O27" s="36" t="s">
        <v>851</v>
      </c>
      <c r="P27" s="37">
        <f t="shared" si="1"/>
        <v>1</v>
      </c>
      <c r="Q27" s="94" t="s">
        <v>122</v>
      </c>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row>
    <row r="28" spans="1:59" s="66" customFormat="1" ht="120" hidden="1" x14ac:dyDescent="0.25">
      <c r="A28" s="25">
        <v>17</v>
      </c>
      <c r="B28" s="26" t="s">
        <v>123</v>
      </c>
      <c r="C28" s="27" t="s">
        <v>26</v>
      </c>
      <c r="D28" s="28" t="s">
        <v>124</v>
      </c>
      <c r="E28" s="38" t="s">
        <v>125</v>
      </c>
      <c r="F28" s="29" t="s">
        <v>126</v>
      </c>
      <c r="G28" s="30" t="s">
        <v>127</v>
      </c>
      <c r="H28" s="30" t="s">
        <v>127</v>
      </c>
      <c r="I28" s="27" t="s">
        <v>128</v>
      </c>
      <c r="J28" s="31">
        <v>1</v>
      </c>
      <c r="K28" s="32">
        <v>43465</v>
      </c>
      <c r="L28" s="33">
        <v>43496</v>
      </c>
      <c r="M28" s="34">
        <f t="shared" si="0"/>
        <v>4</v>
      </c>
      <c r="N28" s="35">
        <v>1</v>
      </c>
      <c r="O28" s="36" t="s">
        <v>129</v>
      </c>
      <c r="P28" s="37">
        <f t="shared" si="1"/>
        <v>1</v>
      </c>
      <c r="Q28" s="94" t="s">
        <v>130</v>
      </c>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row>
    <row r="29" spans="1:59" s="66" customFormat="1" ht="96" hidden="1" x14ac:dyDescent="0.25">
      <c r="A29" s="25">
        <v>18</v>
      </c>
      <c r="B29" s="26" t="s">
        <v>131</v>
      </c>
      <c r="C29" s="27" t="s">
        <v>26</v>
      </c>
      <c r="D29" s="28" t="s">
        <v>124</v>
      </c>
      <c r="E29" s="38" t="s">
        <v>125</v>
      </c>
      <c r="F29" s="29" t="s">
        <v>132</v>
      </c>
      <c r="G29" s="30" t="s">
        <v>133</v>
      </c>
      <c r="H29" s="30" t="s">
        <v>134</v>
      </c>
      <c r="I29" s="27" t="s">
        <v>117</v>
      </c>
      <c r="J29" s="31">
        <v>1</v>
      </c>
      <c r="K29" s="32">
        <v>43465</v>
      </c>
      <c r="L29" s="33">
        <v>43646</v>
      </c>
      <c r="M29" s="34">
        <f t="shared" si="0"/>
        <v>26</v>
      </c>
      <c r="N29" s="35">
        <v>1</v>
      </c>
      <c r="O29" s="36" t="s">
        <v>135</v>
      </c>
      <c r="P29" s="37">
        <f t="shared" si="1"/>
        <v>1</v>
      </c>
      <c r="Q29" s="98" t="s">
        <v>136</v>
      </c>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row>
    <row r="30" spans="1:59" s="66" customFormat="1" ht="120" hidden="1" x14ac:dyDescent="0.25">
      <c r="A30" s="25">
        <v>19</v>
      </c>
      <c r="B30" s="26" t="s">
        <v>137</v>
      </c>
      <c r="C30" s="27" t="s">
        <v>26</v>
      </c>
      <c r="D30" s="28" t="s">
        <v>138</v>
      </c>
      <c r="E30" s="27" t="s">
        <v>139</v>
      </c>
      <c r="F30" s="27" t="s">
        <v>140</v>
      </c>
      <c r="G30" s="27" t="s">
        <v>141</v>
      </c>
      <c r="H30" s="27" t="s">
        <v>142</v>
      </c>
      <c r="I30" s="27" t="s">
        <v>143</v>
      </c>
      <c r="J30" s="44">
        <v>1</v>
      </c>
      <c r="K30" s="32">
        <v>43602</v>
      </c>
      <c r="L30" s="33">
        <v>43616</v>
      </c>
      <c r="M30" s="34">
        <f t="shared" si="0"/>
        <v>2</v>
      </c>
      <c r="N30" s="44">
        <v>1</v>
      </c>
      <c r="O30" s="45" t="s">
        <v>144</v>
      </c>
      <c r="P30" s="37">
        <f t="shared" si="1"/>
        <v>1</v>
      </c>
      <c r="Q30" s="98" t="s">
        <v>145</v>
      </c>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row>
    <row r="31" spans="1:59" s="66" customFormat="1" ht="120" hidden="1" x14ac:dyDescent="0.25">
      <c r="A31" s="25">
        <v>20</v>
      </c>
      <c r="B31" s="26" t="s">
        <v>146</v>
      </c>
      <c r="C31" s="27" t="s">
        <v>26</v>
      </c>
      <c r="D31" s="28" t="s">
        <v>138</v>
      </c>
      <c r="E31" s="27" t="s">
        <v>139</v>
      </c>
      <c r="F31" s="27" t="s">
        <v>140</v>
      </c>
      <c r="G31" s="27" t="s">
        <v>147</v>
      </c>
      <c r="H31" s="27" t="s">
        <v>148</v>
      </c>
      <c r="I31" s="27" t="s">
        <v>149</v>
      </c>
      <c r="J31" s="44">
        <v>1</v>
      </c>
      <c r="K31" s="32">
        <v>43602</v>
      </c>
      <c r="L31" s="33">
        <v>43707</v>
      </c>
      <c r="M31" s="34">
        <f t="shared" si="0"/>
        <v>15</v>
      </c>
      <c r="N31" s="46">
        <v>1</v>
      </c>
      <c r="O31" s="45" t="s">
        <v>150</v>
      </c>
      <c r="P31" s="37">
        <f t="shared" si="1"/>
        <v>1</v>
      </c>
      <c r="Q31" s="98" t="s">
        <v>136</v>
      </c>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row>
    <row r="32" spans="1:59" s="66" customFormat="1" ht="120" hidden="1" x14ac:dyDescent="0.25">
      <c r="A32" s="25">
        <v>21</v>
      </c>
      <c r="B32" s="26" t="s">
        <v>151</v>
      </c>
      <c r="C32" s="27" t="s">
        <v>26</v>
      </c>
      <c r="D32" s="28" t="s">
        <v>138</v>
      </c>
      <c r="E32" s="27" t="s">
        <v>139</v>
      </c>
      <c r="F32" s="27" t="s">
        <v>140</v>
      </c>
      <c r="G32" s="27" t="s">
        <v>152</v>
      </c>
      <c r="H32" s="27" t="s">
        <v>153</v>
      </c>
      <c r="I32" s="27" t="s">
        <v>154</v>
      </c>
      <c r="J32" s="44">
        <v>1</v>
      </c>
      <c r="K32" s="32">
        <v>43602</v>
      </c>
      <c r="L32" s="33">
        <v>43677</v>
      </c>
      <c r="M32" s="34">
        <f t="shared" si="0"/>
        <v>11</v>
      </c>
      <c r="N32" s="44">
        <v>1</v>
      </c>
      <c r="O32" s="45" t="s">
        <v>155</v>
      </c>
      <c r="P32" s="37">
        <f t="shared" si="1"/>
        <v>1</v>
      </c>
      <c r="Q32" s="98" t="s">
        <v>156</v>
      </c>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row>
    <row r="33" spans="1:59" s="66" customFormat="1" ht="144" hidden="1" x14ac:dyDescent="0.25">
      <c r="A33" s="25">
        <v>22</v>
      </c>
      <c r="B33" s="26" t="s">
        <v>157</v>
      </c>
      <c r="C33" s="27" t="s">
        <v>26</v>
      </c>
      <c r="D33" s="28" t="s">
        <v>158</v>
      </c>
      <c r="E33" s="27" t="s">
        <v>159</v>
      </c>
      <c r="F33" s="27" t="s">
        <v>160</v>
      </c>
      <c r="G33" s="43" t="s">
        <v>161</v>
      </c>
      <c r="H33" s="43" t="s">
        <v>162</v>
      </c>
      <c r="I33" s="27" t="s">
        <v>163</v>
      </c>
      <c r="J33" s="47">
        <v>1</v>
      </c>
      <c r="K33" s="32">
        <v>43634</v>
      </c>
      <c r="L33" s="33">
        <v>43677</v>
      </c>
      <c r="M33" s="34">
        <f t="shared" si="0"/>
        <v>6</v>
      </c>
      <c r="N33" s="47">
        <v>1</v>
      </c>
      <c r="O33" s="45" t="s">
        <v>164</v>
      </c>
      <c r="P33" s="37">
        <f t="shared" si="1"/>
        <v>1</v>
      </c>
      <c r="Q33" s="98" t="s">
        <v>635</v>
      </c>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row>
    <row r="34" spans="1:59" s="66" customFormat="1" ht="144" hidden="1" x14ac:dyDescent="0.25">
      <c r="A34" s="25">
        <v>23</v>
      </c>
      <c r="B34" s="26" t="s">
        <v>165</v>
      </c>
      <c r="C34" s="27" t="s">
        <v>26</v>
      </c>
      <c r="D34" s="28" t="s">
        <v>158</v>
      </c>
      <c r="E34" s="27" t="s">
        <v>159</v>
      </c>
      <c r="F34" s="27" t="s">
        <v>160</v>
      </c>
      <c r="G34" s="43" t="s">
        <v>166</v>
      </c>
      <c r="H34" s="43" t="s">
        <v>167</v>
      </c>
      <c r="I34" s="27" t="s">
        <v>168</v>
      </c>
      <c r="J34" s="47">
        <v>1</v>
      </c>
      <c r="K34" s="32">
        <v>43846</v>
      </c>
      <c r="L34" s="33">
        <v>44043</v>
      </c>
      <c r="M34" s="34">
        <f t="shared" si="0"/>
        <v>28</v>
      </c>
      <c r="N34" s="46">
        <v>1</v>
      </c>
      <c r="O34" s="45" t="s">
        <v>169</v>
      </c>
      <c r="P34" s="37">
        <f t="shared" si="1"/>
        <v>1</v>
      </c>
      <c r="Q34" s="94" t="s">
        <v>170</v>
      </c>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row>
    <row r="35" spans="1:59" s="66" customFormat="1" ht="144" hidden="1" x14ac:dyDescent="0.25">
      <c r="A35" s="25">
        <v>24</v>
      </c>
      <c r="B35" s="26" t="s">
        <v>171</v>
      </c>
      <c r="C35" s="27" t="s">
        <v>26</v>
      </c>
      <c r="D35" s="28" t="s">
        <v>158</v>
      </c>
      <c r="E35" s="27" t="s">
        <v>159</v>
      </c>
      <c r="F35" s="27" t="s">
        <v>160</v>
      </c>
      <c r="G35" s="43" t="s">
        <v>172</v>
      </c>
      <c r="H35" s="27" t="s">
        <v>173</v>
      </c>
      <c r="I35" s="27" t="s">
        <v>174</v>
      </c>
      <c r="J35" s="47">
        <v>1</v>
      </c>
      <c r="K35" s="32">
        <v>43634</v>
      </c>
      <c r="L35" s="33">
        <v>43661</v>
      </c>
      <c r="M35" s="34">
        <f t="shared" si="0"/>
        <v>4</v>
      </c>
      <c r="N35" s="47">
        <v>1</v>
      </c>
      <c r="O35" s="48" t="s">
        <v>175</v>
      </c>
      <c r="P35" s="37">
        <f t="shared" si="1"/>
        <v>1</v>
      </c>
      <c r="Q35" s="98" t="s">
        <v>33</v>
      </c>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row>
    <row r="36" spans="1:59" s="66" customFormat="1" ht="144" hidden="1" x14ac:dyDescent="0.25">
      <c r="A36" s="25">
        <v>25</v>
      </c>
      <c r="B36" s="26" t="s">
        <v>176</v>
      </c>
      <c r="C36" s="27" t="s">
        <v>26</v>
      </c>
      <c r="D36" s="28" t="s">
        <v>158</v>
      </c>
      <c r="E36" s="27" t="s">
        <v>159</v>
      </c>
      <c r="F36" s="27" t="s">
        <v>160</v>
      </c>
      <c r="G36" s="43" t="s">
        <v>172</v>
      </c>
      <c r="H36" s="27" t="s">
        <v>177</v>
      </c>
      <c r="I36" s="43" t="s">
        <v>178</v>
      </c>
      <c r="J36" s="47">
        <v>1</v>
      </c>
      <c r="K36" s="32">
        <v>43634</v>
      </c>
      <c r="L36" s="33">
        <v>43692</v>
      </c>
      <c r="M36" s="34">
        <f t="shared" si="0"/>
        <v>8</v>
      </c>
      <c r="N36" s="46">
        <v>1</v>
      </c>
      <c r="O36" s="45" t="s">
        <v>179</v>
      </c>
      <c r="P36" s="37">
        <f t="shared" si="1"/>
        <v>1</v>
      </c>
      <c r="Q36" s="98" t="s">
        <v>180</v>
      </c>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row>
    <row r="37" spans="1:59" s="66" customFormat="1" ht="144" hidden="1" x14ac:dyDescent="0.25">
      <c r="A37" s="25">
        <v>26</v>
      </c>
      <c r="B37" s="26" t="s">
        <v>181</v>
      </c>
      <c r="C37" s="27" t="s">
        <v>26</v>
      </c>
      <c r="D37" s="28" t="s">
        <v>158</v>
      </c>
      <c r="E37" s="27" t="s">
        <v>159</v>
      </c>
      <c r="F37" s="27" t="s">
        <v>160</v>
      </c>
      <c r="G37" s="43" t="s">
        <v>172</v>
      </c>
      <c r="H37" s="43" t="s">
        <v>182</v>
      </c>
      <c r="I37" s="27" t="s">
        <v>183</v>
      </c>
      <c r="J37" s="47">
        <v>1</v>
      </c>
      <c r="K37" s="32">
        <v>43634</v>
      </c>
      <c r="L37" s="33">
        <v>43951</v>
      </c>
      <c r="M37" s="34">
        <f t="shared" si="0"/>
        <v>45</v>
      </c>
      <c r="N37" s="46">
        <v>1</v>
      </c>
      <c r="O37" s="45" t="s">
        <v>184</v>
      </c>
      <c r="P37" s="37">
        <f t="shared" si="1"/>
        <v>1</v>
      </c>
      <c r="Q37" s="98" t="s">
        <v>185</v>
      </c>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row>
    <row r="38" spans="1:59" s="66" customFormat="1" ht="108" hidden="1" x14ac:dyDescent="0.25">
      <c r="A38" s="25">
        <v>27</v>
      </c>
      <c r="B38" s="26" t="s">
        <v>186</v>
      </c>
      <c r="C38" s="27" t="s">
        <v>26</v>
      </c>
      <c r="D38" s="28" t="s">
        <v>187</v>
      </c>
      <c r="E38" s="43" t="s">
        <v>188</v>
      </c>
      <c r="F38" s="27" t="s">
        <v>189</v>
      </c>
      <c r="G38" s="43" t="s">
        <v>190</v>
      </c>
      <c r="H38" s="45" t="s">
        <v>191</v>
      </c>
      <c r="I38" s="43" t="s">
        <v>192</v>
      </c>
      <c r="J38" s="47">
        <v>1</v>
      </c>
      <c r="K38" s="32">
        <v>43634</v>
      </c>
      <c r="L38" s="33">
        <v>43646</v>
      </c>
      <c r="M38" s="34">
        <f t="shared" si="0"/>
        <v>2</v>
      </c>
      <c r="N38" s="46">
        <v>1</v>
      </c>
      <c r="O38" s="48" t="s">
        <v>193</v>
      </c>
      <c r="P38" s="37">
        <f t="shared" si="1"/>
        <v>1</v>
      </c>
      <c r="Q38" s="98" t="s">
        <v>194</v>
      </c>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row>
    <row r="39" spans="1:59" s="66" customFormat="1" ht="108" hidden="1" x14ac:dyDescent="0.25">
      <c r="A39" s="25">
        <v>28</v>
      </c>
      <c r="B39" s="26" t="s">
        <v>195</v>
      </c>
      <c r="C39" s="27" t="s">
        <v>26</v>
      </c>
      <c r="D39" s="28" t="s">
        <v>187</v>
      </c>
      <c r="E39" s="43" t="s">
        <v>188</v>
      </c>
      <c r="F39" s="27" t="s">
        <v>189</v>
      </c>
      <c r="G39" s="43" t="s">
        <v>190</v>
      </c>
      <c r="H39" s="45" t="s">
        <v>196</v>
      </c>
      <c r="I39" s="27" t="s">
        <v>197</v>
      </c>
      <c r="J39" s="47">
        <v>1</v>
      </c>
      <c r="K39" s="32">
        <v>43634</v>
      </c>
      <c r="L39" s="33">
        <v>43646</v>
      </c>
      <c r="M39" s="34">
        <f t="shared" si="0"/>
        <v>2</v>
      </c>
      <c r="N39" s="46">
        <v>1</v>
      </c>
      <c r="O39" s="45" t="s">
        <v>198</v>
      </c>
      <c r="P39" s="37">
        <f t="shared" si="1"/>
        <v>1</v>
      </c>
      <c r="Q39" s="98" t="s">
        <v>194</v>
      </c>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row>
    <row r="40" spans="1:59" s="66" customFormat="1" ht="108" hidden="1" x14ac:dyDescent="0.25">
      <c r="A40" s="25">
        <v>29</v>
      </c>
      <c r="B40" s="26" t="s">
        <v>199</v>
      </c>
      <c r="C40" s="27" t="s">
        <v>26</v>
      </c>
      <c r="D40" s="28" t="s">
        <v>187</v>
      </c>
      <c r="E40" s="43" t="s">
        <v>188</v>
      </c>
      <c r="F40" s="27" t="s">
        <v>189</v>
      </c>
      <c r="G40" s="43" t="s">
        <v>190</v>
      </c>
      <c r="H40" s="45" t="s">
        <v>200</v>
      </c>
      <c r="I40" s="43" t="s">
        <v>201</v>
      </c>
      <c r="J40" s="47">
        <v>1</v>
      </c>
      <c r="K40" s="32">
        <v>43634</v>
      </c>
      <c r="L40" s="33">
        <v>43889</v>
      </c>
      <c r="M40" s="34">
        <f t="shared" si="0"/>
        <v>36</v>
      </c>
      <c r="N40" s="46">
        <v>1</v>
      </c>
      <c r="O40" s="45" t="s">
        <v>202</v>
      </c>
      <c r="P40" s="37">
        <f t="shared" si="1"/>
        <v>1</v>
      </c>
      <c r="Q40" s="98" t="s">
        <v>194</v>
      </c>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row>
    <row r="41" spans="1:59" s="66" customFormat="1" ht="132" hidden="1" x14ac:dyDescent="0.25">
      <c r="A41" s="25">
        <v>30</v>
      </c>
      <c r="B41" s="26" t="s">
        <v>203</v>
      </c>
      <c r="C41" s="27" t="s">
        <v>26</v>
      </c>
      <c r="D41" s="28" t="s">
        <v>204</v>
      </c>
      <c r="E41" s="43" t="s">
        <v>205</v>
      </c>
      <c r="F41" s="27" t="s">
        <v>206</v>
      </c>
      <c r="G41" s="43" t="s">
        <v>207</v>
      </c>
      <c r="H41" s="43" t="s">
        <v>208</v>
      </c>
      <c r="I41" s="49" t="s">
        <v>209</v>
      </c>
      <c r="J41" s="47">
        <v>1</v>
      </c>
      <c r="K41" s="32">
        <v>43634</v>
      </c>
      <c r="L41" s="33">
        <v>43646</v>
      </c>
      <c r="M41" s="34">
        <f t="shared" si="0"/>
        <v>2</v>
      </c>
      <c r="N41" s="46">
        <v>1</v>
      </c>
      <c r="O41" s="45" t="s">
        <v>210</v>
      </c>
      <c r="P41" s="37">
        <f t="shared" si="1"/>
        <v>1</v>
      </c>
      <c r="Q41" s="98" t="s">
        <v>185</v>
      </c>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row>
    <row r="42" spans="1:59" s="66" customFormat="1" ht="132" hidden="1" x14ac:dyDescent="0.25">
      <c r="A42" s="25">
        <v>31</v>
      </c>
      <c r="B42" s="26" t="s">
        <v>211</v>
      </c>
      <c r="C42" s="27" t="s">
        <v>26</v>
      </c>
      <c r="D42" s="28" t="s">
        <v>204</v>
      </c>
      <c r="E42" s="43" t="s">
        <v>205</v>
      </c>
      <c r="F42" s="27" t="s">
        <v>206</v>
      </c>
      <c r="G42" s="43" t="s">
        <v>207</v>
      </c>
      <c r="H42" s="43" t="s">
        <v>212</v>
      </c>
      <c r="I42" s="49" t="s">
        <v>209</v>
      </c>
      <c r="J42" s="47">
        <v>1</v>
      </c>
      <c r="K42" s="32">
        <v>43634</v>
      </c>
      <c r="L42" s="33">
        <v>43646</v>
      </c>
      <c r="M42" s="34">
        <f t="shared" si="0"/>
        <v>2</v>
      </c>
      <c r="N42" s="46">
        <v>1</v>
      </c>
      <c r="O42" s="45" t="s">
        <v>210</v>
      </c>
      <c r="P42" s="37">
        <f t="shared" si="1"/>
        <v>1</v>
      </c>
      <c r="Q42" s="98" t="s">
        <v>185</v>
      </c>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row>
    <row r="43" spans="1:59" s="66" customFormat="1" ht="96" hidden="1" x14ac:dyDescent="0.25">
      <c r="A43" s="25">
        <v>32</v>
      </c>
      <c r="B43" s="26" t="s">
        <v>213</v>
      </c>
      <c r="C43" s="27" t="s">
        <v>26</v>
      </c>
      <c r="D43" s="28" t="s">
        <v>214</v>
      </c>
      <c r="E43" s="43" t="s">
        <v>215</v>
      </c>
      <c r="F43" s="27" t="s">
        <v>216</v>
      </c>
      <c r="G43" s="45" t="s">
        <v>217</v>
      </c>
      <c r="H43" s="45" t="s">
        <v>217</v>
      </c>
      <c r="I43" s="49" t="s">
        <v>218</v>
      </c>
      <c r="J43" s="47">
        <v>1</v>
      </c>
      <c r="K43" s="32">
        <v>43634</v>
      </c>
      <c r="L43" s="33">
        <v>43646</v>
      </c>
      <c r="M43" s="34">
        <f t="shared" si="0"/>
        <v>2</v>
      </c>
      <c r="N43" s="46">
        <v>1</v>
      </c>
      <c r="O43" s="45" t="s">
        <v>219</v>
      </c>
      <c r="P43" s="37">
        <f t="shared" si="1"/>
        <v>1</v>
      </c>
      <c r="Q43" s="98" t="s">
        <v>194</v>
      </c>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row>
    <row r="44" spans="1:59" s="66" customFormat="1" ht="96" hidden="1" x14ac:dyDescent="0.25">
      <c r="A44" s="25">
        <v>33</v>
      </c>
      <c r="B44" s="26" t="s">
        <v>220</v>
      </c>
      <c r="C44" s="27" t="s">
        <v>26</v>
      </c>
      <c r="D44" s="28" t="s">
        <v>214</v>
      </c>
      <c r="E44" s="43" t="s">
        <v>215</v>
      </c>
      <c r="F44" s="27" t="s">
        <v>216</v>
      </c>
      <c r="G44" s="45" t="s">
        <v>217</v>
      </c>
      <c r="H44" s="45" t="s">
        <v>217</v>
      </c>
      <c r="I44" s="49" t="s">
        <v>209</v>
      </c>
      <c r="J44" s="47">
        <v>1</v>
      </c>
      <c r="K44" s="32">
        <v>43634</v>
      </c>
      <c r="L44" s="33">
        <v>43646</v>
      </c>
      <c r="M44" s="34">
        <f t="shared" ref="M44:M75" si="2">ROUND((+L44-K44)/7,0)</f>
        <v>2</v>
      </c>
      <c r="N44" s="46">
        <v>1</v>
      </c>
      <c r="O44" s="50" t="s">
        <v>221</v>
      </c>
      <c r="P44" s="37">
        <f t="shared" si="1"/>
        <v>1</v>
      </c>
      <c r="Q44" s="98" t="s">
        <v>185</v>
      </c>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row>
    <row r="45" spans="1:59" s="66" customFormat="1" ht="96" hidden="1" x14ac:dyDescent="0.25">
      <c r="A45" s="25">
        <v>34</v>
      </c>
      <c r="B45" s="26" t="s">
        <v>222</v>
      </c>
      <c r="C45" s="27" t="s">
        <v>26</v>
      </c>
      <c r="D45" s="28" t="s">
        <v>223</v>
      </c>
      <c r="E45" s="43" t="s">
        <v>224</v>
      </c>
      <c r="F45" s="27" t="s">
        <v>225</v>
      </c>
      <c r="G45" s="43" t="s">
        <v>226</v>
      </c>
      <c r="H45" s="43" t="s">
        <v>227</v>
      </c>
      <c r="I45" s="27" t="s">
        <v>228</v>
      </c>
      <c r="J45" s="47">
        <v>1</v>
      </c>
      <c r="K45" s="32">
        <v>43634</v>
      </c>
      <c r="L45" s="33">
        <v>43646</v>
      </c>
      <c r="M45" s="34">
        <f t="shared" si="2"/>
        <v>2</v>
      </c>
      <c r="N45" s="47">
        <v>1</v>
      </c>
      <c r="O45" s="45" t="s">
        <v>229</v>
      </c>
      <c r="P45" s="37">
        <f t="shared" si="1"/>
        <v>1</v>
      </c>
      <c r="Q45" s="98" t="s">
        <v>636</v>
      </c>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row>
    <row r="46" spans="1:59" s="66" customFormat="1" ht="96" hidden="1" x14ac:dyDescent="0.25">
      <c r="A46" s="25">
        <v>35</v>
      </c>
      <c r="B46" s="26" t="s">
        <v>230</v>
      </c>
      <c r="C46" s="27" t="s">
        <v>26</v>
      </c>
      <c r="D46" s="28" t="s">
        <v>223</v>
      </c>
      <c r="E46" s="43" t="s">
        <v>224</v>
      </c>
      <c r="F46" s="27" t="s">
        <v>225</v>
      </c>
      <c r="G46" s="43" t="s">
        <v>231</v>
      </c>
      <c r="H46" s="43" t="s">
        <v>232</v>
      </c>
      <c r="I46" s="43" t="s">
        <v>233</v>
      </c>
      <c r="J46" s="47">
        <v>1</v>
      </c>
      <c r="K46" s="32">
        <v>43634</v>
      </c>
      <c r="L46" s="33">
        <v>44104</v>
      </c>
      <c r="M46" s="34">
        <f t="shared" si="2"/>
        <v>67</v>
      </c>
      <c r="N46" s="46">
        <v>1</v>
      </c>
      <c r="O46" s="45" t="s">
        <v>643</v>
      </c>
      <c r="P46" s="37">
        <f t="shared" si="1"/>
        <v>1</v>
      </c>
      <c r="Q46" s="98" t="s">
        <v>637</v>
      </c>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row>
    <row r="47" spans="1:59" s="66" customFormat="1" ht="96" hidden="1" x14ac:dyDescent="0.25">
      <c r="A47" s="25">
        <v>36</v>
      </c>
      <c r="B47" s="26" t="s">
        <v>234</v>
      </c>
      <c r="C47" s="27" t="s">
        <v>26</v>
      </c>
      <c r="D47" s="28" t="s">
        <v>223</v>
      </c>
      <c r="E47" s="43" t="s">
        <v>224</v>
      </c>
      <c r="F47" s="27" t="s">
        <v>225</v>
      </c>
      <c r="G47" s="43" t="s">
        <v>235</v>
      </c>
      <c r="H47" s="43" t="s">
        <v>236</v>
      </c>
      <c r="I47" s="43" t="s">
        <v>168</v>
      </c>
      <c r="J47" s="47">
        <v>1</v>
      </c>
      <c r="K47" s="32">
        <v>43634</v>
      </c>
      <c r="L47" s="33">
        <v>44439</v>
      </c>
      <c r="M47" s="34">
        <f t="shared" si="2"/>
        <v>115</v>
      </c>
      <c r="N47" s="46">
        <v>0</v>
      </c>
      <c r="O47" s="45" t="s">
        <v>689</v>
      </c>
      <c r="P47" s="37">
        <f t="shared" si="1"/>
        <v>0</v>
      </c>
      <c r="Q47" s="98" t="s">
        <v>33</v>
      </c>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row>
    <row r="48" spans="1:59" s="66" customFormat="1" ht="96" hidden="1" x14ac:dyDescent="0.25">
      <c r="A48" s="25">
        <v>37</v>
      </c>
      <c r="B48" s="26" t="s">
        <v>237</v>
      </c>
      <c r="C48" s="27" t="s">
        <v>26</v>
      </c>
      <c r="D48" s="28" t="s">
        <v>223</v>
      </c>
      <c r="E48" s="43" t="s">
        <v>224</v>
      </c>
      <c r="F48" s="27" t="s">
        <v>225</v>
      </c>
      <c r="G48" s="43" t="s">
        <v>633</v>
      </c>
      <c r="H48" s="43" t="s">
        <v>634</v>
      </c>
      <c r="I48" s="27" t="s">
        <v>201</v>
      </c>
      <c r="J48" s="47">
        <v>1</v>
      </c>
      <c r="K48" s="32">
        <v>43634</v>
      </c>
      <c r="L48" s="33">
        <v>44561</v>
      </c>
      <c r="M48" s="34">
        <f t="shared" si="2"/>
        <v>132</v>
      </c>
      <c r="N48" s="46">
        <v>0</v>
      </c>
      <c r="O48" s="45" t="s">
        <v>690</v>
      </c>
      <c r="P48" s="37">
        <f t="shared" si="1"/>
        <v>0</v>
      </c>
      <c r="Q48" s="98" t="s">
        <v>33</v>
      </c>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row>
    <row r="49" spans="1:59" s="66" customFormat="1" ht="48" hidden="1" x14ac:dyDescent="0.25">
      <c r="A49" s="25">
        <v>38</v>
      </c>
      <c r="B49" s="26" t="s">
        <v>238</v>
      </c>
      <c r="C49" s="27" t="s">
        <v>26</v>
      </c>
      <c r="D49" s="28" t="s">
        <v>239</v>
      </c>
      <c r="E49" s="43" t="s">
        <v>240</v>
      </c>
      <c r="F49" s="27" t="s">
        <v>241</v>
      </c>
      <c r="G49" s="43" t="s">
        <v>242</v>
      </c>
      <c r="H49" s="43" t="s">
        <v>243</v>
      </c>
      <c r="I49" s="27" t="s">
        <v>244</v>
      </c>
      <c r="J49" s="47">
        <v>1</v>
      </c>
      <c r="K49" s="32">
        <v>43647</v>
      </c>
      <c r="L49" s="33">
        <v>43708</v>
      </c>
      <c r="M49" s="34">
        <f t="shared" si="2"/>
        <v>9</v>
      </c>
      <c r="N49" s="46">
        <v>1</v>
      </c>
      <c r="O49" s="43" t="s">
        <v>245</v>
      </c>
      <c r="P49" s="37">
        <f t="shared" si="1"/>
        <v>1</v>
      </c>
      <c r="Q49" s="98" t="s">
        <v>246</v>
      </c>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row>
    <row r="50" spans="1:59" s="66" customFormat="1" ht="72" hidden="1" x14ac:dyDescent="0.25">
      <c r="A50" s="25">
        <v>39</v>
      </c>
      <c r="B50" s="26" t="s">
        <v>247</v>
      </c>
      <c r="C50" s="27" t="s">
        <v>26</v>
      </c>
      <c r="D50" s="28" t="s">
        <v>248</v>
      </c>
      <c r="E50" s="43" t="s">
        <v>249</v>
      </c>
      <c r="F50" s="27" t="s">
        <v>250</v>
      </c>
      <c r="G50" s="43" t="s">
        <v>251</v>
      </c>
      <c r="H50" s="43" t="s">
        <v>252</v>
      </c>
      <c r="I50" s="27" t="s">
        <v>253</v>
      </c>
      <c r="J50" s="47">
        <v>2</v>
      </c>
      <c r="K50" s="32">
        <v>43647</v>
      </c>
      <c r="L50" s="33">
        <v>43769</v>
      </c>
      <c r="M50" s="34">
        <f t="shared" si="2"/>
        <v>17</v>
      </c>
      <c r="N50" s="46">
        <v>2</v>
      </c>
      <c r="O50" s="43" t="s">
        <v>853</v>
      </c>
      <c r="P50" s="37">
        <f t="shared" si="1"/>
        <v>1</v>
      </c>
      <c r="Q50" s="98" t="s">
        <v>246</v>
      </c>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row>
    <row r="51" spans="1:59" s="66" customFormat="1" ht="108" hidden="1" x14ac:dyDescent="0.25">
      <c r="A51" s="25">
        <v>40</v>
      </c>
      <c r="B51" s="26" t="s">
        <v>254</v>
      </c>
      <c r="C51" s="27" t="s">
        <v>26</v>
      </c>
      <c r="D51" s="28" t="s">
        <v>255</v>
      </c>
      <c r="E51" s="43" t="s">
        <v>256</v>
      </c>
      <c r="F51" s="27" t="s">
        <v>257</v>
      </c>
      <c r="G51" s="43" t="s">
        <v>258</v>
      </c>
      <c r="H51" s="43" t="s">
        <v>259</v>
      </c>
      <c r="I51" s="27" t="s">
        <v>260</v>
      </c>
      <c r="J51" s="47">
        <v>5</v>
      </c>
      <c r="K51" s="32">
        <v>43678</v>
      </c>
      <c r="L51" s="33">
        <v>43830</v>
      </c>
      <c r="M51" s="34">
        <f t="shared" si="2"/>
        <v>22</v>
      </c>
      <c r="N51" s="46">
        <v>5</v>
      </c>
      <c r="O51" s="43" t="s">
        <v>854</v>
      </c>
      <c r="P51" s="37">
        <f t="shared" si="1"/>
        <v>1</v>
      </c>
      <c r="Q51" s="98" t="s">
        <v>261</v>
      </c>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row>
    <row r="52" spans="1:59" s="66" customFormat="1" ht="108" hidden="1" x14ac:dyDescent="0.25">
      <c r="A52" s="25">
        <v>41</v>
      </c>
      <c r="B52" s="26" t="s">
        <v>262</v>
      </c>
      <c r="C52" s="27" t="s">
        <v>26</v>
      </c>
      <c r="D52" s="28" t="s">
        <v>255</v>
      </c>
      <c r="E52" s="43" t="s">
        <v>256</v>
      </c>
      <c r="F52" s="27" t="s">
        <v>257</v>
      </c>
      <c r="G52" s="43" t="s">
        <v>263</v>
      </c>
      <c r="H52" s="43" t="s">
        <v>264</v>
      </c>
      <c r="I52" s="27" t="s">
        <v>265</v>
      </c>
      <c r="J52" s="47">
        <v>1</v>
      </c>
      <c r="K52" s="32">
        <v>43678</v>
      </c>
      <c r="L52" s="33">
        <v>43830</v>
      </c>
      <c r="M52" s="34">
        <f t="shared" si="2"/>
        <v>22</v>
      </c>
      <c r="N52" s="46">
        <v>1</v>
      </c>
      <c r="O52" s="43" t="s">
        <v>855</v>
      </c>
      <c r="P52" s="37">
        <f t="shared" si="1"/>
        <v>1</v>
      </c>
      <c r="Q52" s="98" t="s">
        <v>266</v>
      </c>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row>
    <row r="53" spans="1:59" s="66" customFormat="1" ht="108" hidden="1" x14ac:dyDescent="0.25">
      <c r="A53" s="25">
        <v>42</v>
      </c>
      <c r="B53" s="26" t="s">
        <v>267</v>
      </c>
      <c r="C53" s="27" t="s">
        <v>26</v>
      </c>
      <c r="D53" s="28" t="s">
        <v>255</v>
      </c>
      <c r="E53" s="43" t="s">
        <v>256</v>
      </c>
      <c r="F53" s="27" t="s">
        <v>257</v>
      </c>
      <c r="G53" s="43" t="s">
        <v>263</v>
      </c>
      <c r="H53" s="43" t="s">
        <v>268</v>
      </c>
      <c r="I53" s="27" t="s">
        <v>269</v>
      </c>
      <c r="J53" s="47">
        <v>2</v>
      </c>
      <c r="K53" s="32">
        <v>43678</v>
      </c>
      <c r="L53" s="33">
        <v>44439</v>
      </c>
      <c r="M53" s="34">
        <f t="shared" si="2"/>
        <v>109</v>
      </c>
      <c r="N53" s="46">
        <f>1/2</f>
        <v>0.5</v>
      </c>
      <c r="O53" s="45" t="s">
        <v>691</v>
      </c>
      <c r="P53" s="37">
        <f>+N53</f>
        <v>0.5</v>
      </c>
      <c r="Q53" s="98" t="s">
        <v>494</v>
      </c>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row>
    <row r="54" spans="1:59" s="66" customFormat="1" ht="108" hidden="1" x14ac:dyDescent="0.25">
      <c r="A54" s="25">
        <v>43</v>
      </c>
      <c r="B54" s="26" t="s">
        <v>270</v>
      </c>
      <c r="C54" s="27" t="s">
        <v>26</v>
      </c>
      <c r="D54" s="28" t="s">
        <v>255</v>
      </c>
      <c r="E54" s="43" t="s">
        <v>256</v>
      </c>
      <c r="F54" s="27" t="s">
        <v>257</v>
      </c>
      <c r="G54" s="43" t="s">
        <v>271</v>
      </c>
      <c r="H54" s="43" t="s">
        <v>272</v>
      </c>
      <c r="I54" s="27" t="s">
        <v>273</v>
      </c>
      <c r="J54" s="47">
        <v>1</v>
      </c>
      <c r="K54" s="32">
        <v>43647</v>
      </c>
      <c r="L54" s="33">
        <v>44012</v>
      </c>
      <c r="M54" s="34">
        <f t="shared" si="2"/>
        <v>52</v>
      </c>
      <c r="N54" s="46">
        <v>1</v>
      </c>
      <c r="O54" s="43" t="s">
        <v>856</v>
      </c>
      <c r="P54" s="37">
        <f t="shared" ref="P54:P62" si="3">+N54/J54</f>
        <v>1</v>
      </c>
      <c r="Q54" s="98" t="s">
        <v>246</v>
      </c>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row>
    <row r="55" spans="1:59" s="66" customFormat="1" ht="84" hidden="1" x14ac:dyDescent="0.25">
      <c r="A55" s="25">
        <v>44</v>
      </c>
      <c r="B55" s="26" t="s">
        <v>274</v>
      </c>
      <c r="C55" s="27" t="s">
        <v>26</v>
      </c>
      <c r="D55" s="28" t="s">
        <v>275</v>
      </c>
      <c r="E55" s="43" t="s">
        <v>276</v>
      </c>
      <c r="F55" s="27" t="s">
        <v>277</v>
      </c>
      <c r="G55" s="43" t="s">
        <v>278</v>
      </c>
      <c r="H55" s="43" t="s">
        <v>279</v>
      </c>
      <c r="I55" s="27" t="s">
        <v>280</v>
      </c>
      <c r="J55" s="47">
        <v>2</v>
      </c>
      <c r="K55" s="32">
        <v>43647</v>
      </c>
      <c r="L55" s="33">
        <v>43769</v>
      </c>
      <c r="M55" s="34">
        <f t="shared" si="2"/>
        <v>17</v>
      </c>
      <c r="N55" s="46">
        <v>2</v>
      </c>
      <c r="O55" s="43" t="s">
        <v>857</v>
      </c>
      <c r="P55" s="37">
        <f t="shared" si="3"/>
        <v>1</v>
      </c>
      <c r="Q55" s="98" t="s">
        <v>246</v>
      </c>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row>
    <row r="56" spans="1:59" s="66" customFormat="1" ht="108" hidden="1" x14ac:dyDescent="0.25">
      <c r="A56" s="25">
        <v>45</v>
      </c>
      <c r="B56" s="26" t="s">
        <v>281</v>
      </c>
      <c r="C56" s="27" t="s">
        <v>26</v>
      </c>
      <c r="D56" s="28" t="s">
        <v>282</v>
      </c>
      <c r="E56" s="43" t="s">
        <v>283</v>
      </c>
      <c r="F56" s="27" t="s">
        <v>284</v>
      </c>
      <c r="G56" s="43" t="s">
        <v>285</v>
      </c>
      <c r="H56" s="43" t="s">
        <v>286</v>
      </c>
      <c r="I56" s="27" t="s">
        <v>163</v>
      </c>
      <c r="J56" s="47">
        <v>2</v>
      </c>
      <c r="K56" s="32">
        <v>43708</v>
      </c>
      <c r="L56" s="33">
        <v>43738</v>
      </c>
      <c r="M56" s="34">
        <f t="shared" si="2"/>
        <v>4</v>
      </c>
      <c r="N56" s="46">
        <v>2</v>
      </c>
      <c r="O56" s="43" t="s">
        <v>287</v>
      </c>
      <c r="P56" s="37">
        <f t="shared" si="3"/>
        <v>1</v>
      </c>
      <c r="Q56" s="98" t="s">
        <v>288</v>
      </c>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row>
    <row r="57" spans="1:59" s="66" customFormat="1" ht="120" hidden="1" x14ac:dyDescent="0.25">
      <c r="A57" s="25">
        <v>46</v>
      </c>
      <c r="B57" s="26" t="s">
        <v>289</v>
      </c>
      <c r="C57" s="27" t="s">
        <v>26</v>
      </c>
      <c r="D57" s="28" t="s">
        <v>290</v>
      </c>
      <c r="E57" s="43" t="s">
        <v>291</v>
      </c>
      <c r="F57" s="27" t="s">
        <v>292</v>
      </c>
      <c r="G57" s="43" t="s">
        <v>293</v>
      </c>
      <c r="H57" s="43" t="s">
        <v>294</v>
      </c>
      <c r="I57" s="27" t="s">
        <v>163</v>
      </c>
      <c r="J57" s="47">
        <v>1</v>
      </c>
      <c r="K57" s="32">
        <v>43708</v>
      </c>
      <c r="L57" s="33">
        <v>43738</v>
      </c>
      <c r="M57" s="34">
        <f t="shared" si="2"/>
        <v>4</v>
      </c>
      <c r="N57" s="46">
        <v>1</v>
      </c>
      <c r="O57" s="43" t="s">
        <v>295</v>
      </c>
      <c r="P57" s="37">
        <f t="shared" si="3"/>
        <v>1</v>
      </c>
      <c r="Q57" s="98" t="s">
        <v>288</v>
      </c>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row>
    <row r="58" spans="1:59" s="66" customFormat="1" ht="108" hidden="1" x14ac:dyDescent="0.25">
      <c r="A58" s="25">
        <v>47</v>
      </c>
      <c r="B58" s="26" t="s">
        <v>296</v>
      </c>
      <c r="C58" s="27" t="s">
        <v>26</v>
      </c>
      <c r="D58" s="28" t="s">
        <v>297</v>
      </c>
      <c r="E58" s="43" t="s">
        <v>298</v>
      </c>
      <c r="F58" s="27" t="s">
        <v>299</v>
      </c>
      <c r="G58" s="43" t="s">
        <v>300</v>
      </c>
      <c r="H58" s="43" t="s">
        <v>301</v>
      </c>
      <c r="I58" s="27" t="s">
        <v>302</v>
      </c>
      <c r="J58" s="47">
        <v>1</v>
      </c>
      <c r="K58" s="32">
        <v>43708</v>
      </c>
      <c r="L58" s="33">
        <v>43981</v>
      </c>
      <c r="M58" s="34">
        <f t="shared" si="2"/>
        <v>39</v>
      </c>
      <c r="N58" s="46">
        <v>1</v>
      </c>
      <c r="O58" s="43" t="s">
        <v>303</v>
      </c>
      <c r="P58" s="37">
        <f t="shared" si="3"/>
        <v>1</v>
      </c>
      <c r="Q58" s="98" t="s">
        <v>304</v>
      </c>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row>
    <row r="59" spans="1:59" s="66" customFormat="1" ht="108" hidden="1" x14ac:dyDescent="0.25">
      <c r="A59" s="25">
        <v>48</v>
      </c>
      <c r="B59" s="26" t="s">
        <v>305</v>
      </c>
      <c r="C59" s="27" t="s">
        <v>26</v>
      </c>
      <c r="D59" s="28" t="s">
        <v>306</v>
      </c>
      <c r="E59" s="43" t="s">
        <v>307</v>
      </c>
      <c r="F59" s="27" t="s">
        <v>308</v>
      </c>
      <c r="G59" s="43" t="s">
        <v>309</v>
      </c>
      <c r="H59" s="43" t="s">
        <v>310</v>
      </c>
      <c r="I59" s="27" t="s">
        <v>311</v>
      </c>
      <c r="J59" s="47">
        <v>2</v>
      </c>
      <c r="K59" s="32">
        <v>43707</v>
      </c>
      <c r="L59" s="33">
        <v>44255</v>
      </c>
      <c r="M59" s="34">
        <f t="shared" si="2"/>
        <v>78</v>
      </c>
      <c r="N59" s="46">
        <v>2</v>
      </c>
      <c r="O59" s="43" t="s">
        <v>706</v>
      </c>
      <c r="P59" s="37">
        <f t="shared" si="3"/>
        <v>1</v>
      </c>
      <c r="Q59" s="98" t="s">
        <v>493</v>
      </c>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row>
    <row r="60" spans="1:59" s="66" customFormat="1" ht="108" hidden="1" x14ac:dyDescent="0.25">
      <c r="A60" s="25">
        <v>49</v>
      </c>
      <c r="B60" s="26" t="s">
        <v>312</v>
      </c>
      <c r="C60" s="27" t="s">
        <v>26</v>
      </c>
      <c r="D60" s="28" t="s">
        <v>306</v>
      </c>
      <c r="E60" s="43" t="s">
        <v>307</v>
      </c>
      <c r="F60" s="27" t="s">
        <v>308</v>
      </c>
      <c r="G60" s="43" t="s">
        <v>313</v>
      </c>
      <c r="H60" s="43" t="s">
        <v>314</v>
      </c>
      <c r="I60" s="27" t="s">
        <v>315</v>
      </c>
      <c r="J60" s="47">
        <v>1</v>
      </c>
      <c r="K60" s="32">
        <v>43707</v>
      </c>
      <c r="L60" s="33">
        <v>43738</v>
      </c>
      <c r="M60" s="34">
        <f t="shared" si="2"/>
        <v>4</v>
      </c>
      <c r="N60" s="46">
        <v>1</v>
      </c>
      <c r="O60" s="43" t="s">
        <v>858</v>
      </c>
      <c r="P60" s="37">
        <f t="shared" si="3"/>
        <v>1</v>
      </c>
      <c r="Q60" s="98" t="s">
        <v>638</v>
      </c>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row>
    <row r="61" spans="1:59" s="66" customFormat="1" ht="108" hidden="1" x14ac:dyDescent="0.25">
      <c r="A61" s="25">
        <v>50</v>
      </c>
      <c r="B61" s="26" t="s">
        <v>316</v>
      </c>
      <c r="C61" s="27" t="s">
        <v>26</v>
      </c>
      <c r="D61" s="28" t="s">
        <v>317</v>
      </c>
      <c r="E61" s="43" t="s">
        <v>318</v>
      </c>
      <c r="F61" s="27" t="s">
        <v>319</v>
      </c>
      <c r="G61" s="43" t="s">
        <v>309</v>
      </c>
      <c r="H61" s="43" t="s">
        <v>310</v>
      </c>
      <c r="I61" s="27" t="s">
        <v>311</v>
      </c>
      <c r="J61" s="47">
        <v>2</v>
      </c>
      <c r="K61" s="32">
        <v>43707</v>
      </c>
      <c r="L61" s="33">
        <v>44255</v>
      </c>
      <c r="M61" s="34">
        <f t="shared" si="2"/>
        <v>78</v>
      </c>
      <c r="N61" s="46">
        <v>2</v>
      </c>
      <c r="O61" s="43" t="s">
        <v>706</v>
      </c>
      <c r="P61" s="37">
        <f t="shared" si="3"/>
        <v>1</v>
      </c>
      <c r="Q61" s="98" t="s">
        <v>493</v>
      </c>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row>
    <row r="62" spans="1:59" s="66" customFormat="1" ht="120" hidden="1" x14ac:dyDescent="0.25">
      <c r="A62" s="25">
        <v>51</v>
      </c>
      <c r="B62" s="26" t="s">
        <v>320</v>
      </c>
      <c r="C62" s="27" t="s">
        <v>26</v>
      </c>
      <c r="D62" s="28" t="s">
        <v>321</v>
      </c>
      <c r="E62" s="43" t="s">
        <v>322</v>
      </c>
      <c r="F62" s="27" t="s">
        <v>323</v>
      </c>
      <c r="G62" s="43" t="s">
        <v>309</v>
      </c>
      <c r="H62" s="43" t="s">
        <v>310</v>
      </c>
      <c r="I62" s="27" t="s">
        <v>311</v>
      </c>
      <c r="J62" s="47">
        <v>2</v>
      </c>
      <c r="K62" s="32">
        <v>43707</v>
      </c>
      <c r="L62" s="33">
        <v>44255</v>
      </c>
      <c r="M62" s="34">
        <f t="shared" si="2"/>
        <v>78</v>
      </c>
      <c r="N62" s="46">
        <v>2</v>
      </c>
      <c r="O62" s="43" t="s">
        <v>706</v>
      </c>
      <c r="P62" s="37">
        <f t="shared" si="3"/>
        <v>1</v>
      </c>
      <c r="Q62" s="98" t="s">
        <v>493</v>
      </c>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row>
    <row r="63" spans="1:59" s="66" customFormat="1" ht="120" hidden="1" x14ac:dyDescent="0.25">
      <c r="A63" s="25">
        <v>52</v>
      </c>
      <c r="B63" s="26" t="s">
        <v>324</v>
      </c>
      <c r="C63" s="27" t="s">
        <v>26</v>
      </c>
      <c r="D63" s="28" t="s">
        <v>325</v>
      </c>
      <c r="E63" s="43" t="s">
        <v>326</v>
      </c>
      <c r="F63" s="27" t="s">
        <v>327</v>
      </c>
      <c r="G63" s="43" t="s">
        <v>328</v>
      </c>
      <c r="H63" s="43" t="s">
        <v>328</v>
      </c>
      <c r="I63" s="27" t="s">
        <v>328</v>
      </c>
      <c r="J63" s="47">
        <v>0</v>
      </c>
      <c r="K63" s="32">
        <v>1</v>
      </c>
      <c r="L63" s="33">
        <v>1</v>
      </c>
      <c r="M63" s="34">
        <f t="shared" si="2"/>
        <v>0</v>
      </c>
      <c r="N63" s="46">
        <v>0</v>
      </c>
      <c r="O63" s="43" t="s">
        <v>329</v>
      </c>
      <c r="P63" s="37" t="s">
        <v>330</v>
      </c>
      <c r="Q63" s="98" t="s">
        <v>329</v>
      </c>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row>
    <row r="64" spans="1:59" s="66" customFormat="1" ht="120" hidden="1" x14ac:dyDescent="0.25">
      <c r="A64" s="25">
        <v>53</v>
      </c>
      <c r="B64" s="26" t="s">
        <v>331</v>
      </c>
      <c r="C64" s="27" t="s">
        <v>26</v>
      </c>
      <c r="D64" s="28" t="s">
        <v>332</v>
      </c>
      <c r="E64" s="43" t="s">
        <v>333</v>
      </c>
      <c r="F64" s="27" t="s">
        <v>334</v>
      </c>
      <c r="G64" s="43" t="s">
        <v>309</v>
      </c>
      <c r="H64" s="43" t="s">
        <v>310</v>
      </c>
      <c r="I64" s="27" t="s">
        <v>311</v>
      </c>
      <c r="J64" s="47">
        <v>2</v>
      </c>
      <c r="K64" s="32">
        <v>43707</v>
      </c>
      <c r="L64" s="33">
        <v>44255</v>
      </c>
      <c r="M64" s="34">
        <f t="shared" si="2"/>
        <v>78</v>
      </c>
      <c r="N64" s="46">
        <v>2</v>
      </c>
      <c r="O64" s="43" t="s">
        <v>706</v>
      </c>
      <c r="P64" s="37">
        <f t="shared" ref="P64:P95" si="4">+N64/J64</f>
        <v>1</v>
      </c>
      <c r="Q64" s="98" t="s">
        <v>493</v>
      </c>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row>
    <row r="65" spans="1:59" s="66" customFormat="1" ht="96" hidden="1" x14ac:dyDescent="0.25">
      <c r="A65" s="25">
        <v>54</v>
      </c>
      <c r="B65" s="26" t="s">
        <v>335</v>
      </c>
      <c r="C65" s="27" t="s">
        <v>26</v>
      </c>
      <c r="D65" s="28" t="s">
        <v>336</v>
      </c>
      <c r="E65" s="43" t="s">
        <v>337</v>
      </c>
      <c r="F65" s="27" t="s">
        <v>338</v>
      </c>
      <c r="G65" s="43" t="s">
        <v>309</v>
      </c>
      <c r="H65" s="43" t="s">
        <v>310</v>
      </c>
      <c r="I65" s="27" t="s">
        <v>311</v>
      </c>
      <c r="J65" s="47">
        <v>2</v>
      </c>
      <c r="K65" s="32">
        <v>43707</v>
      </c>
      <c r="L65" s="33">
        <v>44255</v>
      </c>
      <c r="M65" s="34">
        <f t="shared" si="2"/>
        <v>78</v>
      </c>
      <c r="N65" s="46">
        <v>2</v>
      </c>
      <c r="O65" s="43" t="s">
        <v>706</v>
      </c>
      <c r="P65" s="37">
        <f t="shared" si="4"/>
        <v>1</v>
      </c>
      <c r="Q65" s="98" t="s">
        <v>493</v>
      </c>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row>
    <row r="66" spans="1:59" s="66" customFormat="1" ht="120" hidden="1" x14ac:dyDescent="0.25">
      <c r="A66" s="25">
        <v>55</v>
      </c>
      <c r="B66" s="26" t="s">
        <v>339</v>
      </c>
      <c r="C66" s="27" t="s">
        <v>26</v>
      </c>
      <c r="D66" s="28" t="s">
        <v>340</v>
      </c>
      <c r="E66" s="43" t="s">
        <v>341</v>
      </c>
      <c r="F66" s="27" t="s">
        <v>342</v>
      </c>
      <c r="G66" s="43" t="s">
        <v>343</v>
      </c>
      <c r="H66" s="43" t="s">
        <v>344</v>
      </c>
      <c r="I66" s="27" t="s">
        <v>143</v>
      </c>
      <c r="J66" s="47">
        <v>1</v>
      </c>
      <c r="K66" s="32">
        <v>43745</v>
      </c>
      <c r="L66" s="33">
        <v>43799</v>
      </c>
      <c r="M66" s="34">
        <f t="shared" si="2"/>
        <v>8</v>
      </c>
      <c r="N66" s="46">
        <v>1</v>
      </c>
      <c r="O66" s="43" t="s">
        <v>345</v>
      </c>
      <c r="P66" s="37">
        <f t="shared" si="4"/>
        <v>1</v>
      </c>
      <c r="Q66" s="98" t="s">
        <v>346</v>
      </c>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row>
    <row r="67" spans="1:59" s="66" customFormat="1" ht="108" hidden="1" x14ac:dyDescent="0.25">
      <c r="A67" s="25">
        <v>56</v>
      </c>
      <c r="B67" s="26" t="s">
        <v>347</v>
      </c>
      <c r="C67" s="27" t="s">
        <v>26</v>
      </c>
      <c r="D67" s="28" t="s">
        <v>348</v>
      </c>
      <c r="E67" s="43" t="s">
        <v>349</v>
      </c>
      <c r="F67" s="27" t="s">
        <v>350</v>
      </c>
      <c r="G67" s="43" t="s">
        <v>351</v>
      </c>
      <c r="H67" s="43" t="s">
        <v>351</v>
      </c>
      <c r="I67" s="27" t="s">
        <v>352</v>
      </c>
      <c r="J67" s="47">
        <v>1</v>
      </c>
      <c r="K67" s="32">
        <v>43745</v>
      </c>
      <c r="L67" s="33">
        <v>43769</v>
      </c>
      <c r="M67" s="34">
        <f t="shared" si="2"/>
        <v>3</v>
      </c>
      <c r="N67" s="46">
        <v>1</v>
      </c>
      <c r="O67" s="43" t="s">
        <v>353</v>
      </c>
      <c r="P67" s="37">
        <f t="shared" si="4"/>
        <v>1</v>
      </c>
      <c r="Q67" s="98" t="s">
        <v>354</v>
      </c>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row>
    <row r="68" spans="1:59" s="66" customFormat="1" ht="96" hidden="1" x14ac:dyDescent="0.25">
      <c r="A68" s="25">
        <v>57</v>
      </c>
      <c r="B68" s="26" t="s">
        <v>355</v>
      </c>
      <c r="C68" s="27" t="s">
        <v>26</v>
      </c>
      <c r="D68" s="28" t="s">
        <v>356</v>
      </c>
      <c r="E68" s="43" t="s">
        <v>357</v>
      </c>
      <c r="F68" s="27" t="s">
        <v>358</v>
      </c>
      <c r="G68" s="43" t="s">
        <v>359</v>
      </c>
      <c r="H68" s="43" t="s">
        <v>344</v>
      </c>
      <c r="I68" s="27" t="s">
        <v>143</v>
      </c>
      <c r="J68" s="47">
        <v>1</v>
      </c>
      <c r="K68" s="32">
        <v>43745</v>
      </c>
      <c r="L68" s="33">
        <v>43799</v>
      </c>
      <c r="M68" s="34">
        <f t="shared" si="2"/>
        <v>8</v>
      </c>
      <c r="N68" s="46">
        <v>1</v>
      </c>
      <c r="O68" s="43" t="s">
        <v>360</v>
      </c>
      <c r="P68" s="37">
        <f t="shared" si="4"/>
        <v>1</v>
      </c>
      <c r="Q68" s="98" t="s">
        <v>346</v>
      </c>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row>
    <row r="69" spans="1:59" s="66" customFormat="1" ht="84" hidden="1" x14ac:dyDescent="0.25">
      <c r="A69" s="25">
        <v>58</v>
      </c>
      <c r="B69" s="26" t="s">
        <v>361</v>
      </c>
      <c r="C69" s="27" t="s">
        <v>26</v>
      </c>
      <c r="D69" s="28" t="s">
        <v>362</v>
      </c>
      <c r="E69" s="43" t="s">
        <v>363</v>
      </c>
      <c r="F69" s="27" t="s">
        <v>364</v>
      </c>
      <c r="G69" s="43" t="s">
        <v>365</v>
      </c>
      <c r="H69" s="43" t="s">
        <v>365</v>
      </c>
      <c r="I69" s="27" t="s">
        <v>366</v>
      </c>
      <c r="J69" s="47">
        <v>1</v>
      </c>
      <c r="K69" s="32">
        <v>43745</v>
      </c>
      <c r="L69" s="33">
        <v>44439</v>
      </c>
      <c r="M69" s="34">
        <f t="shared" si="2"/>
        <v>99</v>
      </c>
      <c r="N69" s="46">
        <f>2.5/3</f>
        <v>0.83333333333333337</v>
      </c>
      <c r="O69" s="43" t="s">
        <v>683</v>
      </c>
      <c r="P69" s="37">
        <f t="shared" si="4"/>
        <v>0.83333333333333337</v>
      </c>
      <c r="Q69" s="98" t="s">
        <v>367</v>
      </c>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row>
    <row r="70" spans="1:59" s="66" customFormat="1" ht="120" hidden="1" x14ac:dyDescent="0.25">
      <c r="A70" s="25">
        <v>59</v>
      </c>
      <c r="B70" s="26" t="s">
        <v>368</v>
      </c>
      <c r="C70" s="27" t="s">
        <v>26</v>
      </c>
      <c r="D70" s="28" t="s">
        <v>369</v>
      </c>
      <c r="E70" s="43" t="s">
        <v>370</v>
      </c>
      <c r="F70" s="27" t="s">
        <v>371</v>
      </c>
      <c r="G70" s="43" t="s">
        <v>372</v>
      </c>
      <c r="H70" s="43" t="s">
        <v>373</v>
      </c>
      <c r="I70" s="27" t="s">
        <v>374</v>
      </c>
      <c r="J70" s="47">
        <v>1</v>
      </c>
      <c r="K70" s="32">
        <v>43745</v>
      </c>
      <c r="L70" s="33">
        <v>43769</v>
      </c>
      <c r="M70" s="34">
        <f t="shared" si="2"/>
        <v>3</v>
      </c>
      <c r="N70" s="46">
        <v>1</v>
      </c>
      <c r="O70" s="43" t="s">
        <v>375</v>
      </c>
      <c r="P70" s="37">
        <f t="shared" si="4"/>
        <v>1</v>
      </c>
      <c r="Q70" s="98" t="s">
        <v>375</v>
      </c>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row>
    <row r="71" spans="1:59" s="66" customFormat="1" ht="132" hidden="1" x14ac:dyDescent="0.25">
      <c r="A71" s="25">
        <v>60</v>
      </c>
      <c r="B71" s="26" t="s">
        <v>376</v>
      </c>
      <c r="C71" s="27" t="s">
        <v>26</v>
      </c>
      <c r="D71" s="28" t="s">
        <v>377</v>
      </c>
      <c r="E71" s="43" t="s">
        <v>378</v>
      </c>
      <c r="F71" s="27" t="s">
        <v>379</v>
      </c>
      <c r="G71" s="43" t="s">
        <v>380</v>
      </c>
      <c r="H71" s="43" t="s">
        <v>380</v>
      </c>
      <c r="I71" s="27" t="s">
        <v>143</v>
      </c>
      <c r="J71" s="47">
        <v>1</v>
      </c>
      <c r="K71" s="32">
        <v>43745</v>
      </c>
      <c r="L71" s="33">
        <v>43799</v>
      </c>
      <c r="M71" s="34">
        <f t="shared" si="2"/>
        <v>8</v>
      </c>
      <c r="N71" s="46">
        <v>1</v>
      </c>
      <c r="O71" s="43" t="s">
        <v>381</v>
      </c>
      <c r="P71" s="37">
        <f t="shared" si="4"/>
        <v>1</v>
      </c>
      <c r="Q71" s="98" t="s">
        <v>346</v>
      </c>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row>
    <row r="72" spans="1:59" s="66" customFormat="1" ht="108" hidden="1" x14ac:dyDescent="0.25">
      <c r="A72" s="25">
        <v>61</v>
      </c>
      <c r="B72" s="26" t="s">
        <v>382</v>
      </c>
      <c r="C72" s="27" t="s">
        <v>26</v>
      </c>
      <c r="D72" s="28" t="s">
        <v>383</v>
      </c>
      <c r="E72" s="43" t="s">
        <v>384</v>
      </c>
      <c r="F72" s="27" t="s">
        <v>385</v>
      </c>
      <c r="G72" s="43" t="s">
        <v>343</v>
      </c>
      <c r="H72" s="43" t="s">
        <v>343</v>
      </c>
      <c r="I72" s="27" t="s">
        <v>143</v>
      </c>
      <c r="J72" s="47">
        <v>1</v>
      </c>
      <c r="K72" s="32">
        <v>43745</v>
      </c>
      <c r="L72" s="33">
        <v>43799</v>
      </c>
      <c r="M72" s="34">
        <f t="shared" si="2"/>
        <v>8</v>
      </c>
      <c r="N72" s="46">
        <v>1</v>
      </c>
      <c r="O72" s="43" t="s">
        <v>345</v>
      </c>
      <c r="P72" s="37">
        <f t="shared" si="4"/>
        <v>1</v>
      </c>
      <c r="Q72" s="98" t="s">
        <v>346</v>
      </c>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row>
    <row r="73" spans="1:59" s="66" customFormat="1" ht="120" hidden="1" x14ac:dyDescent="0.25">
      <c r="A73" s="25">
        <v>62</v>
      </c>
      <c r="B73" s="26" t="s">
        <v>386</v>
      </c>
      <c r="C73" s="27" t="s">
        <v>26</v>
      </c>
      <c r="D73" s="28" t="s">
        <v>387</v>
      </c>
      <c r="E73" s="43" t="s">
        <v>388</v>
      </c>
      <c r="F73" s="27" t="s">
        <v>389</v>
      </c>
      <c r="G73" s="43" t="s">
        <v>390</v>
      </c>
      <c r="H73" s="43" t="s">
        <v>391</v>
      </c>
      <c r="I73" s="27" t="s">
        <v>163</v>
      </c>
      <c r="J73" s="47">
        <v>1</v>
      </c>
      <c r="K73" s="32">
        <v>43745</v>
      </c>
      <c r="L73" s="33">
        <v>43799</v>
      </c>
      <c r="M73" s="34">
        <f t="shared" si="2"/>
        <v>8</v>
      </c>
      <c r="N73" s="46">
        <v>1</v>
      </c>
      <c r="O73" s="43" t="s">
        <v>392</v>
      </c>
      <c r="P73" s="37">
        <f t="shared" si="4"/>
        <v>1</v>
      </c>
      <c r="Q73" s="98" t="s">
        <v>393</v>
      </c>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row>
    <row r="74" spans="1:59" s="66" customFormat="1" ht="120" hidden="1" x14ac:dyDescent="0.25">
      <c r="A74" s="25">
        <v>63</v>
      </c>
      <c r="B74" s="26" t="s">
        <v>394</v>
      </c>
      <c r="C74" s="27" t="s">
        <v>26</v>
      </c>
      <c r="D74" s="28" t="s">
        <v>387</v>
      </c>
      <c r="E74" s="43" t="s">
        <v>388</v>
      </c>
      <c r="F74" s="27" t="s">
        <v>389</v>
      </c>
      <c r="G74" s="43" t="s">
        <v>395</v>
      </c>
      <c r="H74" s="43" t="s">
        <v>396</v>
      </c>
      <c r="I74" s="27" t="s">
        <v>397</v>
      </c>
      <c r="J74" s="47">
        <v>1</v>
      </c>
      <c r="K74" s="32">
        <v>43745</v>
      </c>
      <c r="L74" s="33">
        <v>44377</v>
      </c>
      <c r="M74" s="34">
        <f t="shared" si="2"/>
        <v>90</v>
      </c>
      <c r="N74" s="46">
        <v>1</v>
      </c>
      <c r="O74" s="43" t="s">
        <v>692</v>
      </c>
      <c r="P74" s="37">
        <f t="shared" si="4"/>
        <v>1</v>
      </c>
      <c r="Q74" s="98" t="s">
        <v>693</v>
      </c>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row>
    <row r="75" spans="1:59" s="66" customFormat="1" ht="84" hidden="1" x14ac:dyDescent="0.25">
      <c r="A75" s="25">
        <v>64</v>
      </c>
      <c r="B75" s="26" t="s">
        <v>398</v>
      </c>
      <c r="C75" s="27" t="s">
        <v>26</v>
      </c>
      <c r="D75" s="28" t="s">
        <v>399</v>
      </c>
      <c r="E75" s="43" t="s">
        <v>400</v>
      </c>
      <c r="F75" s="27" t="s">
        <v>401</v>
      </c>
      <c r="G75" s="43" t="s">
        <v>402</v>
      </c>
      <c r="H75" s="43" t="s">
        <v>403</v>
      </c>
      <c r="I75" s="27" t="s">
        <v>163</v>
      </c>
      <c r="J75" s="47">
        <v>1</v>
      </c>
      <c r="K75" s="32">
        <v>43745</v>
      </c>
      <c r="L75" s="33">
        <v>43799</v>
      </c>
      <c r="M75" s="34">
        <f t="shared" si="2"/>
        <v>8</v>
      </c>
      <c r="N75" s="46">
        <v>1</v>
      </c>
      <c r="O75" s="43" t="s">
        <v>404</v>
      </c>
      <c r="P75" s="37">
        <f t="shared" si="4"/>
        <v>1</v>
      </c>
      <c r="Q75" s="98" t="s">
        <v>393</v>
      </c>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row>
    <row r="76" spans="1:59" s="66" customFormat="1" ht="144" hidden="1" x14ac:dyDescent="0.25">
      <c r="A76" s="25">
        <v>65</v>
      </c>
      <c r="B76" s="26" t="s">
        <v>405</v>
      </c>
      <c r="C76" s="27" t="s">
        <v>26</v>
      </c>
      <c r="D76" s="28" t="s">
        <v>158</v>
      </c>
      <c r="E76" s="27" t="s">
        <v>159</v>
      </c>
      <c r="F76" s="27" t="s">
        <v>160</v>
      </c>
      <c r="G76" s="43" t="s">
        <v>166</v>
      </c>
      <c r="H76" s="27" t="s">
        <v>406</v>
      </c>
      <c r="I76" s="27" t="s">
        <v>407</v>
      </c>
      <c r="J76" s="47">
        <v>1</v>
      </c>
      <c r="K76" s="32">
        <v>43846</v>
      </c>
      <c r="L76" s="33">
        <v>44043</v>
      </c>
      <c r="M76" s="34">
        <f t="shared" ref="M76:M83" si="5">ROUND((+L76-K76)/7,0)</f>
        <v>28</v>
      </c>
      <c r="N76" s="46">
        <v>1</v>
      </c>
      <c r="O76" s="45" t="s">
        <v>408</v>
      </c>
      <c r="P76" s="37">
        <f t="shared" si="4"/>
        <v>1</v>
      </c>
      <c r="Q76" s="98" t="s">
        <v>130</v>
      </c>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row>
    <row r="77" spans="1:59" s="66" customFormat="1" ht="108" hidden="1" x14ac:dyDescent="0.25">
      <c r="A77" s="25">
        <v>66</v>
      </c>
      <c r="B77" s="26" t="s">
        <v>409</v>
      </c>
      <c r="C77" s="27" t="s">
        <v>26</v>
      </c>
      <c r="D77" s="28" t="s">
        <v>646</v>
      </c>
      <c r="E77" s="29" t="s">
        <v>35</v>
      </c>
      <c r="F77" s="30" t="s">
        <v>36</v>
      </c>
      <c r="G77" s="30" t="s">
        <v>37</v>
      </c>
      <c r="H77" s="38" t="s">
        <v>410</v>
      </c>
      <c r="I77" s="27" t="s">
        <v>411</v>
      </c>
      <c r="J77" s="31">
        <v>3</v>
      </c>
      <c r="K77" s="32">
        <v>43847</v>
      </c>
      <c r="L77" s="33">
        <v>44012</v>
      </c>
      <c r="M77" s="34">
        <f t="shared" si="5"/>
        <v>24</v>
      </c>
      <c r="N77" s="35">
        <v>3</v>
      </c>
      <c r="O77" s="36" t="s">
        <v>412</v>
      </c>
      <c r="P77" s="37">
        <f t="shared" si="4"/>
        <v>1</v>
      </c>
      <c r="Q77" s="94" t="s">
        <v>33</v>
      </c>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row>
    <row r="78" spans="1:59" s="66" customFormat="1" ht="108" hidden="1" x14ac:dyDescent="0.25">
      <c r="A78" s="25">
        <v>67</v>
      </c>
      <c r="B78" s="26" t="s">
        <v>413</v>
      </c>
      <c r="C78" s="27" t="s">
        <v>26</v>
      </c>
      <c r="D78" s="28" t="s">
        <v>646</v>
      </c>
      <c r="E78" s="29" t="s">
        <v>35</v>
      </c>
      <c r="F78" s="30" t="s">
        <v>36</v>
      </c>
      <c r="G78" s="30" t="s">
        <v>37</v>
      </c>
      <c r="H78" s="38" t="s">
        <v>414</v>
      </c>
      <c r="I78" s="27" t="s">
        <v>415</v>
      </c>
      <c r="J78" s="31">
        <v>3</v>
      </c>
      <c r="K78" s="32">
        <v>43847</v>
      </c>
      <c r="L78" s="33">
        <v>44560</v>
      </c>
      <c r="M78" s="34">
        <f t="shared" si="5"/>
        <v>102</v>
      </c>
      <c r="N78" s="64">
        <v>2.5</v>
      </c>
      <c r="O78" s="36" t="s">
        <v>694</v>
      </c>
      <c r="P78" s="37">
        <f t="shared" si="4"/>
        <v>0.83333333333333337</v>
      </c>
      <c r="Q78" s="94" t="s">
        <v>33</v>
      </c>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row>
    <row r="79" spans="1:59" s="66" customFormat="1" ht="120" hidden="1" x14ac:dyDescent="0.25">
      <c r="A79" s="25">
        <v>68</v>
      </c>
      <c r="B79" s="26" t="s">
        <v>416</v>
      </c>
      <c r="C79" s="27" t="s">
        <v>26</v>
      </c>
      <c r="D79" s="28" t="s">
        <v>417</v>
      </c>
      <c r="E79" s="29" t="s">
        <v>418</v>
      </c>
      <c r="F79" s="30" t="s">
        <v>419</v>
      </c>
      <c r="G79" s="29" t="s">
        <v>420</v>
      </c>
      <c r="H79" s="38" t="s">
        <v>421</v>
      </c>
      <c r="I79" s="27" t="s">
        <v>422</v>
      </c>
      <c r="J79" s="31">
        <v>1</v>
      </c>
      <c r="K79" s="32">
        <v>43230</v>
      </c>
      <c r="L79" s="33">
        <v>43982</v>
      </c>
      <c r="M79" s="34">
        <f t="shared" si="5"/>
        <v>107</v>
      </c>
      <c r="N79" s="31">
        <v>1</v>
      </c>
      <c r="O79" s="36" t="s">
        <v>423</v>
      </c>
      <c r="P79" s="37">
        <f t="shared" si="4"/>
        <v>1</v>
      </c>
      <c r="Q79" s="94" t="s">
        <v>639</v>
      </c>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row>
    <row r="80" spans="1:59" s="66" customFormat="1" ht="120" hidden="1" x14ac:dyDescent="0.25">
      <c r="A80" s="25">
        <v>69</v>
      </c>
      <c r="B80" s="26" t="s">
        <v>424</v>
      </c>
      <c r="C80" s="27" t="s">
        <v>26</v>
      </c>
      <c r="D80" s="28" t="s">
        <v>417</v>
      </c>
      <c r="E80" s="29" t="s">
        <v>418</v>
      </c>
      <c r="F80" s="30" t="s">
        <v>419</v>
      </c>
      <c r="G80" s="30" t="s">
        <v>425</v>
      </c>
      <c r="H80" s="38" t="s">
        <v>426</v>
      </c>
      <c r="I80" s="27" t="s">
        <v>427</v>
      </c>
      <c r="J80" s="31">
        <v>1</v>
      </c>
      <c r="K80" s="32">
        <v>43230</v>
      </c>
      <c r="L80" s="33">
        <v>44104</v>
      </c>
      <c r="M80" s="34">
        <f t="shared" si="5"/>
        <v>125</v>
      </c>
      <c r="N80" s="31">
        <v>1</v>
      </c>
      <c r="O80" s="36" t="s">
        <v>644</v>
      </c>
      <c r="P80" s="37">
        <f t="shared" si="4"/>
        <v>1</v>
      </c>
      <c r="Q80" s="94" t="s">
        <v>639</v>
      </c>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row>
    <row r="81" spans="1:59" s="66" customFormat="1" ht="132" hidden="1" x14ac:dyDescent="0.25">
      <c r="A81" s="25">
        <v>70</v>
      </c>
      <c r="B81" s="26" t="s">
        <v>428</v>
      </c>
      <c r="C81" s="27" t="s">
        <v>26</v>
      </c>
      <c r="D81" s="28" t="s">
        <v>429</v>
      </c>
      <c r="E81" s="29" t="s">
        <v>430</v>
      </c>
      <c r="F81" s="30" t="s">
        <v>431</v>
      </c>
      <c r="G81" s="30" t="s">
        <v>432</v>
      </c>
      <c r="H81" s="38" t="s">
        <v>433</v>
      </c>
      <c r="I81" s="27" t="s">
        <v>434</v>
      </c>
      <c r="J81" s="31">
        <v>3</v>
      </c>
      <c r="K81" s="32">
        <v>42979</v>
      </c>
      <c r="L81" s="33">
        <v>44012</v>
      </c>
      <c r="M81" s="34">
        <f t="shared" si="5"/>
        <v>148</v>
      </c>
      <c r="N81" s="31">
        <v>3</v>
      </c>
      <c r="O81" s="36" t="s">
        <v>435</v>
      </c>
      <c r="P81" s="37">
        <f t="shared" si="4"/>
        <v>1</v>
      </c>
      <c r="Q81" s="94" t="s">
        <v>436</v>
      </c>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row>
    <row r="82" spans="1:59" s="66" customFormat="1" ht="132" hidden="1" x14ac:dyDescent="0.25">
      <c r="A82" s="25">
        <v>71</v>
      </c>
      <c r="B82" s="26" t="s">
        <v>437</v>
      </c>
      <c r="C82" s="27" t="s">
        <v>26</v>
      </c>
      <c r="D82" s="28" t="s">
        <v>429</v>
      </c>
      <c r="E82" s="29" t="s">
        <v>430</v>
      </c>
      <c r="F82" s="30" t="s">
        <v>431</v>
      </c>
      <c r="G82" s="30" t="s">
        <v>432</v>
      </c>
      <c r="H82" s="38" t="s">
        <v>438</v>
      </c>
      <c r="I82" s="27" t="s">
        <v>439</v>
      </c>
      <c r="J82" s="31">
        <v>1</v>
      </c>
      <c r="K82" s="32">
        <v>42979</v>
      </c>
      <c r="L82" s="33">
        <v>44027</v>
      </c>
      <c r="M82" s="34">
        <f t="shared" si="5"/>
        <v>150</v>
      </c>
      <c r="N82" s="31">
        <v>1</v>
      </c>
      <c r="O82" s="36" t="s">
        <v>440</v>
      </c>
      <c r="P82" s="37">
        <f t="shared" si="4"/>
        <v>1</v>
      </c>
      <c r="Q82" s="94" t="s">
        <v>436</v>
      </c>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row>
    <row r="83" spans="1:59" s="66" customFormat="1" ht="132" hidden="1" x14ac:dyDescent="0.25">
      <c r="A83" s="25">
        <v>72</v>
      </c>
      <c r="B83" s="26" t="s">
        <v>441</v>
      </c>
      <c r="C83" s="27" t="s">
        <v>26</v>
      </c>
      <c r="D83" s="28" t="s">
        <v>429</v>
      </c>
      <c r="E83" s="29" t="s">
        <v>430</v>
      </c>
      <c r="F83" s="30" t="s">
        <v>431</v>
      </c>
      <c r="G83" s="30" t="s">
        <v>442</v>
      </c>
      <c r="H83" s="38" t="s">
        <v>443</v>
      </c>
      <c r="I83" s="27" t="s">
        <v>444</v>
      </c>
      <c r="J83" s="31">
        <v>1</v>
      </c>
      <c r="K83" s="32">
        <v>42979</v>
      </c>
      <c r="L83" s="33">
        <v>44012</v>
      </c>
      <c r="M83" s="34">
        <f t="shared" si="5"/>
        <v>148</v>
      </c>
      <c r="N83" s="42">
        <v>1</v>
      </c>
      <c r="O83" s="36" t="s">
        <v>445</v>
      </c>
      <c r="P83" s="37">
        <f t="shared" si="4"/>
        <v>1</v>
      </c>
      <c r="Q83" s="94" t="s">
        <v>436</v>
      </c>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row>
    <row r="84" spans="1:59" s="66" customFormat="1" ht="108" x14ac:dyDescent="0.25">
      <c r="A84" s="25">
        <v>73</v>
      </c>
      <c r="B84" s="26" t="s">
        <v>446</v>
      </c>
      <c r="C84" s="27" t="s">
        <v>26</v>
      </c>
      <c r="D84" s="51" t="s">
        <v>447</v>
      </c>
      <c r="E84" s="27" t="s">
        <v>448</v>
      </c>
      <c r="F84" s="27" t="s">
        <v>449</v>
      </c>
      <c r="G84" s="49" t="s">
        <v>450</v>
      </c>
      <c r="H84" s="49" t="s">
        <v>451</v>
      </c>
      <c r="I84" s="49" t="s">
        <v>452</v>
      </c>
      <c r="J84" s="52">
        <v>1</v>
      </c>
      <c r="K84" s="53">
        <v>43831</v>
      </c>
      <c r="L84" s="53">
        <v>43921</v>
      </c>
      <c r="M84" s="44">
        <f t="shared" ref="M84:M124" si="6">+ROUND((L84-K84)/7,0)</f>
        <v>13</v>
      </c>
      <c r="N84" s="31">
        <v>1</v>
      </c>
      <c r="O84" s="36" t="s">
        <v>453</v>
      </c>
      <c r="P84" s="37">
        <f t="shared" si="4"/>
        <v>1</v>
      </c>
      <c r="Q84" s="99" t="s">
        <v>454</v>
      </c>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row>
    <row r="85" spans="1:59" s="66" customFormat="1" ht="120" x14ac:dyDescent="0.25">
      <c r="A85" s="25">
        <v>74</v>
      </c>
      <c r="B85" s="26" t="s">
        <v>455</v>
      </c>
      <c r="C85" s="27" t="s">
        <v>26</v>
      </c>
      <c r="D85" s="51" t="s">
        <v>447</v>
      </c>
      <c r="E85" s="27" t="s">
        <v>456</v>
      </c>
      <c r="F85" s="27" t="s">
        <v>449</v>
      </c>
      <c r="G85" s="27" t="s">
        <v>457</v>
      </c>
      <c r="H85" s="27" t="s">
        <v>458</v>
      </c>
      <c r="I85" s="27" t="s">
        <v>163</v>
      </c>
      <c r="J85" s="44">
        <v>1</v>
      </c>
      <c r="K85" s="54">
        <v>43831</v>
      </c>
      <c r="L85" s="54">
        <v>43861</v>
      </c>
      <c r="M85" s="44">
        <f t="shared" si="6"/>
        <v>4</v>
      </c>
      <c r="N85" s="31">
        <v>1</v>
      </c>
      <c r="O85" s="36" t="s">
        <v>459</v>
      </c>
      <c r="P85" s="37">
        <f t="shared" si="4"/>
        <v>1</v>
      </c>
      <c r="Q85" s="99" t="s">
        <v>460</v>
      </c>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row>
    <row r="86" spans="1:59" s="66" customFormat="1" ht="108" x14ac:dyDescent="0.25">
      <c r="A86" s="25">
        <v>75</v>
      </c>
      <c r="B86" s="26" t="s">
        <v>461</v>
      </c>
      <c r="C86" s="27" t="s">
        <v>26</v>
      </c>
      <c r="D86" s="51" t="s">
        <v>447</v>
      </c>
      <c r="E86" s="27" t="s">
        <v>462</v>
      </c>
      <c r="F86" s="27" t="s">
        <v>449</v>
      </c>
      <c r="G86" s="27" t="s">
        <v>457</v>
      </c>
      <c r="H86" s="27" t="s">
        <v>463</v>
      </c>
      <c r="I86" s="27" t="s">
        <v>464</v>
      </c>
      <c r="J86" s="44">
        <v>1</v>
      </c>
      <c r="K86" s="54">
        <v>43831</v>
      </c>
      <c r="L86" s="54">
        <v>44561</v>
      </c>
      <c r="M86" s="44">
        <f t="shared" si="6"/>
        <v>104</v>
      </c>
      <c r="N86" s="31">
        <v>0</v>
      </c>
      <c r="O86" s="43" t="s">
        <v>695</v>
      </c>
      <c r="P86" s="37">
        <f t="shared" si="4"/>
        <v>0</v>
      </c>
      <c r="Q86" s="99" t="s">
        <v>460</v>
      </c>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row>
    <row r="87" spans="1:59" s="66" customFormat="1" ht="96" x14ac:dyDescent="0.25">
      <c r="A87" s="25">
        <v>76</v>
      </c>
      <c r="B87" s="26" t="s">
        <v>465</v>
      </c>
      <c r="C87" s="27" t="s">
        <v>26</v>
      </c>
      <c r="D87" s="51" t="s">
        <v>466</v>
      </c>
      <c r="E87" s="43" t="s">
        <v>467</v>
      </c>
      <c r="F87" s="27" t="s">
        <v>468</v>
      </c>
      <c r="G87" s="27" t="s">
        <v>469</v>
      </c>
      <c r="H87" s="27" t="s">
        <v>458</v>
      </c>
      <c r="I87" s="27" t="s">
        <v>163</v>
      </c>
      <c r="J87" s="44">
        <v>1</v>
      </c>
      <c r="K87" s="54">
        <v>43831</v>
      </c>
      <c r="L87" s="54">
        <v>43861</v>
      </c>
      <c r="M87" s="44">
        <f t="shared" si="6"/>
        <v>4</v>
      </c>
      <c r="N87" s="31">
        <v>1</v>
      </c>
      <c r="O87" s="36" t="s">
        <v>707</v>
      </c>
      <c r="P87" s="37">
        <f t="shared" si="4"/>
        <v>1</v>
      </c>
      <c r="Q87" s="99" t="s">
        <v>460</v>
      </c>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row>
    <row r="88" spans="1:59" s="66" customFormat="1" ht="96" x14ac:dyDescent="0.25">
      <c r="A88" s="25">
        <v>77</v>
      </c>
      <c r="B88" s="26" t="s">
        <v>470</v>
      </c>
      <c r="C88" s="27" t="s">
        <v>26</v>
      </c>
      <c r="D88" s="51" t="s">
        <v>466</v>
      </c>
      <c r="E88" s="43" t="s">
        <v>467</v>
      </c>
      <c r="F88" s="27" t="s">
        <v>468</v>
      </c>
      <c r="G88" s="27" t="s">
        <v>469</v>
      </c>
      <c r="H88" s="27" t="s">
        <v>463</v>
      </c>
      <c r="I88" s="27" t="s">
        <v>464</v>
      </c>
      <c r="J88" s="44">
        <v>1</v>
      </c>
      <c r="K88" s="54">
        <v>43831</v>
      </c>
      <c r="L88" s="54">
        <v>44196</v>
      </c>
      <c r="M88" s="44">
        <f t="shared" si="6"/>
        <v>52</v>
      </c>
      <c r="N88" s="31">
        <v>1</v>
      </c>
      <c r="O88" s="36" t="s">
        <v>645</v>
      </c>
      <c r="P88" s="37">
        <f t="shared" si="4"/>
        <v>1</v>
      </c>
      <c r="Q88" s="99" t="s">
        <v>460</v>
      </c>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row>
    <row r="89" spans="1:59" s="66" customFormat="1" ht="108" x14ac:dyDescent="0.25">
      <c r="A89" s="25">
        <v>78</v>
      </c>
      <c r="B89" s="26" t="s">
        <v>471</v>
      </c>
      <c r="C89" s="27" t="s">
        <v>26</v>
      </c>
      <c r="D89" s="51" t="s">
        <v>472</v>
      </c>
      <c r="E89" s="43" t="s">
        <v>473</v>
      </c>
      <c r="F89" s="43" t="s">
        <v>474</v>
      </c>
      <c r="G89" s="27" t="s">
        <v>469</v>
      </c>
      <c r="H89" s="27" t="s">
        <v>475</v>
      </c>
      <c r="I89" s="27" t="s">
        <v>163</v>
      </c>
      <c r="J89" s="44">
        <v>1</v>
      </c>
      <c r="K89" s="54">
        <v>43831</v>
      </c>
      <c r="L89" s="54">
        <v>43861</v>
      </c>
      <c r="M89" s="44">
        <f t="shared" si="6"/>
        <v>4</v>
      </c>
      <c r="N89" s="31">
        <v>1</v>
      </c>
      <c r="O89" s="36" t="s">
        <v>476</v>
      </c>
      <c r="P89" s="37">
        <f t="shared" si="4"/>
        <v>1</v>
      </c>
      <c r="Q89" s="99" t="s">
        <v>460</v>
      </c>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row>
    <row r="90" spans="1:59" s="66" customFormat="1" ht="108" x14ac:dyDescent="0.25">
      <c r="A90" s="25">
        <v>79</v>
      </c>
      <c r="B90" s="26" t="s">
        <v>477</v>
      </c>
      <c r="C90" s="27" t="s">
        <v>26</v>
      </c>
      <c r="D90" s="51" t="s">
        <v>478</v>
      </c>
      <c r="E90" s="43" t="s">
        <v>473</v>
      </c>
      <c r="F90" s="43" t="s">
        <v>474</v>
      </c>
      <c r="G90" s="27" t="s">
        <v>469</v>
      </c>
      <c r="H90" s="27" t="s">
        <v>479</v>
      </c>
      <c r="I90" s="27" t="s">
        <v>464</v>
      </c>
      <c r="J90" s="44">
        <v>1</v>
      </c>
      <c r="K90" s="54">
        <v>43831</v>
      </c>
      <c r="L90" s="54">
        <v>44561</v>
      </c>
      <c r="M90" s="44">
        <f t="shared" si="6"/>
        <v>104</v>
      </c>
      <c r="N90" s="31">
        <v>0</v>
      </c>
      <c r="O90" s="36" t="s">
        <v>696</v>
      </c>
      <c r="P90" s="37">
        <f t="shared" si="4"/>
        <v>0</v>
      </c>
      <c r="Q90" s="99" t="s">
        <v>460</v>
      </c>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row>
    <row r="91" spans="1:59" s="66" customFormat="1" ht="108" x14ac:dyDescent="0.25">
      <c r="A91" s="25">
        <v>80</v>
      </c>
      <c r="B91" s="26" t="s">
        <v>480</v>
      </c>
      <c r="C91" s="27" t="s">
        <v>26</v>
      </c>
      <c r="D91" s="51" t="s">
        <v>481</v>
      </c>
      <c r="E91" s="43" t="s">
        <v>482</v>
      </c>
      <c r="F91" s="43" t="s">
        <v>483</v>
      </c>
      <c r="G91" s="27" t="s">
        <v>469</v>
      </c>
      <c r="H91" s="27" t="s">
        <v>475</v>
      </c>
      <c r="I91" s="27" t="s">
        <v>163</v>
      </c>
      <c r="J91" s="44">
        <v>1</v>
      </c>
      <c r="K91" s="54">
        <v>43831</v>
      </c>
      <c r="L91" s="54">
        <v>43861</v>
      </c>
      <c r="M91" s="44">
        <f t="shared" si="6"/>
        <v>4</v>
      </c>
      <c r="N91" s="31">
        <v>1</v>
      </c>
      <c r="O91" s="36" t="s">
        <v>484</v>
      </c>
      <c r="P91" s="37">
        <f t="shared" si="4"/>
        <v>1</v>
      </c>
      <c r="Q91" s="99" t="s">
        <v>460</v>
      </c>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row>
    <row r="92" spans="1:59" s="66" customFormat="1" ht="108" x14ac:dyDescent="0.25">
      <c r="A92" s="25">
        <v>81</v>
      </c>
      <c r="B92" s="26" t="s">
        <v>485</v>
      </c>
      <c r="C92" s="27" t="s">
        <v>26</v>
      </c>
      <c r="D92" s="51" t="s">
        <v>481</v>
      </c>
      <c r="E92" s="43" t="s">
        <v>482</v>
      </c>
      <c r="F92" s="43" t="s">
        <v>483</v>
      </c>
      <c r="G92" s="27" t="s">
        <v>469</v>
      </c>
      <c r="H92" s="27" t="s">
        <v>479</v>
      </c>
      <c r="I92" s="27" t="s">
        <v>464</v>
      </c>
      <c r="J92" s="44">
        <v>1</v>
      </c>
      <c r="K92" s="54">
        <v>43831</v>
      </c>
      <c r="L92" s="54">
        <v>44377</v>
      </c>
      <c r="M92" s="44">
        <f t="shared" si="6"/>
        <v>78</v>
      </c>
      <c r="N92" s="31">
        <v>1</v>
      </c>
      <c r="O92" s="36" t="s">
        <v>703</v>
      </c>
      <c r="P92" s="37">
        <f t="shared" si="4"/>
        <v>1</v>
      </c>
      <c r="Q92" s="99" t="s">
        <v>460</v>
      </c>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row>
    <row r="93" spans="1:59" s="66" customFormat="1" ht="120" x14ac:dyDescent="0.25">
      <c r="A93" s="25">
        <v>82</v>
      </c>
      <c r="B93" s="26" t="s">
        <v>486</v>
      </c>
      <c r="C93" s="27" t="s">
        <v>26</v>
      </c>
      <c r="D93" s="51" t="s">
        <v>487</v>
      </c>
      <c r="E93" s="43" t="s">
        <v>488</v>
      </c>
      <c r="F93" s="43" t="s">
        <v>489</v>
      </c>
      <c r="G93" s="49" t="s">
        <v>450</v>
      </c>
      <c r="H93" s="49" t="s">
        <v>451</v>
      </c>
      <c r="I93" s="49" t="s">
        <v>452</v>
      </c>
      <c r="J93" s="44">
        <v>1</v>
      </c>
      <c r="K93" s="54">
        <v>43831</v>
      </c>
      <c r="L93" s="53">
        <v>43921</v>
      </c>
      <c r="M93" s="44">
        <f t="shared" si="6"/>
        <v>13</v>
      </c>
      <c r="N93" s="31">
        <v>1</v>
      </c>
      <c r="O93" s="36" t="s">
        <v>453</v>
      </c>
      <c r="P93" s="37">
        <f t="shared" si="4"/>
        <v>1</v>
      </c>
      <c r="Q93" s="99" t="s">
        <v>454</v>
      </c>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row>
    <row r="94" spans="1:59" s="66" customFormat="1" ht="120" x14ac:dyDescent="0.25">
      <c r="A94" s="25">
        <v>83</v>
      </c>
      <c r="B94" s="26" t="s">
        <v>490</v>
      </c>
      <c r="C94" s="27" t="s">
        <v>26</v>
      </c>
      <c r="D94" s="51" t="s">
        <v>487</v>
      </c>
      <c r="E94" s="43" t="s">
        <v>488</v>
      </c>
      <c r="F94" s="43" t="s">
        <v>489</v>
      </c>
      <c r="G94" s="27" t="s">
        <v>491</v>
      </c>
      <c r="H94" s="27" t="s">
        <v>475</v>
      </c>
      <c r="I94" s="27" t="s">
        <v>163</v>
      </c>
      <c r="J94" s="44">
        <v>1</v>
      </c>
      <c r="K94" s="54">
        <v>43831</v>
      </c>
      <c r="L94" s="54">
        <v>43861</v>
      </c>
      <c r="M94" s="44">
        <f t="shared" si="6"/>
        <v>4</v>
      </c>
      <c r="N94" s="31">
        <v>1</v>
      </c>
      <c r="O94" s="36" t="s">
        <v>459</v>
      </c>
      <c r="P94" s="37">
        <f t="shared" si="4"/>
        <v>1</v>
      </c>
      <c r="Q94" s="99" t="s">
        <v>460</v>
      </c>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row>
    <row r="95" spans="1:59" s="66" customFormat="1" ht="120" x14ac:dyDescent="0.25">
      <c r="A95" s="25">
        <v>84</v>
      </c>
      <c r="B95" s="26" t="s">
        <v>492</v>
      </c>
      <c r="C95" s="27" t="s">
        <v>26</v>
      </c>
      <c r="D95" s="51" t="s">
        <v>487</v>
      </c>
      <c r="E95" s="43" t="s">
        <v>488</v>
      </c>
      <c r="F95" s="43" t="s">
        <v>489</v>
      </c>
      <c r="G95" s="27" t="s">
        <v>491</v>
      </c>
      <c r="H95" s="27" t="s">
        <v>479</v>
      </c>
      <c r="I95" s="27" t="s">
        <v>464</v>
      </c>
      <c r="J95" s="44">
        <v>1</v>
      </c>
      <c r="K95" s="54">
        <v>43831</v>
      </c>
      <c r="L95" s="54">
        <v>44561</v>
      </c>
      <c r="M95" s="44">
        <f t="shared" si="6"/>
        <v>104</v>
      </c>
      <c r="N95" s="31">
        <v>0.5</v>
      </c>
      <c r="O95" s="43" t="s">
        <v>844</v>
      </c>
      <c r="P95" s="37">
        <f t="shared" si="4"/>
        <v>0.5</v>
      </c>
      <c r="Q95" s="99" t="s">
        <v>460</v>
      </c>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row>
    <row r="96" spans="1:59" s="66" customFormat="1" ht="108" hidden="1" x14ac:dyDescent="0.25">
      <c r="A96" s="25">
        <v>85</v>
      </c>
      <c r="B96" s="26" t="s">
        <v>585</v>
      </c>
      <c r="C96" s="27" t="s">
        <v>26</v>
      </c>
      <c r="D96" s="51" t="s">
        <v>495</v>
      </c>
      <c r="E96" s="43" t="s">
        <v>496</v>
      </c>
      <c r="F96" s="43" t="s">
        <v>497</v>
      </c>
      <c r="G96" s="27" t="s">
        <v>498</v>
      </c>
      <c r="H96" s="27" t="s">
        <v>498</v>
      </c>
      <c r="I96" s="27" t="s">
        <v>499</v>
      </c>
      <c r="J96" s="44">
        <v>2</v>
      </c>
      <c r="K96" s="54">
        <v>44182</v>
      </c>
      <c r="L96" s="54">
        <v>44196</v>
      </c>
      <c r="M96" s="44">
        <f>+ROUND((L96-K96)/7,0)</f>
        <v>2</v>
      </c>
      <c r="N96" s="31">
        <v>2</v>
      </c>
      <c r="O96" s="43" t="s">
        <v>610</v>
      </c>
      <c r="P96" s="37">
        <f>+N96/J96</f>
        <v>1</v>
      </c>
      <c r="Q96" s="99" t="s">
        <v>500</v>
      </c>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row>
    <row r="97" spans="1:59" s="66" customFormat="1" ht="108" hidden="1" x14ac:dyDescent="0.25">
      <c r="A97" s="25">
        <v>86</v>
      </c>
      <c r="B97" s="26" t="s">
        <v>586</v>
      </c>
      <c r="C97" s="27" t="s">
        <v>26</v>
      </c>
      <c r="D97" s="51" t="s">
        <v>495</v>
      </c>
      <c r="E97" s="43" t="s">
        <v>496</v>
      </c>
      <c r="F97" s="43" t="s">
        <v>497</v>
      </c>
      <c r="G97" s="27" t="s">
        <v>501</v>
      </c>
      <c r="H97" s="27" t="s">
        <v>501</v>
      </c>
      <c r="I97" s="27" t="s">
        <v>502</v>
      </c>
      <c r="J97" s="44">
        <v>1</v>
      </c>
      <c r="K97" s="54">
        <v>44182</v>
      </c>
      <c r="L97" s="54">
        <v>44530</v>
      </c>
      <c r="M97" s="44">
        <f>+ROUND((L97-K97)/7,0)</f>
        <v>50</v>
      </c>
      <c r="N97" s="31">
        <v>0</v>
      </c>
      <c r="O97" s="43" t="s">
        <v>697</v>
      </c>
      <c r="P97" s="37">
        <f>+N97/J97</f>
        <v>0</v>
      </c>
      <c r="Q97" s="99" t="s">
        <v>503</v>
      </c>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row>
    <row r="98" spans="1:59" s="66" customFormat="1" ht="108" hidden="1" x14ac:dyDescent="0.25">
      <c r="A98" s="25">
        <v>87</v>
      </c>
      <c r="B98" s="26" t="s">
        <v>587</v>
      </c>
      <c r="C98" s="27" t="s">
        <v>26</v>
      </c>
      <c r="D98" s="51" t="s">
        <v>495</v>
      </c>
      <c r="E98" s="43" t="s">
        <v>496</v>
      </c>
      <c r="F98" s="43" t="s">
        <v>504</v>
      </c>
      <c r="G98" s="27" t="s">
        <v>505</v>
      </c>
      <c r="H98" s="27" t="s">
        <v>505</v>
      </c>
      <c r="I98" s="27" t="s">
        <v>499</v>
      </c>
      <c r="J98" s="44">
        <v>1</v>
      </c>
      <c r="K98" s="54">
        <v>44182</v>
      </c>
      <c r="L98" s="54">
        <v>44285</v>
      </c>
      <c r="M98" s="44">
        <f>+ROUND((L98-K98)/7,0)</f>
        <v>15</v>
      </c>
      <c r="N98" s="31">
        <v>1</v>
      </c>
      <c r="O98" s="43" t="s">
        <v>612</v>
      </c>
      <c r="P98" s="37">
        <f>+N98/J98</f>
        <v>1</v>
      </c>
      <c r="Q98" s="99" t="s">
        <v>506</v>
      </c>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row>
    <row r="99" spans="1:59" s="66" customFormat="1" ht="108" hidden="1" x14ac:dyDescent="0.25">
      <c r="A99" s="25">
        <v>88</v>
      </c>
      <c r="B99" s="26" t="s">
        <v>588</v>
      </c>
      <c r="C99" s="27" t="s">
        <v>26</v>
      </c>
      <c r="D99" s="51" t="s">
        <v>495</v>
      </c>
      <c r="E99" s="43" t="s">
        <v>496</v>
      </c>
      <c r="F99" s="43" t="s">
        <v>497</v>
      </c>
      <c r="G99" s="27" t="s">
        <v>507</v>
      </c>
      <c r="H99" s="27" t="s">
        <v>507</v>
      </c>
      <c r="I99" s="27" t="s">
        <v>502</v>
      </c>
      <c r="J99" s="44">
        <v>1</v>
      </c>
      <c r="K99" s="54">
        <v>44182</v>
      </c>
      <c r="L99" s="54">
        <v>44469</v>
      </c>
      <c r="M99" s="44">
        <f>+ROUND((L99-K99)/7,0)</f>
        <v>41</v>
      </c>
      <c r="N99" s="31">
        <v>0</v>
      </c>
      <c r="O99" s="43"/>
      <c r="P99" s="37">
        <f>+N99/J99</f>
        <v>0</v>
      </c>
      <c r="Q99" s="99" t="s">
        <v>503</v>
      </c>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row>
    <row r="100" spans="1:59" s="66" customFormat="1" ht="108" hidden="1" x14ac:dyDescent="0.25">
      <c r="A100" s="25">
        <v>89</v>
      </c>
      <c r="B100" s="26" t="s">
        <v>589</v>
      </c>
      <c r="C100" s="27" t="s">
        <v>26</v>
      </c>
      <c r="D100" s="51" t="s">
        <v>495</v>
      </c>
      <c r="E100" s="43" t="s">
        <v>496</v>
      </c>
      <c r="F100" s="43" t="s">
        <v>497</v>
      </c>
      <c r="G100" s="27" t="s">
        <v>508</v>
      </c>
      <c r="H100" s="27" t="s">
        <v>508</v>
      </c>
      <c r="I100" s="27" t="s">
        <v>499</v>
      </c>
      <c r="J100" s="44">
        <v>1</v>
      </c>
      <c r="K100" s="54">
        <v>44182</v>
      </c>
      <c r="L100" s="54">
        <v>44196</v>
      </c>
      <c r="M100" s="44">
        <f>+ROUND((L100-K100)/7,0)</f>
        <v>2</v>
      </c>
      <c r="N100" s="31">
        <v>1</v>
      </c>
      <c r="O100" s="43" t="s">
        <v>611</v>
      </c>
      <c r="P100" s="37">
        <f>+N100/J100</f>
        <v>1</v>
      </c>
      <c r="Q100" s="99" t="s">
        <v>506</v>
      </c>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row>
    <row r="101" spans="1:59" s="66" customFormat="1" ht="108" hidden="1" x14ac:dyDescent="0.25">
      <c r="A101" s="25">
        <v>90</v>
      </c>
      <c r="B101" s="26" t="s">
        <v>590</v>
      </c>
      <c r="C101" s="27" t="s">
        <v>26</v>
      </c>
      <c r="D101" s="51" t="s">
        <v>495</v>
      </c>
      <c r="E101" s="43" t="s">
        <v>496</v>
      </c>
      <c r="F101" s="43" t="s">
        <v>497</v>
      </c>
      <c r="G101" s="27" t="s">
        <v>509</v>
      </c>
      <c r="H101" s="27" t="s">
        <v>509</v>
      </c>
      <c r="I101" s="27" t="s">
        <v>502</v>
      </c>
      <c r="J101" s="44">
        <v>1</v>
      </c>
      <c r="K101" s="54">
        <v>44182</v>
      </c>
      <c r="L101" s="54">
        <v>44469</v>
      </c>
      <c r="M101" s="44">
        <f>+ROUND((L101-K101)/7,0)</f>
        <v>41</v>
      </c>
      <c r="N101" s="31">
        <v>0</v>
      </c>
      <c r="O101" s="43"/>
      <c r="P101" s="37">
        <f>+N101/J101</f>
        <v>0</v>
      </c>
      <c r="Q101" s="99" t="s">
        <v>503</v>
      </c>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row>
    <row r="102" spans="1:59" s="66" customFormat="1" ht="108" hidden="1" x14ac:dyDescent="0.25">
      <c r="A102" s="25">
        <v>91</v>
      </c>
      <c r="B102" s="26" t="s">
        <v>591</v>
      </c>
      <c r="C102" s="27" t="s">
        <v>26</v>
      </c>
      <c r="D102" s="51" t="s">
        <v>495</v>
      </c>
      <c r="E102" s="43" t="s">
        <v>496</v>
      </c>
      <c r="F102" s="43" t="s">
        <v>497</v>
      </c>
      <c r="G102" s="27" t="s">
        <v>510</v>
      </c>
      <c r="H102" s="27" t="s">
        <v>510</v>
      </c>
      <c r="I102" s="27" t="s">
        <v>511</v>
      </c>
      <c r="J102" s="44">
        <v>2</v>
      </c>
      <c r="K102" s="54">
        <v>44182</v>
      </c>
      <c r="L102" s="54">
        <v>44561</v>
      </c>
      <c r="M102" s="44">
        <f>+ROUND((L102-K102)/7,0)</f>
        <v>54</v>
      </c>
      <c r="N102" s="31">
        <v>1</v>
      </c>
      <c r="O102" s="43" t="s">
        <v>674</v>
      </c>
      <c r="P102" s="37">
        <f>+N102/J102</f>
        <v>0.5</v>
      </c>
      <c r="Q102" s="99" t="s">
        <v>512</v>
      </c>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row>
    <row r="103" spans="1:59" s="66" customFormat="1" ht="108" hidden="1" x14ac:dyDescent="0.25">
      <c r="A103" s="25">
        <v>92</v>
      </c>
      <c r="B103" s="26" t="s">
        <v>592</v>
      </c>
      <c r="C103" s="27" t="s">
        <v>26</v>
      </c>
      <c r="D103" s="51" t="s">
        <v>495</v>
      </c>
      <c r="E103" s="43" t="s">
        <v>496</v>
      </c>
      <c r="F103" s="43" t="s">
        <v>497</v>
      </c>
      <c r="G103" s="27" t="s">
        <v>513</v>
      </c>
      <c r="H103" s="27" t="s">
        <v>513</v>
      </c>
      <c r="I103" s="27" t="s">
        <v>514</v>
      </c>
      <c r="J103" s="44">
        <v>6</v>
      </c>
      <c r="K103" s="54">
        <v>44182</v>
      </c>
      <c r="L103" s="54">
        <v>44377</v>
      </c>
      <c r="M103" s="44">
        <f>+ROUND((L103-K103)/7,0)</f>
        <v>28</v>
      </c>
      <c r="N103" s="31">
        <v>6</v>
      </c>
      <c r="O103" s="43" t="s">
        <v>673</v>
      </c>
      <c r="P103" s="37">
        <f>+N103/J103</f>
        <v>1</v>
      </c>
      <c r="Q103" s="99" t="s">
        <v>515</v>
      </c>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row>
    <row r="104" spans="1:59" s="66" customFormat="1" ht="108" hidden="1" x14ac:dyDescent="0.25">
      <c r="A104" s="25">
        <v>93</v>
      </c>
      <c r="B104" s="26" t="s">
        <v>593</v>
      </c>
      <c r="C104" s="27" t="s">
        <v>26</v>
      </c>
      <c r="D104" s="51" t="s">
        <v>495</v>
      </c>
      <c r="E104" s="43" t="s">
        <v>496</v>
      </c>
      <c r="F104" s="43" t="s">
        <v>497</v>
      </c>
      <c r="G104" s="27" t="s">
        <v>516</v>
      </c>
      <c r="H104" s="27" t="s">
        <v>516</v>
      </c>
      <c r="I104" s="27" t="s">
        <v>514</v>
      </c>
      <c r="J104" s="44">
        <v>11</v>
      </c>
      <c r="K104" s="54">
        <v>44182</v>
      </c>
      <c r="L104" s="54">
        <v>44530</v>
      </c>
      <c r="M104" s="44">
        <f>+ROUND((L104-K104)/7,0)</f>
        <v>50</v>
      </c>
      <c r="N104" s="31">
        <v>0</v>
      </c>
      <c r="O104" s="43" t="s">
        <v>698</v>
      </c>
      <c r="P104" s="37">
        <f>+N104/J104</f>
        <v>0</v>
      </c>
      <c r="Q104" s="99" t="s">
        <v>517</v>
      </c>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row>
    <row r="105" spans="1:59" s="66" customFormat="1" ht="108" hidden="1" x14ac:dyDescent="0.25">
      <c r="A105" s="25">
        <v>94</v>
      </c>
      <c r="B105" s="26" t="s">
        <v>594</v>
      </c>
      <c r="C105" s="27" t="s">
        <v>26</v>
      </c>
      <c r="D105" s="51" t="s">
        <v>495</v>
      </c>
      <c r="E105" s="43" t="s">
        <v>496</v>
      </c>
      <c r="F105" s="43" t="s">
        <v>497</v>
      </c>
      <c r="G105" s="27" t="s">
        <v>518</v>
      </c>
      <c r="H105" s="27" t="s">
        <v>518</v>
      </c>
      <c r="I105" s="27" t="s">
        <v>519</v>
      </c>
      <c r="J105" s="44">
        <v>3</v>
      </c>
      <c r="K105" s="54">
        <v>44378</v>
      </c>
      <c r="L105" s="54">
        <v>44561</v>
      </c>
      <c r="M105" s="44">
        <f>+ROUND((L105-K105)/7,0)</f>
        <v>26</v>
      </c>
      <c r="N105" s="31">
        <v>0</v>
      </c>
      <c r="O105" s="43"/>
      <c r="P105" s="37">
        <f>+N105/J105</f>
        <v>0</v>
      </c>
      <c r="Q105" s="99" t="s">
        <v>520</v>
      </c>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row>
    <row r="106" spans="1:59" s="66" customFormat="1" ht="120" hidden="1" x14ac:dyDescent="0.25">
      <c r="A106" s="25">
        <v>109</v>
      </c>
      <c r="B106" s="26" t="s">
        <v>609</v>
      </c>
      <c r="C106" s="27" t="s">
        <v>26</v>
      </c>
      <c r="D106" s="51" t="s">
        <v>582</v>
      </c>
      <c r="E106" s="43" t="s">
        <v>583</v>
      </c>
      <c r="F106" s="43" t="s">
        <v>584</v>
      </c>
      <c r="G106" s="27" t="s">
        <v>518</v>
      </c>
      <c r="H106" s="27" t="s">
        <v>518</v>
      </c>
      <c r="I106" s="27" t="s">
        <v>519</v>
      </c>
      <c r="J106" s="44">
        <v>3</v>
      </c>
      <c r="K106" s="54">
        <v>44378</v>
      </c>
      <c r="L106" s="54">
        <v>44561</v>
      </c>
      <c r="M106" s="44">
        <f>+ROUND((L106-K106)/7,0)</f>
        <v>26</v>
      </c>
      <c r="N106" s="31">
        <v>0</v>
      </c>
      <c r="P106" s="37">
        <f>+N106/J106</f>
        <v>0</v>
      </c>
      <c r="Q106" s="99" t="s">
        <v>520</v>
      </c>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row>
    <row r="107" spans="1:59" s="66" customFormat="1" ht="120" hidden="1" x14ac:dyDescent="0.25">
      <c r="A107" s="25">
        <v>95</v>
      </c>
      <c r="B107" s="26" t="s">
        <v>595</v>
      </c>
      <c r="C107" s="27" t="s">
        <v>26</v>
      </c>
      <c r="D107" s="51" t="s">
        <v>521</v>
      </c>
      <c r="E107" s="43" t="s">
        <v>522</v>
      </c>
      <c r="F107" s="43" t="s">
        <v>523</v>
      </c>
      <c r="G107" s="27" t="s">
        <v>684</v>
      </c>
      <c r="H107" s="27" t="s">
        <v>685</v>
      </c>
      <c r="I107" s="27" t="s">
        <v>524</v>
      </c>
      <c r="J107" s="44">
        <v>1</v>
      </c>
      <c r="K107" s="54">
        <v>44182</v>
      </c>
      <c r="L107" s="54">
        <v>44545</v>
      </c>
      <c r="M107" s="44">
        <f>+ROUND((L107-K107)/7,0)</f>
        <v>52</v>
      </c>
      <c r="N107" s="31">
        <v>0</v>
      </c>
      <c r="O107" s="43" t="s">
        <v>699</v>
      </c>
      <c r="P107" s="37">
        <f>+N107/J107</f>
        <v>0</v>
      </c>
      <c r="Q107" s="99" t="s">
        <v>525</v>
      </c>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row>
    <row r="108" spans="1:59" s="66" customFormat="1" ht="120" hidden="1" x14ac:dyDescent="0.25">
      <c r="A108" s="25">
        <v>96</v>
      </c>
      <c r="B108" s="26" t="s">
        <v>596</v>
      </c>
      <c r="C108" s="27" t="s">
        <v>26</v>
      </c>
      <c r="D108" s="51" t="s">
        <v>521</v>
      </c>
      <c r="E108" s="43" t="s">
        <v>522</v>
      </c>
      <c r="F108" s="43" t="s">
        <v>526</v>
      </c>
      <c r="G108" s="27" t="s">
        <v>686</v>
      </c>
      <c r="H108" s="27" t="s">
        <v>687</v>
      </c>
      <c r="I108" s="27" t="s">
        <v>688</v>
      </c>
      <c r="J108" s="44">
        <v>24</v>
      </c>
      <c r="K108" s="54">
        <v>44182</v>
      </c>
      <c r="L108" s="54">
        <v>44499</v>
      </c>
      <c r="M108" s="44">
        <f>+ROUND((L108-K108)/7,0)</f>
        <v>45</v>
      </c>
      <c r="N108" s="31">
        <v>8</v>
      </c>
      <c r="O108" s="43" t="s">
        <v>700</v>
      </c>
      <c r="P108" s="37">
        <f>+N108/J108</f>
        <v>0.33333333333333331</v>
      </c>
      <c r="Q108" s="99" t="s">
        <v>525</v>
      </c>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row>
    <row r="109" spans="1:59" s="66" customFormat="1" ht="120" hidden="1" x14ac:dyDescent="0.25">
      <c r="A109" s="25">
        <v>97</v>
      </c>
      <c r="B109" s="26" t="s">
        <v>597</v>
      </c>
      <c r="C109" s="27" t="s">
        <v>26</v>
      </c>
      <c r="D109" s="51" t="s">
        <v>527</v>
      </c>
      <c r="E109" s="43" t="s">
        <v>528</v>
      </c>
      <c r="F109" s="43" t="s">
        <v>529</v>
      </c>
      <c r="G109" s="27" t="s">
        <v>530</v>
      </c>
      <c r="H109" s="27" t="s">
        <v>531</v>
      </c>
      <c r="I109" s="27" t="s">
        <v>532</v>
      </c>
      <c r="J109" s="44">
        <v>1</v>
      </c>
      <c r="K109" s="54">
        <v>44182</v>
      </c>
      <c r="L109" s="54">
        <v>44286</v>
      </c>
      <c r="M109" s="44">
        <f>+ROUND((L109-K109)/7,0)</f>
        <v>15</v>
      </c>
      <c r="N109" s="31">
        <v>1</v>
      </c>
      <c r="O109" s="85" t="s">
        <v>708</v>
      </c>
      <c r="P109" s="37">
        <f>+N109/J109</f>
        <v>1</v>
      </c>
      <c r="Q109" s="99" t="s">
        <v>533</v>
      </c>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row>
    <row r="110" spans="1:59" s="66" customFormat="1" ht="108" hidden="1" x14ac:dyDescent="0.25">
      <c r="A110" s="25">
        <v>98</v>
      </c>
      <c r="B110" s="26" t="s">
        <v>598</v>
      </c>
      <c r="C110" s="27" t="s">
        <v>26</v>
      </c>
      <c r="D110" s="51" t="s">
        <v>527</v>
      </c>
      <c r="E110" s="43" t="s">
        <v>528</v>
      </c>
      <c r="F110" s="43" t="s">
        <v>529</v>
      </c>
      <c r="G110" s="27" t="s">
        <v>530</v>
      </c>
      <c r="H110" s="27" t="s">
        <v>534</v>
      </c>
      <c r="I110" s="27" t="s">
        <v>535</v>
      </c>
      <c r="J110" s="44">
        <v>1</v>
      </c>
      <c r="K110" s="54">
        <v>44197</v>
      </c>
      <c r="L110" s="54">
        <v>44408</v>
      </c>
      <c r="M110" s="44">
        <f>+ROUND((L110-K110)/7,0)</f>
        <v>30</v>
      </c>
      <c r="N110" s="31">
        <v>0</v>
      </c>
      <c r="O110" s="43" t="s">
        <v>849</v>
      </c>
      <c r="P110" s="37">
        <f>+N110/J110</f>
        <v>0</v>
      </c>
      <c r="Q110" s="99" t="s">
        <v>533</v>
      </c>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row>
    <row r="111" spans="1:59" s="66" customFormat="1" ht="120" hidden="1" x14ac:dyDescent="0.25">
      <c r="A111" s="25">
        <v>99</v>
      </c>
      <c r="B111" s="26" t="s">
        <v>599</v>
      </c>
      <c r="C111" s="27" t="s">
        <v>26</v>
      </c>
      <c r="D111" s="51" t="s">
        <v>536</v>
      </c>
      <c r="E111" s="43" t="s">
        <v>537</v>
      </c>
      <c r="F111" s="43" t="s">
        <v>538</v>
      </c>
      <c r="G111" s="27" t="s">
        <v>518</v>
      </c>
      <c r="H111" s="27" t="s">
        <v>518</v>
      </c>
      <c r="I111" s="27" t="s">
        <v>519</v>
      </c>
      <c r="J111" s="44">
        <v>3</v>
      </c>
      <c r="K111" s="54">
        <v>44378</v>
      </c>
      <c r="L111" s="54">
        <v>44561</v>
      </c>
      <c r="M111" s="44">
        <f>+ROUND((L111-K111)/7,0)</f>
        <v>26</v>
      </c>
      <c r="N111" s="31">
        <v>0</v>
      </c>
      <c r="O111" s="43"/>
      <c r="P111" s="37">
        <f>+N111/J111</f>
        <v>0</v>
      </c>
      <c r="Q111" s="99" t="s">
        <v>520</v>
      </c>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row>
    <row r="112" spans="1:59" s="66" customFormat="1" ht="120" hidden="1" x14ac:dyDescent="0.25">
      <c r="A112" s="25">
        <v>100</v>
      </c>
      <c r="B112" s="26" t="s">
        <v>600</v>
      </c>
      <c r="C112" s="27" t="s">
        <v>26</v>
      </c>
      <c r="D112" s="51" t="s">
        <v>539</v>
      </c>
      <c r="E112" s="43" t="s">
        <v>540</v>
      </c>
      <c r="F112" s="43" t="s">
        <v>541</v>
      </c>
      <c r="G112" s="27" t="s">
        <v>542</v>
      </c>
      <c r="H112" s="27" t="s">
        <v>543</v>
      </c>
      <c r="I112" s="27" t="s">
        <v>544</v>
      </c>
      <c r="J112" s="44">
        <v>1</v>
      </c>
      <c r="K112" s="54">
        <v>44182</v>
      </c>
      <c r="L112" s="54">
        <v>44286</v>
      </c>
      <c r="M112" s="44">
        <f>+ROUND((L112-K112)/7,0)</f>
        <v>15</v>
      </c>
      <c r="N112" s="62">
        <v>1</v>
      </c>
      <c r="O112" s="43" t="s">
        <v>677</v>
      </c>
      <c r="P112" s="37">
        <f>+N112/J112</f>
        <v>1</v>
      </c>
      <c r="Q112" s="99" t="s">
        <v>545</v>
      </c>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row>
    <row r="113" spans="1:59" s="66" customFormat="1" ht="120" hidden="1" x14ac:dyDescent="0.25">
      <c r="A113" s="25">
        <v>101</v>
      </c>
      <c r="B113" s="26" t="s">
        <v>601</v>
      </c>
      <c r="C113" s="27" t="s">
        <v>26</v>
      </c>
      <c r="D113" s="51" t="s">
        <v>539</v>
      </c>
      <c r="E113" s="43" t="s">
        <v>540</v>
      </c>
      <c r="F113" s="43" t="s">
        <v>546</v>
      </c>
      <c r="G113" s="27" t="s">
        <v>547</v>
      </c>
      <c r="H113" s="27" t="s">
        <v>547</v>
      </c>
      <c r="I113" s="27" t="s">
        <v>548</v>
      </c>
      <c r="J113" s="44">
        <v>3</v>
      </c>
      <c r="K113" s="54">
        <v>44197</v>
      </c>
      <c r="L113" s="54">
        <v>44286</v>
      </c>
      <c r="M113" s="44">
        <f>+ROUND((L113-K113)/7,0)</f>
        <v>13</v>
      </c>
      <c r="N113" s="31">
        <v>3</v>
      </c>
      <c r="O113" s="43" t="s">
        <v>678</v>
      </c>
      <c r="P113" s="37">
        <f>+N113/J113</f>
        <v>1</v>
      </c>
      <c r="Q113" s="99" t="s">
        <v>549</v>
      </c>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row>
    <row r="114" spans="1:59" s="66" customFormat="1" ht="96" hidden="1" x14ac:dyDescent="0.25">
      <c r="A114" s="25">
        <v>102</v>
      </c>
      <c r="B114" s="26" t="s">
        <v>602</v>
      </c>
      <c r="C114" s="27" t="s">
        <v>26</v>
      </c>
      <c r="D114" s="51" t="s">
        <v>550</v>
      </c>
      <c r="E114" s="43" t="s">
        <v>551</v>
      </c>
      <c r="F114" s="43" t="s">
        <v>552</v>
      </c>
      <c r="G114" s="27" t="s">
        <v>553</v>
      </c>
      <c r="H114" s="27" t="s">
        <v>553</v>
      </c>
      <c r="I114" s="27" t="s">
        <v>554</v>
      </c>
      <c r="J114" s="44">
        <v>1</v>
      </c>
      <c r="K114" s="54">
        <v>44182</v>
      </c>
      <c r="L114" s="54">
        <v>44377</v>
      </c>
      <c r="M114" s="44">
        <f>+ROUND((L114-K114)/7,0)</f>
        <v>28</v>
      </c>
      <c r="N114" s="31">
        <v>1</v>
      </c>
      <c r="O114" s="43" t="s">
        <v>701</v>
      </c>
      <c r="P114" s="37">
        <f>+N114/J114</f>
        <v>1</v>
      </c>
      <c r="Q114" s="99" t="s">
        <v>555</v>
      </c>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row>
    <row r="115" spans="1:59" s="66" customFormat="1" ht="96" hidden="1" x14ac:dyDescent="0.25">
      <c r="A115" s="25">
        <v>103</v>
      </c>
      <c r="B115" s="26" t="s">
        <v>603</v>
      </c>
      <c r="C115" s="27" t="s">
        <v>26</v>
      </c>
      <c r="D115" s="51" t="s">
        <v>556</v>
      </c>
      <c r="E115" s="43" t="s">
        <v>557</v>
      </c>
      <c r="F115" s="43" t="s">
        <v>558</v>
      </c>
      <c r="G115" s="27" t="s">
        <v>559</v>
      </c>
      <c r="H115" s="27" t="s">
        <v>560</v>
      </c>
      <c r="I115" s="27" t="s">
        <v>561</v>
      </c>
      <c r="J115" s="44">
        <v>2</v>
      </c>
      <c r="K115" s="54">
        <v>44331</v>
      </c>
      <c r="L115" s="54">
        <v>44561</v>
      </c>
      <c r="M115" s="44">
        <f>+ROUND((L115-K115)/7,0)</f>
        <v>33</v>
      </c>
      <c r="N115" s="31">
        <v>0</v>
      </c>
      <c r="O115" s="43" t="s">
        <v>675</v>
      </c>
      <c r="P115" s="37">
        <f>+N115/J115</f>
        <v>0</v>
      </c>
      <c r="Q115" s="99" t="s">
        <v>562</v>
      </c>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row>
    <row r="116" spans="1:59" s="66" customFormat="1" ht="120" hidden="1" x14ac:dyDescent="0.25">
      <c r="A116" s="25">
        <v>104</v>
      </c>
      <c r="B116" s="26" t="s">
        <v>604</v>
      </c>
      <c r="C116" s="27" t="s">
        <v>26</v>
      </c>
      <c r="D116" s="51" t="s">
        <v>556</v>
      </c>
      <c r="E116" s="43" t="s">
        <v>557</v>
      </c>
      <c r="F116" s="43" t="s">
        <v>558</v>
      </c>
      <c r="G116" s="27" t="s">
        <v>563</v>
      </c>
      <c r="H116" s="27" t="s">
        <v>563</v>
      </c>
      <c r="I116" s="27" t="s">
        <v>564</v>
      </c>
      <c r="J116" s="44">
        <v>2</v>
      </c>
      <c r="K116" s="54">
        <v>44197</v>
      </c>
      <c r="L116" s="54">
        <v>44561</v>
      </c>
      <c r="M116" s="44">
        <f>+ROUND((L116-K116)/7,0)</f>
        <v>52</v>
      </c>
      <c r="N116" s="31">
        <v>1</v>
      </c>
      <c r="O116" s="43" t="s">
        <v>676</v>
      </c>
      <c r="P116" s="37">
        <f>+N116/J116</f>
        <v>0.5</v>
      </c>
      <c r="Q116" s="99" t="s">
        <v>565</v>
      </c>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row>
    <row r="117" spans="1:59" s="66" customFormat="1" ht="120" hidden="1" x14ac:dyDescent="0.25">
      <c r="A117" s="25">
        <v>105</v>
      </c>
      <c r="B117" s="26" t="s">
        <v>605</v>
      </c>
      <c r="C117" s="27" t="s">
        <v>26</v>
      </c>
      <c r="D117" s="51" t="s">
        <v>566</v>
      </c>
      <c r="E117" s="43" t="s">
        <v>567</v>
      </c>
      <c r="F117" s="43" t="s">
        <v>568</v>
      </c>
      <c r="G117" s="27" t="s">
        <v>559</v>
      </c>
      <c r="H117" s="27" t="s">
        <v>560</v>
      </c>
      <c r="I117" s="27" t="s">
        <v>561</v>
      </c>
      <c r="J117" s="44">
        <v>2</v>
      </c>
      <c r="K117" s="54">
        <v>44331</v>
      </c>
      <c r="L117" s="54">
        <v>44561</v>
      </c>
      <c r="M117" s="44">
        <f>+ROUND((L117-K117)/7,0)</f>
        <v>33</v>
      </c>
      <c r="N117" s="31">
        <v>0</v>
      </c>
      <c r="O117" s="43" t="s">
        <v>675</v>
      </c>
      <c r="P117" s="37">
        <f>+N117/J117</f>
        <v>0</v>
      </c>
      <c r="Q117" s="99" t="s">
        <v>562</v>
      </c>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row>
    <row r="118" spans="1:59" s="66" customFormat="1" ht="120" hidden="1" x14ac:dyDescent="0.25">
      <c r="A118" s="25">
        <v>106</v>
      </c>
      <c r="B118" s="26" t="s">
        <v>606</v>
      </c>
      <c r="C118" s="27" t="s">
        <v>26</v>
      </c>
      <c r="D118" s="51" t="s">
        <v>566</v>
      </c>
      <c r="E118" s="43" t="s">
        <v>567</v>
      </c>
      <c r="F118" s="43" t="s">
        <v>569</v>
      </c>
      <c r="G118" s="27" t="s">
        <v>570</v>
      </c>
      <c r="H118" s="27" t="s">
        <v>570</v>
      </c>
      <c r="I118" s="27" t="s">
        <v>571</v>
      </c>
      <c r="J118" s="44">
        <v>1</v>
      </c>
      <c r="K118" s="54">
        <v>44182</v>
      </c>
      <c r="L118" s="54">
        <v>44255</v>
      </c>
      <c r="M118" s="44">
        <f>+ROUND((L118-K118)/7,0)</f>
        <v>10</v>
      </c>
      <c r="N118" s="31">
        <v>1</v>
      </c>
      <c r="O118" s="43" t="s">
        <v>680</v>
      </c>
      <c r="P118" s="37">
        <f>+N118/J118</f>
        <v>1</v>
      </c>
      <c r="Q118" s="99" t="s">
        <v>572</v>
      </c>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row>
    <row r="119" spans="1:59" s="66" customFormat="1" ht="108" hidden="1" x14ac:dyDescent="0.25">
      <c r="A119" s="25">
        <v>107</v>
      </c>
      <c r="B119" s="26" t="s">
        <v>607</v>
      </c>
      <c r="C119" s="27" t="s">
        <v>26</v>
      </c>
      <c r="D119" s="51" t="s">
        <v>573</v>
      </c>
      <c r="E119" s="43" t="s">
        <v>574</v>
      </c>
      <c r="F119" s="43" t="s">
        <v>575</v>
      </c>
      <c r="G119" s="27" t="s">
        <v>576</v>
      </c>
      <c r="H119" s="27" t="s">
        <v>576</v>
      </c>
      <c r="I119" s="27" t="s">
        <v>577</v>
      </c>
      <c r="J119" s="44">
        <v>1</v>
      </c>
      <c r="K119" s="54">
        <v>44182</v>
      </c>
      <c r="L119" s="54">
        <v>44500</v>
      </c>
      <c r="M119" s="44">
        <f>+ROUND((L119-K119)/7,0)</f>
        <v>45</v>
      </c>
      <c r="N119" s="31">
        <v>0</v>
      </c>
      <c r="O119" s="43" t="s">
        <v>702</v>
      </c>
      <c r="P119" s="37">
        <f>+N119/J119</f>
        <v>0</v>
      </c>
      <c r="Q119" s="99" t="s">
        <v>572</v>
      </c>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row>
    <row r="120" spans="1:59" s="66" customFormat="1" ht="120" hidden="1" x14ac:dyDescent="0.25">
      <c r="A120" s="25">
        <v>108</v>
      </c>
      <c r="B120" s="26" t="s">
        <v>608</v>
      </c>
      <c r="C120" s="27" t="s">
        <v>26</v>
      </c>
      <c r="D120" s="51" t="s">
        <v>573</v>
      </c>
      <c r="E120" s="43" t="s">
        <v>574</v>
      </c>
      <c r="F120" s="43" t="s">
        <v>578</v>
      </c>
      <c r="G120" s="27" t="s">
        <v>579</v>
      </c>
      <c r="H120" s="27" t="s">
        <v>579</v>
      </c>
      <c r="I120" s="27" t="s">
        <v>580</v>
      </c>
      <c r="J120" s="44">
        <v>2</v>
      </c>
      <c r="K120" s="54">
        <v>44182</v>
      </c>
      <c r="L120" s="54">
        <v>44316</v>
      </c>
      <c r="M120" s="44">
        <f>+ROUND((L120-K120)/7,0)</f>
        <v>19</v>
      </c>
      <c r="N120" s="31">
        <v>2</v>
      </c>
      <c r="O120" s="43" t="s">
        <v>642</v>
      </c>
      <c r="P120" s="37">
        <f>+N120/J120</f>
        <v>1</v>
      </c>
      <c r="Q120" s="99" t="s">
        <v>581</v>
      </c>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row>
    <row r="121" spans="1:59" s="66" customFormat="1" ht="84" hidden="1" x14ac:dyDescent="0.25">
      <c r="A121" s="25">
        <v>110</v>
      </c>
      <c r="B121" s="26" t="s">
        <v>668</v>
      </c>
      <c r="C121" s="27" t="s">
        <v>26</v>
      </c>
      <c r="D121" s="55" t="s">
        <v>647</v>
      </c>
      <c r="E121" s="24" t="s">
        <v>648</v>
      </c>
      <c r="F121" s="24" t="s">
        <v>649</v>
      </c>
      <c r="G121" s="24" t="s">
        <v>650</v>
      </c>
      <c r="H121" s="24" t="s">
        <v>651</v>
      </c>
      <c r="I121" s="24" t="s">
        <v>652</v>
      </c>
      <c r="J121" s="56">
        <v>1</v>
      </c>
      <c r="K121" s="57">
        <v>44218</v>
      </c>
      <c r="L121" s="57">
        <v>44255</v>
      </c>
      <c r="M121" s="58">
        <f t="shared" si="6"/>
        <v>5</v>
      </c>
      <c r="N121" s="55">
        <v>1</v>
      </c>
      <c r="O121" s="43" t="s">
        <v>709</v>
      </c>
      <c r="P121" s="37">
        <f t="shared" ref="P96:P150" si="7">+N121/J121</f>
        <v>1</v>
      </c>
      <c r="Q121" s="100" t="s">
        <v>653</v>
      </c>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row>
    <row r="122" spans="1:59" s="66" customFormat="1" ht="84" hidden="1" x14ac:dyDescent="0.25">
      <c r="A122" s="25">
        <v>111</v>
      </c>
      <c r="B122" s="26" t="s">
        <v>669</v>
      </c>
      <c r="C122" s="27" t="s">
        <v>26</v>
      </c>
      <c r="D122" s="55" t="s">
        <v>647</v>
      </c>
      <c r="E122" s="24" t="s">
        <v>648</v>
      </c>
      <c r="F122" s="24" t="s">
        <v>649</v>
      </c>
      <c r="G122" s="24" t="s">
        <v>650</v>
      </c>
      <c r="H122" s="24" t="s">
        <v>654</v>
      </c>
      <c r="I122" s="24" t="s">
        <v>655</v>
      </c>
      <c r="J122" s="56">
        <v>1</v>
      </c>
      <c r="K122" s="57">
        <v>44218</v>
      </c>
      <c r="L122" s="57">
        <v>44347</v>
      </c>
      <c r="M122" s="58">
        <f t="shared" si="6"/>
        <v>18</v>
      </c>
      <c r="N122" s="55">
        <v>1</v>
      </c>
      <c r="O122" s="63" t="s">
        <v>710</v>
      </c>
      <c r="P122" s="37">
        <f t="shared" si="7"/>
        <v>1</v>
      </c>
      <c r="Q122" s="100" t="s">
        <v>656</v>
      </c>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row>
    <row r="123" spans="1:59" s="66" customFormat="1" ht="84" hidden="1" x14ac:dyDescent="0.25">
      <c r="A123" s="25">
        <v>112</v>
      </c>
      <c r="B123" s="26" t="s">
        <v>670</v>
      </c>
      <c r="C123" s="27" t="s">
        <v>26</v>
      </c>
      <c r="D123" s="55" t="s">
        <v>647</v>
      </c>
      <c r="E123" s="24" t="s">
        <v>648</v>
      </c>
      <c r="F123" s="24" t="s">
        <v>649</v>
      </c>
      <c r="G123" s="24" t="s">
        <v>657</v>
      </c>
      <c r="H123" s="24" t="s">
        <v>657</v>
      </c>
      <c r="I123" s="24" t="s">
        <v>658</v>
      </c>
      <c r="J123" s="56">
        <v>1</v>
      </c>
      <c r="K123" s="57">
        <v>44218</v>
      </c>
      <c r="L123" s="67">
        <v>44561</v>
      </c>
      <c r="M123" s="58">
        <f t="shared" si="6"/>
        <v>49</v>
      </c>
      <c r="N123" s="55">
        <v>0</v>
      </c>
      <c r="O123" s="48" t="s">
        <v>704</v>
      </c>
      <c r="P123" s="37">
        <f t="shared" si="7"/>
        <v>0</v>
      </c>
      <c r="Q123" s="100" t="s">
        <v>653</v>
      </c>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row>
    <row r="124" spans="1:59" s="66" customFormat="1" ht="96" hidden="1" x14ac:dyDescent="0.25">
      <c r="A124" s="25">
        <v>113</v>
      </c>
      <c r="B124" s="26" t="s">
        <v>671</v>
      </c>
      <c r="C124" s="27" t="s">
        <v>26</v>
      </c>
      <c r="D124" s="55" t="s">
        <v>659</v>
      </c>
      <c r="E124" s="24" t="s">
        <v>660</v>
      </c>
      <c r="F124" s="24" t="s">
        <v>661</v>
      </c>
      <c r="G124" s="24" t="s">
        <v>662</v>
      </c>
      <c r="H124" s="24" t="s">
        <v>662</v>
      </c>
      <c r="I124" s="24" t="s">
        <v>658</v>
      </c>
      <c r="J124" s="56">
        <v>1</v>
      </c>
      <c r="K124" s="57">
        <v>44218</v>
      </c>
      <c r="L124" s="67">
        <v>44561</v>
      </c>
      <c r="M124" s="58">
        <f t="shared" si="6"/>
        <v>49</v>
      </c>
      <c r="N124" s="55">
        <v>0</v>
      </c>
      <c r="O124" s="48" t="s">
        <v>682</v>
      </c>
      <c r="P124" s="37">
        <f t="shared" si="7"/>
        <v>0</v>
      </c>
      <c r="Q124" s="100" t="s">
        <v>653</v>
      </c>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row>
    <row r="125" spans="1:59" s="23" customFormat="1" ht="108" hidden="1" x14ac:dyDescent="0.2">
      <c r="A125" s="25">
        <v>114</v>
      </c>
      <c r="B125" s="26" t="s">
        <v>672</v>
      </c>
      <c r="C125" s="27" t="s">
        <v>26</v>
      </c>
      <c r="D125" s="55" t="s">
        <v>663</v>
      </c>
      <c r="E125" s="24" t="s">
        <v>664</v>
      </c>
      <c r="F125" s="24" t="s">
        <v>665</v>
      </c>
      <c r="G125" s="24" t="s">
        <v>666</v>
      </c>
      <c r="H125" s="43" t="s">
        <v>328</v>
      </c>
      <c r="I125" s="27" t="s">
        <v>328</v>
      </c>
      <c r="J125" s="47">
        <v>0</v>
      </c>
      <c r="K125" s="32">
        <v>1</v>
      </c>
      <c r="L125" s="33">
        <v>1</v>
      </c>
      <c r="M125" s="46">
        <v>0</v>
      </c>
      <c r="N125" s="55">
        <v>0</v>
      </c>
      <c r="O125" s="24" t="s">
        <v>667</v>
      </c>
      <c r="P125" s="59" t="s">
        <v>330</v>
      </c>
      <c r="Q125" s="101"/>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4"/>
      <c r="BC125" s="104"/>
      <c r="BD125" s="104"/>
      <c r="BE125" s="104"/>
      <c r="BF125" s="104"/>
      <c r="BG125" s="104"/>
    </row>
    <row r="126" spans="1:59" s="75" customFormat="1" ht="120" hidden="1" x14ac:dyDescent="0.2">
      <c r="A126" s="25">
        <v>115</v>
      </c>
      <c r="B126" s="26" t="s">
        <v>813</v>
      </c>
      <c r="C126" s="27" t="s">
        <v>26</v>
      </c>
      <c r="D126" s="69" t="s">
        <v>711</v>
      </c>
      <c r="E126" s="70" t="s">
        <v>712</v>
      </c>
      <c r="F126" s="70" t="s">
        <v>713</v>
      </c>
      <c r="G126" s="70" t="s">
        <v>714</v>
      </c>
      <c r="H126" s="70" t="s">
        <v>715</v>
      </c>
      <c r="I126" s="70" t="s">
        <v>716</v>
      </c>
      <c r="J126" s="71">
        <v>3</v>
      </c>
      <c r="K126" s="72">
        <v>44378</v>
      </c>
      <c r="L126" s="73">
        <v>44530</v>
      </c>
      <c r="M126" s="74">
        <f>+(L126-K126)/7</f>
        <v>21.714285714285715</v>
      </c>
      <c r="N126" s="69">
        <v>0</v>
      </c>
      <c r="P126" s="37">
        <f t="shared" si="7"/>
        <v>0</v>
      </c>
      <c r="Q126" s="102" t="s">
        <v>717</v>
      </c>
      <c r="R126" s="104"/>
      <c r="S126" s="104"/>
      <c r="T126" s="104"/>
      <c r="U126" s="104"/>
      <c r="V126" s="104"/>
      <c r="W126" s="104"/>
      <c r="X126" s="104"/>
      <c r="Y126" s="104"/>
      <c r="Z126" s="104"/>
      <c r="AA126" s="104"/>
      <c r="AB126" s="104"/>
      <c r="AC126" s="104"/>
      <c r="AD126" s="104"/>
      <c r="AE126" s="104"/>
      <c r="AF126" s="104"/>
      <c r="AG126" s="104"/>
      <c r="AH126" s="104"/>
      <c r="AI126" s="104"/>
      <c r="AJ126" s="104"/>
      <c r="AK126" s="104"/>
      <c r="AL126" s="104"/>
      <c r="AM126" s="104"/>
      <c r="AN126" s="104"/>
      <c r="AO126" s="104"/>
      <c r="AP126" s="104"/>
      <c r="AQ126" s="104"/>
      <c r="AR126" s="104"/>
      <c r="AS126" s="104"/>
      <c r="AT126" s="104"/>
      <c r="AU126" s="104"/>
      <c r="AV126" s="104"/>
      <c r="AW126" s="104"/>
      <c r="AX126" s="104"/>
      <c r="AY126" s="104"/>
      <c r="AZ126" s="104"/>
      <c r="BA126" s="104"/>
      <c r="BB126" s="104"/>
      <c r="BC126" s="104"/>
      <c r="BD126" s="104"/>
      <c r="BE126" s="104"/>
      <c r="BF126" s="104"/>
      <c r="BG126" s="104"/>
    </row>
    <row r="127" spans="1:59" s="75" customFormat="1" ht="120" hidden="1" x14ac:dyDescent="0.2">
      <c r="A127" s="25">
        <v>116</v>
      </c>
      <c r="B127" s="26" t="s">
        <v>814</v>
      </c>
      <c r="C127" s="27" t="s">
        <v>26</v>
      </c>
      <c r="D127" s="69" t="s">
        <v>711</v>
      </c>
      <c r="E127" s="70" t="s">
        <v>712</v>
      </c>
      <c r="F127" s="70" t="s">
        <v>713</v>
      </c>
      <c r="G127" s="70" t="s">
        <v>714</v>
      </c>
      <c r="H127" s="70" t="s">
        <v>718</v>
      </c>
      <c r="I127" s="76" t="s">
        <v>719</v>
      </c>
      <c r="J127" s="71">
        <v>1</v>
      </c>
      <c r="K127" s="72">
        <v>44378</v>
      </c>
      <c r="L127" s="73">
        <v>44469</v>
      </c>
      <c r="M127" s="74">
        <f t="shared" ref="M127:M149" si="8">+(L127-K127)/7</f>
        <v>13</v>
      </c>
      <c r="N127" s="69">
        <v>0</v>
      </c>
      <c r="P127" s="37">
        <f t="shared" si="7"/>
        <v>0</v>
      </c>
      <c r="Q127" s="102" t="s">
        <v>717</v>
      </c>
      <c r="R127" s="104"/>
      <c r="S127" s="104"/>
      <c r="T127" s="104"/>
      <c r="U127" s="104"/>
      <c r="V127" s="104"/>
      <c r="W127" s="104"/>
      <c r="X127" s="104"/>
      <c r="Y127" s="104"/>
      <c r="Z127" s="104"/>
      <c r="AA127" s="104"/>
      <c r="AB127" s="104"/>
      <c r="AC127" s="104"/>
      <c r="AD127" s="104"/>
      <c r="AE127" s="104"/>
      <c r="AF127" s="104"/>
      <c r="AG127" s="104"/>
      <c r="AH127" s="104"/>
      <c r="AI127" s="104"/>
      <c r="AJ127" s="104"/>
      <c r="AK127" s="104"/>
      <c r="AL127" s="104"/>
      <c r="AM127" s="104"/>
      <c r="AN127" s="104"/>
      <c r="AO127" s="104"/>
      <c r="AP127" s="104"/>
      <c r="AQ127" s="104"/>
      <c r="AR127" s="104"/>
      <c r="AS127" s="104"/>
      <c r="AT127" s="104"/>
      <c r="AU127" s="104"/>
      <c r="AV127" s="104"/>
      <c r="AW127" s="104"/>
      <c r="AX127" s="104"/>
      <c r="AY127" s="104"/>
      <c r="AZ127" s="104"/>
      <c r="BA127" s="104"/>
      <c r="BB127" s="104"/>
      <c r="BC127" s="104"/>
      <c r="BD127" s="104"/>
      <c r="BE127" s="104"/>
      <c r="BF127" s="104"/>
      <c r="BG127" s="104"/>
    </row>
    <row r="128" spans="1:59" s="75" customFormat="1" ht="120" hidden="1" x14ac:dyDescent="0.2">
      <c r="A128" s="25">
        <v>117</v>
      </c>
      <c r="B128" s="26" t="s">
        <v>815</v>
      </c>
      <c r="C128" s="27" t="s">
        <v>26</v>
      </c>
      <c r="D128" s="69" t="s">
        <v>711</v>
      </c>
      <c r="E128" s="70" t="s">
        <v>712</v>
      </c>
      <c r="F128" s="70" t="s">
        <v>713</v>
      </c>
      <c r="G128" s="70" t="s">
        <v>714</v>
      </c>
      <c r="H128" s="70" t="s">
        <v>720</v>
      </c>
      <c r="I128" s="76" t="s">
        <v>721</v>
      </c>
      <c r="J128" s="71">
        <v>1</v>
      </c>
      <c r="K128" s="72">
        <v>44378</v>
      </c>
      <c r="L128" s="73">
        <v>44561</v>
      </c>
      <c r="M128" s="74">
        <f t="shared" si="8"/>
        <v>26.142857142857142</v>
      </c>
      <c r="N128" s="69">
        <v>0</v>
      </c>
      <c r="P128" s="37">
        <f t="shared" si="7"/>
        <v>0</v>
      </c>
      <c r="Q128" s="102" t="s">
        <v>717</v>
      </c>
      <c r="R128" s="104"/>
      <c r="S128" s="104"/>
      <c r="T128" s="104"/>
      <c r="U128" s="104"/>
      <c r="V128" s="104"/>
      <c r="W128" s="104"/>
      <c r="X128" s="104"/>
      <c r="Y128" s="104"/>
      <c r="Z128" s="104"/>
      <c r="AA128" s="104"/>
      <c r="AB128" s="104"/>
      <c r="AC128" s="104"/>
      <c r="AD128" s="104"/>
      <c r="AE128" s="104"/>
      <c r="AF128" s="104"/>
      <c r="AG128" s="104"/>
      <c r="AH128" s="104"/>
      <c r="AI128" s="104"/>
      <c r="AJ128" s="104"/>
      <c r="AK128" s="104"/>
      <c r="AL128" s="104"/>
      <c r="AM128" s="104"/>
      <c r="AN128" s="104"/>
      <c r="AO128" s="104"/>
      <c r="AP128" s="104"/>
      <c r="AQ128" s="104"/>
      <c r="AR128" s="104"/>
      <c r="AS128" s="104"/>
      <c r="AT128" s="104"/>
      <c r="AU128" s="104"/>
      <c r="AV128" s="104"/>
      <c r="AW128" s="104"/>
      <c r="AX128" s="104"/>
      <c r="AY128" s="104"/>
      <c r="AZ128" s="104"/>
      <c r="BA128" s="104"/>
      <c r="BB128" s="104"/>
      <c r="BC128" s="104"/>
      <c r="BD128" s="104"/>
      <c r="BE128" s="104"/>
      <c r="BF128" s="104"/>
      <c r="BG128" s="104"/>
    </row>
    <row r="129" spans="1:59" s="75" customFormat="1" ht="108" hidden="1" x14ac:dyDescent="0.2">
      <c r="A129" s="25">
        <v>118</v>
      </c>
      <c r="B129" s="26" t="s">
        <v>816</v>
      </c>
      <c r="C129" s="27" t="s">
        <v>26</v>
      </c>
      <c r="D129" s="69" t="s">
        <v>722</v>
      </c>
      <c r="E129" s="70" t="s">
        <v>723</v>
      </c>
      <c r="F129" s="70" t="s">
        <v>724</v>
      </c>
      <c r="G129" s="77" t="s">
        <v>725</v>
      </c>
      <c r="H129" s="78" t="s">
        <v>726</v>
      </c>
      <c r="I129" s="78" t="s">
        <v>727</v>
      </c>
      <c r="J129" s="79">
        <v>3</v>
      </c>
      <c r="K129" s="72">
        <v>44378</v>
      </c>
      <c r="L129" s="73">
        <v>44545</v>
      </c>
      <c r="M129" s="74">
        <f t="shared" si="8"/>
        <v>23.857142857142858</v>
      </c>
      <c r="N129" s="69">
        <v>0</v>
      </c>
      <c r="P129" s="37">
        <f t="shared" si="7"/>
        <v>0</v>
      </c>
      <c r="Q129" s="102" t="s">
        <v>728</v>
      </c>
      <c r="R129" s="104"/>
      <c r="S129" s="104"/>
      <c r="T129" s="104"/>
      <c r="U129" s="104"/>
      <c r="V129" s="104"/>
      <c r="W129" s="104"/>
      <c r="X129" s="104"/>
      <c r="Y129" s="104"/>
      <c r="Z129" s="104"/>
      <c r="AA129" s="104"/>
      <c r="AB129" s="104"/>
      <c r="AC129" s="104"/>
      <c r="AD129" s="104"/>
      <c r="AE129" s="104"/>
      <c r="AF129" s="104"/>
      <c r="AG129" s="104"/>
      <c r="AH129" s="104"/>
      <c r="AI129" s="104"/>
      <c r="AJ129" s="104"/>
      <c r="AK129" s="104"/>
      <c r="AL129" s="104"/>
      <c r="AM129" s="104"/>
      <c r="AN129" s="104"/>
      <c r="AO129" s="104"/>
      <c r="AP129" s="104"/>
      <c r="AQ129" s="104"/>
      <c r="AR129" s="104"/>
      <c r="AS129" s="104"/>
      <c r="AT129" s="104"/>
      <c r="AU129" s="104"/>
      <c r="AV129" s="104"/>
      <c r="AW129" s="104"/>
      <c r="AX129" s="104"/>
      <c r="AY129" s="104"/>
      <c r="AZ129" s="104"/>
      <c r="BA129" s="104"/>
      <c r="BB129" s="104"/>
      <c r="BC129" s="104"/>
      <c r="BD129" s="104"/>
      <c r="BE129" s="104"/>
      <c r="BF129" s="104"/>
      <c r="BG129" s="104"/>
    </row>
    <row r="130" spans="1:59" s="75" customFormat="1" ht="108" hidden="1" x14ac:dyDescent="0.2">
      <c r="A130" s="25">
        <v>119</v>
      </c>
      <c r="B130" s="26" t="s">
        <v>817</v>
      </c>
      <c r="C130" s="27" t="s">
        <v>26</v>
      </c>
      <c r="D130" s="69" t="s">
        <v>722</v>
      </c>
      <c r="E130" s="70" t="s">
        <v>723</v>
      </c>
      <c r="F130" s="70" t="s">
        <v>724</v>
      </c>
      <c r="G130" s="77" t="s">
        <v>729</v>
      </c>
      <c r="H130" s="77" t="s">
        <v>729</v>
      </c>
      <c r="I130" s="77" t="s">
        <v>730</v>
      </c>
      <c r="J130" s="80">
        <v>1</v>
      </c>
      <c r="K130" s="72">
        <v>44378</v>
      </c>
      <c r="L130" s="73">
        <v>44561</v>
      </c>
      <c r="M130" s="74">
        <f t="shared" si="8"/>
        <v>26.142857142857142</v>
      </c>
      <c r="N130" s="69">
        <v>0</v>
      </c>
      <c r="P130" s="37">
        <f t="shared" si="7"/>
        <v>0</v>
      </c>
      <c r="Q130" s="102" t="s">
        <v>728</v>
      </c>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4"/>
      <c r="AY130" s="104"/>
      <c r="AZ130" s="104"/>
      <c r="BA130" s="104"/>
      <c r="BB130" s="104"/>
      <c r="BC130" s="104"/>
      <c r="BD130" s="104"/>
      <c r="BE130" s="104"/>
      <c r="BF130" s="104"/>
      <c r="BG130" s="104"/>
    </row>
    <row r="131" spans="1:59" s="75" customFormat="1" ht="108" hidden="1" x14ac:dyDescent="0.2">
      <c r="A131" s="25">
        <v>120</v>
      </c>
      <c r="B131" s="26" t="s">
        <v>818</v>
      </c>
      <c r="C131" s="27" t="s">
        <v>26</v>
      </c>
      <c r="D131" s="69" t="s">
        <v>731</v>
      </c>
      <c r="E131" s="70" t="s">
        <v>732</v>
      </c>
      <c r="F131" s="70" t="s">
        <v>733</v>
      </c>
      <c r="G131" s="78" t="s">
        <v>734</v>
      </c>
      <c r="H131" s="78" t="s">
        <v>735</v>
      </c>
      <c r="I131" s="78" t="s">
        <v>736</v>
      </c>
      <c r="J131" s="79">
        <v>3</v>
      </c>
      <c r="K131" s="72">
        <v>44378</v>
      </c>
      <c r="L131" s="73">
        <v>44545</v>
      </c>
      <c r="M131" s="74">
        <f t="shared" si="8"/>
        <v>23.857142857142858</v>
      </c>
      <c r="N131" s="69">
        <v>0</v>
      </c>
      <c r="P131" s="37">
        <f t="shared" si="7"/>
        <v>0</v>
      </c>
      <c r="Q131" s="102" t="s">
        <v>717</v>
      </c>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104"/>
      <c r="AN131" s="104"/>
      <c r="AO131" s="104"/>
      <c r="AP131" s="104"/>
      <c r="AQ131" s="104"/>
      <c r="AR131" s="104"/>
      <c r="AS131" s="104"/>
      <c r="AT131" s="104"/>
      <c r="AU131" s="104"/>
      <c r="AV131" s="104"/>
      <c r="AW131" s="104"/>
      <c r="AX131" s="104"/>
      <c r="AY131" s="104"/>
      <c r="AZ131" s="104"/>
      <c r="BA131" s="104"/>
      <c r="BB131" s="104"/>
      <c r="BC131" s="104"/>
      <c r="BD131" s="104"/>
      <c r="BE131" s="104"/>
      <c r="BF131" s="104"/>
      <c r="BG131" s="104"/>
    </row>
    <row r="132" spans="1:59" s="75" customFormat="1" ht="108" hidden="1" x14ac:dyDescent="0.2">
      <c r="A132" s="25">
        <v>121</v>
      </c>
      <c r="B132" s="26" t="s">
        <v>819</v>
      </c>
      <c r="C132" s="27" t="s">
        <v>26</v>
      </c>
      <c r="D132" s="69" t="s">
        <v>731</v>
      </c>
      <c r="E132" s="70" t="s">
        <v>732</v>
      </c>
      <c r="F132" s="70" t="s">
        <v>733</v>
      </c>
      <c r="G132" s="78" t="s">
        <v>737</v>
      </c>
      <c r="H132" s="78" t="s">
        <v>738</v>
      </c>
      <c r="I132" s="78" t="s">
        <v>739</v>
      </c>
      <c r="J132" s="79">
        <v>2</v>
      </c>
      <c r="K132" s="72">
        <v>44362</v>
      </c>
      <c r="L132" s="73">
        <v>44377</v>
      </c>
      <c r="M132" s="74">
        <f t="shared" si="8"/>
        <v>2.1428571428571428</v>
      </c>
      <c r="N132" s="69">
        <v>2</v>
      </c>
      <c r="O132" s="78" t="s">
        <v>839</v>
      </c>
      <c r="P132" s="37">
        <f t="shared" si="7"/>
        <v>1</v>
      </c>
      <c r="Q132" s="102" t="s">
        <v>717</v>
      </c>
      <c r="R132" s="104"/>
      <c r="S132" s="104"/>
      <c r="T132" s="104"/>
      <c r="U132" s="104"/>
      <c r="V132" s="104"/>
      <c r="W132" s="104"/>
      <c r="X132" s="104"/>
      <c r="Y132" s="104"/>
      <c r="Z132" s="104"/>
      <c r="AA132" s="104"/>
      <c r="AB132" s="104"/>
      <c r="AC132" s="104"/>
      <c r="AD132" s="104"/>
      <c r="AE132" s="104"/>
      <c r="AF132" s="104"/>
      <c r="AG132" s="104"/>
      <c r="AH132" s="104"/>
      <c r="AI132" s="104"/>
      <c r="AJ132" s="104"/>
      <c r="AK132" s="104"/>
      <c r="AL132" s="104"/>
      <c r="AM132" s="104"/>
      <c r="AN132" s="104"/>
      <c r="AO132" s="104"/>
      <c r="AP132" s="104"/>
      <c r="AQ132" s="104"/>
      <c r="AR132" s="104"/>
      <c r="AS132" s="104"/>
      <c r="AT132" s="104"/>
      <c r="AU132" s="104"/>
      <c r="AV132" s="104"/>
      <c r="AW132" s="104"/>
      <c r="AX132" s="104"/>
      <c r="AY132" s="104"/>
      <c r="AZ132" s="104"/>
      <c r="BA132" s="104"/>
      <c r="BB132" s="104"/>
      <c r="BC132" s="104"/>
      <c r="BD132" s="104"/>
      <c r="BE132" s="104"/>
      <c r="BF132" s="104"/>
      <c r="BG132" s="104"/>
    </row>
    <row r="133" spans="1:59" s="75" customFormat="1" ht="84" hidden="1" x14ac:dyDescent="0.2">
      <c r="A133" s="25">
        <v>122</v>
      </c>
      <c r="B133" s="26" t="s">
        <v>820</v>
      </c>
      <c r="C133" s="27" t="s">
        <v>26</v>
      </c>
      <c r="D133" s="69" t="s">
        <v>740</v>
      </c>
      <c r="E133" s="70" t="s">
        <v>741</v>
      </c>
      <c r="F133" s="70" t="s">
        <v>742</v>
      </c>
      <c r="G133" s="78" t="s">
        <v>743</v>
      </c>
      <c r="H133" s="78" t="s">
        <v>743</v>
      </c>
      <c r="I133" s="78" t="s">
        <v>744</v>
      </c>
      <c r="J133" s="79">
        <v>3</v>
      </c>
      <c r="K133" s="72">
        <v>44378</v>
      </c>
      <c r="L133" s="73">
        <v>44545</v>
      </c>
      <c r="M133" s="74">
        <f t="shared" si="8"/>
        <v>23.857142857142858</v>
      </c>
      <c r="N133" s="69">
        <v>0</v>
      </c>
      <c r="P133" s="37">
        <f t="shared" si="7"/>
        <v>0</v>
      </c>
      <c r="Q133" s="102" t="s">
        <v>717</v>
      </c>
      <c r="R133" s="104"/>
      <c r="S133" s="104"/>
      <c r="T133" s="104"/>
      <c r="U133" s="104"/>
      <c r="V133" s="104"/>
      <c r="W133" s="104"/>
      <c r="X133" s="104"/>
      <c r="Y133" s="104"/>
      <c r="Z133" s="104"/>
      <c r="AA133" s="104"/>
      <c r="AB133" s="104"/>
      <c r="AC133" s="104"/>
      <c r="AD133" s="104"/>
      <c r="AE133" s="104"/>
      <c r="AF133" s="104"/>
      <c r="AG133" s="104"/>
      <c r="AH133" s="104"/>
      <c r="AI133" s="104"/>
      <c r="AJ133" s="104"/>
      <c r="AK133" s="104"/>
      <c r="AL133" s="104"/>
      <c r="AM133" s="104"/>
      <c r="AN133" s="104"/>
      <c r="AO133" s="104"/>
      <c r="AP133" s="104"/>
      <c r="AQ133" s="104"/>
      <c r="AR133" s="104"/>
      <c r="AS133" s="104"/>
      <c r="AT133" s="104"/>
      <c r="AU133" s="104"/>
      <c r="AV133" s="104"/>
      <c r="AW133" s="104"/>
      <c r="AX133" s="104"/>
      <c r="AY133" s="104"/>
      <c r="AZ133" s="104"/>
      <c r="BA133" s="104"/>
      <c r="BB133" s="104"/>
      <c r="BC133" s="104"/>
      <c r="BD133" s="104"/>
      <c r="BE133" s="104"/>
      <c r="BF133" s="104"/>
      <c r="BG133" s="104"/>
    </row>
    <row r="134" spans="1:59" s="75" customFormat="1" ht="108" hidden="1" x14ac:dyDescent="0.2">
      <c r="A134" s="25">
        <v>123</v>
      </c>
      <c r="B134" s="26" t="s">
        <v>821</v>
      </c>
      <c r="C134" s="27" t="s">
        <v>26</v>
      </c>
      <c r="D134" s="69" t="s">
        <v>745</v>
      </c>
      <c r="E134" s="70" t="s">
        <v>746</v>
      </c>
      <c r="F134" s="70" t="s">
        <v>747</v>
      </c>
      <c r="G134" s="77" t="s">
        <v>748</v>
      </c>
      <c r="H134" s="78" t="s">
        <v>749</v>
      </c>
      <c r="I134" s="78" t="s">
        <v>727</v>
      </c>
      <c r="J134" s="79">
        <v>3</v>
      </c>
      <c r="K134" s="72">
        <v>44378</v>
      </c>
      <c r="L134" s="73">
        <v>44545</v>
      </c>
      <c r="M134" s="74">
        <f t="shared" si="8"/>
        <v>23.857142857142858</v>
      </c>
      <c r="N134" s="69">
        <v>0</v>
      </c>
      <c r="P134" s="37">
        <f t="shared" si="7"/>
        <v>0</v>
      </c>
      <c r="Q134" s="102" t="s">
        <v>728</v>
      </c>
      <c r="R134" s="104"/>
      <c r="S134" s="104"/>
      <c r="T134" s="104"/>
      <c r="U134" s="104"/>
      <c r="V134" s="104"/>
      <c r="W134" s="104"/>
      <c r="X134" s="104"/>
      <c r="Y134" s="104"/>
      <c r="Z134" s="104"/>
      <c r="AA134" s="104"/>
      <c r="AB134" s="104"/>
      <c r="AC134" s="104"/>
      <c r="AD134" s="104"/>
      <c r="AE134" s="104"/>
      <c r="AF134" s="104"/>
      <c r="AG134" s="104"/>
      <c r="AH134" s="104"/>
      <c r="AI134" s="104"/>
      <c r="AJ134" s="104"/>
      <c r="AK134" s="104"/>
      <c r="AL134" s="104"/>
      <c r="AM134" s="104"/>
      <c r="AN134" s="104"/>
      <c r="AO134" s="104"/>
      <c r="AP134" s="104"/>
      <c r="AQ134" s="104"/>
      <c r="AR134" s="104"/>
      <c r="AS134" s="104"/>
      <c r="AT134" s="104"/>
      <c r="AU134" s="104"/>
      <c r="AV134" s="104"/>
      <c r="AW134" s="104"/>
      <c r="AX134" s="104"/>
      <c r="AY134" s="104"/>
      <c r="AZ134" s="104"/>
      <c r="BA134" s="104"/>
      <c r="BB134" s="104"/>
      <c r="BC134" s="104"/>
      <c r="BD134" s="104"/>
      <c r="BE134" s="104"/>
      <c r="BF134" s="104"/>
      <c r="BG134" s="104"/>
    </row>
    <row r="135" spans="1:59" s="75" customFormat="1" ht="108" hidden="1" x14ac:dyDescent="0.2">
      <c r="A135" s="25">
        <v>124</v>
      </c>
      <c r="B135" s="26" t="s">
        <v>822</v>
      </c>
      <c r="C135" s="27" t="s">
        <v>26</v>
      </c>
      <c r="D135" s="69" t="s">
        <v>745</v>
      </c>
      <c r="E135" s="70" t="s">
        <v>746</v>
      </c>
      <c r="F135" s="70" t="s">
        <v>747</v>
      </c>
      <c r="G135" s="77" t="s">
        <v>729</v>
      </c>
      <c r="H135" s="77" t="s">
        <v>729</v>
      </c>
      <c r="I135" s="77" t="s">
        <v>730</v>
      </c>
      <c r="J135" s="80">
        <v>1</v>
      </c>
      <c r="K135" s="72">
        <v>44378</v>
      </c>
      <c r="L135" s="73">
        <v>44561</v>
      </c>
      <c r="M135" s="74">
        <f t="shared" si="8"/>
        <v>26.142857142857142</v>
      </c>
      <c r="N135" s="69">
        <v>0</v>
      </c>
      <c r="P135" s="37">
        <f t="shared" si="7"/>
        <v>0</v>
      </c>
      <c r="Q135" s="102" t="s">
        <v>728</v>
      </c>
      <c r="R135" s="104"/>
      <c r="S135" s="104"/>
      <c r="T135" s="104"/>
      <c r="U135" s="104"/>
      <c r="V135" s="104"/>
      <c r="W135" s="104"/>
      <c r="X135" s="104"/>
      <c r="Y135" s="104"/>
      <c r="Z135" s="104"/>
      <c r="AA135" s="104"/>
      <c r="AB135" s="104"/>
      <c r="AC135" s="104"/>
      <c r="AD135" s="104"/>
      <c r="AE135" s="104"/>
      <c r="AF135" s="104"/>
      <c r="AG135" s="104"/>
      <c r="AH135" s="104"/>
      <c r="AI135" s="104"/>
      <c r="AJ135" s="104"/>
      <c r="AK135" s="104"/>
      <c r="AL135" s="104"/>
      <c r="AM135" s="104"/>
      <c r="AN135" s="104"/>
      <c r="AO135" s="104"/>
      <c r="AP135" s="104"/>
      <c r="AQ135" s="104"/>
      <c r="AR135" s="104"/>
      <c r="AS135" s="104"/>
      <c r="AT135" s="104"/>
      <c r="AU135" s="104"/>
      <c r="AV135" s="104"/>
      <c r="AW135" s="104"/>
      <c r="AX135" s="104"/>
      <c r="AY135" s="104"/>
      <c r="AZ135" s="104"/>
      <c r="BA135" s="104"/>
      <c r="BB135" s="104"/>
      <c r="BC135" s="104"/>
      <c r="BD135" s="104"/>
      <c r="BE135" s="104"/>
      <c r="BF135" s="104"/>
      <c r="BG135" s="104"/>
    </row>
    <row r="136" spans="1:59" s="75" customFormat="1" ht="108" hidden="1" x14ac:dyDescent="0.2">
      <c r="A136" s="25">
        <v>125</v>
      </c>
      <c r="B136" s="26" t="s">
        <v>823</v>
      </c>
      <c r="C136" s="27" t="s">
        <v>26</v>
      </c>
      <c r="D136" s="69" t="s">
        <v>750</v>
      </c>
      <c r="E136" s="70" t="s">
        <v>751</v>
      </c>
      <c r="F136" s="76" t="s">
        <v>752</v>
      </c>
      <c r="G136" s="78" t="s">
        <v>753</v>
      </c>
      <c r="H136" s="78" t="s">
        <v>753</v>
      </c>
      <c r="I136" s="81" t="s">
        <v>754</v>
      </c>
      <c r="J136" s="71">
        <v>1</v>
      </c>
      <c r="K136" s="72">
        <v>44378</v>
      </c>
      <c r="L136" s="73">
        <v>44438</v>
      </c>
      <c r="M136" s="74">
        <f t="shared" si="8"/>
        <v>8.5714285714285712</v>
      </c>
      <c r="N136" s="82">
        <v>0</v>
      </c>
      <c r="P136" s="37">
        <f t="shared" si="7"/>
        <v>0</v>
      </c>
      <c r="Q136" s="102" t="s">
        <v>717</v>
      </c>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4"/>
      <c r="AM136" s="104"/>
      <c r="AN136" s="104"/>
      <c r="AO136" s="104"/>
      <c r="AP136" s="104"/>
      <c r="AQ136" s="104"/>
      <c r="AR136" s="104"/>
      <c r="AS136" s="104"/>
      <c r="AT136" s="104"/>
      <c r="AU136" s="104"/>
      <c r="AV136" s="104"/>
      <c r="AW136" s="104"/>
      <c r="AX136" s="104"/>
      <c r="AY136" s="104"/>
      <c r="AZ136" s="104"/>
      <c r="BA136" s="104"/>
      <c r="BB136" s="104"/>
      <c r="BC136" s="104"/>
      <c r="BD136" s="104"/>
      <c r="BE136" s="104"/>
      <c r="BF136" s="104"/>
      <c r="BG136" s="104"/>
    </row>
    <row r="137" spans="1:59" s="75" customFormat="1" ht="108" hidden="1" x14ac:dyDescent="0.2">
      <c r="A137" s="25">
        <v>126</v>
      </c>
      <c r="B137" s="26" t="s">
        <v>824</v>
      </c>
      <c r="C137" s="27" t="s">
        <v>26</v>
      </c>
      <c r="D137" s="69" t="s">
        <v>755</v>
      </c>
      <c r="E137" s="70" t="s">
        <v>756</v>
      </c>
      <c r="F137" s="70" t="s">
        <v>757</v>
      </c>
      <c r="G137" s="78" t="s">
        <v>758</v>
      </c>
      <c r="H137" s="78" t="s">
        <v>758</v>
      </c>
      <c r="I137" s="81" t="s">
        <v>754</v>
      </c>
      <c r="J137" s="71">
        <v>1</v>
      </c>
      <c r="K137" s="72">
        <v>44378</v>
      </c>
      <c r="L137" s="73">
        <v>44408</v>
      </c>
      <c r="M137" s="74">
        <f t="shared" si="8"/>
        <v>4.2857142857142856</v>
      </c>
      <c r="N137" s="82">
        <v>0</v>
      </c>
      <c r="P137" s="37">
        <f t="shared" si="7"/>
        <v>0</v>
      </c>
      <c r="Q137" s="102" t="s">
        <v>717</v>
      </c>
      <c r="R137" s="104"/>
      <c r="S137" s="104"/>
      <c r="T137" s="104"/>
      <c r="U137" s="104"/>
      <c r="V137" s="104"/>
      <c r="W137" s="104"/>
      <c r="X137" s="104"/>
      <c r="Y137" s="104"/>
      <c r="Z137" s="104"/>
      <c r="AA137" s="104"/>
      <c r="AB137" s="104"/>
      <c r="AC137" s="104"/>
      <c r="AD137" s="104"/>
      <c r="AE137" s="104"/>
      <c r="AF137" s="104"/>
      <c r="AG137" s="104"/>
      <c r="AH137" s="104"/>
      <c r="AI137" s="104"/>
      <c r="AJ137" s="104"/>
      <c r="AK137" s="104"/>
      <c r="AL137" s="104"/>
      <c r="AM137" s="104"/>
      <c r="AN137" s="104"/>
      <c r="AO137" s="104"/>
      <c r="AP137" s="104"/>
      <c r="AQ137" s="104"/>
      <c r="AR137" s="104"/>
      <c r="AS137" s="104"/>
      <c r="AT137" s="104"/>
      <c r="AU137" s="104"/>
      <c r="AV137" s="104"/>
      <c r="AW137" s="104"/>
      <c r="AX137" s="104"/>
      <c r="AY137" s="104"/>
      <c r="AZ137" s="104"/>
      <c r="BA137" s="104"/>
      <c r="BB137" s="104"/>
      <c r="BC137" s="104"/>
      <c r="BD137" s="104"/>
      <c r="BE137" s="104"/>
      <c r="BF137" s="104"/>
      <c r="BG137" s="104"/>
    </row>
    <row r="138" spans="1:59" s="75" customFormat="1" ht="108" hidden="1" x14ac:dyDescent="0.2">
      <c r="A138" s="25">
        <v>127</v>
      </c>
      <c r="B138" s="26" t="s">
        <v>825</v>
      </c>
      <c r="C138" s="27" t="s">
        <v>26</v>
      </c>
      <c r="D138" s="69" t="s">
        <v>759</v>
      </c>
      <c r="E138" s="70" t="s">
        <v>760</v>
      </c>
      <c r="F138" s="70" t="s">
        <v>761</v>
      </c>
      <c r="G138" s="70" t="s">
        <v>762</v>
      </c>
      <c r="H138" s="70" t="s">
        <v>762</v>
      </c>
      <c r="I138" s="70" t="s">
        <v>163</v>
      </c>
      <c r="J138" s="83">
        <v>1</v>
      </c>
      <c r="K138" s="72">
        <v>44362</v>
      </c>
      <c r="L138" s="73">
        <v>44407</v>
      </c>
      <c r="M138" s="74">
        <f t="shared" si="8"/>
        <v>6.4285714285714288</v>
      </c>
      <c r="N138" s="82">
        <v>0</v>
      </c>
      <c r="P138" s="37">
        <f t="shared" si="7"/>
        <v>0</v>
      </c>
      <c r="Q138" s="102" t="s">
        <v>763</v>
      </c>
      <c r="R138" s="104"/>
      <c r="S138" s="104"/>
      <c r="T138" s="104"/>
      <c r="U138" s="104"/>
      <c r="V138" s="104"/>
      <c r="W138" s="104"/>
      <c r="X138" s="104"/>
      <c r="Y138" s="104"/>
      <c r="Z138" s="104"/>
      <c r="AA138" s="104"/>
      <c r="AB138" s="104"/>
      <c r="AC138" s="104"/>
      <c r="AD138" s="104"/>
      <c r="AE138" s="104"/>
      <c r="AF138" s="104"/>
      <c r="AG138" s="104"/>
      <c r="AH138" s="104"/>
      <c r="AI138" s="104"/>
      <c r="AJ138" s="104"/>
      <c r="AK138" s="104"/>
      <c r="AL138" s="104"/>
      <c r="AM138" s="104"/>
      <c r="AN138" s="104"/>
      <c r="AO138" s="104"/>
      <c r="AP138" s="104"/>
      <c r="AQ138" s="104"/>
      <c r="AR138" s="104"/>
      <c r="AS138" s="104"/>
      <c r="AT138" s="104"/>
      <c r="AU138" s="104"/>
      <c r="AV138" s="104"/>
      <c r="AW138" s="104"/>
      <c r="AX138" s="104"/>
      <c r="AY138" s="104"/>
      <c r="AZ138" s="104"/>
      <c r="BA138" s="104"/>
      <c r="BB138" s="104"/>
      <c r="BC138" s="104"/>
      <c r="BD138" s="104"/>
      <c r="BE138" s="104"/>
      <c r="BF138" s="104"/>
      <c r="BG138" s="104"/>
    </row>
    <row r="139" spans="1:59" s="75" customFormat="1" ht="108" hidden="1" x14ac:dyDescent="0.2">
      <c r="A139" s="25">
        <v>128</v>
      </c>
      <c r="B139" s="26" t="s">
        <v>826</v>
      </c>
      <c r="C139" s="27" t="s">
        <v>26</v>
      </c>
      <c r="D139" s="69" t="s">
        <v>759</v>
      </c>
      <c r="E139" s="70" t="s">
        <v>760</v>
      </c>
      <c r="F139" s="70" t="s">
        <v>761</v>
      </c>
      <c r="G139" s="70" t="s">
        <v>764</v>
      </c>
      <c r="H139" s="70" t="s">
        <v>764</v>
      </c>
      <c r="I139" s="70" t="s">
        <v>163</v>
      </c>
      <c r="J139" s="83">
        <v>1</v>
      </c>
      <c r="K139" s="72">
        <v>44362</v>
      </c>
      <c r="L139" s="73">
        <v>44407</v>
      </c>
      <c r="M139" s="74">
        <f t="shared" si="8"/>
        <v>6.4285714285714288</v>
      </c>
      <c r="N139" s="82">
        <v>0</v>
      </c>
      <c r="P139" s="37">
        <f t="shared" si="7"/>
        <v>0</v>
      </c>
      <c r="Q139" s="102" t="s">
        <v>763</v>
      </c>
      <c r="R139" s="104"/>
      <c r="S139" s="104"/>
      <c r="T139" s="104"/>
      <c r="U139" s="104"/>
      <c r="V139" s="104"/>
      <c r="W139" s="104"/>
      <c r="X139" s="104"/>
      <c r="Y139" s="104"/>
      <c r="Z139" s="104"/>
      <c r="AA139" s="104"/>
      <c r="AB139" s="104"/>
      <c r="AC139" s="104"/>
      <c r="AD139" s="104"/>
      <c r="AE139" s="104"/>
      <c r="AF139" s="104"/>
      <c r="AG139" s="104"/>
      <c r="AH139" s="104"/>
      <c r="AI139" s="104"/>
      <c r="AJ139" s="104"/>
      <c r="AK139" s="104"/>
      <c r="AL139" s="104"/>
      <c r="AM139" s="104"/>
      <c r="AN139" s="104"/>
      <c r="AO139" s="104"/>
      <c r="AP139" s="104"/>
      <c r="AQ139" s="104"/>
      <c r="AR139" s="104"/>
      <c r="AS139" s="104"/>
      <c r="AT139" s="104"/>
      <c r="AU139" s="104"/>
      <c r="AV139" s="104"/>
      <c r="AW139" s="104"/>
      <c r="AX139" s="104"/>
      <c r="AY139" s="104"/>
      <c r="AZ139" s="104"/>
      <c r="BA139" s="104"/>
      <c r="BB139" s="104"/>
      <c r="BC139" s="104"/>
      <c r="BD139" s="104"/>
      <c r="BE139" s="104"/>
      <c r="BF139" s="104"/>
      <c r="BG139" s="104"/>
    </row>
    <row r="140" spans="1:59" s="75" customFormat="1" ht="108" hidden="1" x14ac:dyDescent="0.2">
      <c r="A140" s="25">
        <v>129</v>
      </c>
      <c r="B140" s="26" t="s">
        <v>827</v>
      </c>
      <c r="C140" s="27" t="s">
        <v>26</v>
      </c>
      <c r="D140" s="69" t="s">
        <v>759</v>
      </c>
      <c r="E140" s="70" t="s">
        <v>760</v>
      </c>
      <c r="F140" s="70" t="s">
        <v>761</v>
      </c>
      <c r="G140" s="70" t="s">
        <v>765</v>
      </c>
      <c r="H140" s="70" t="s">
        <v>765</v>
      </c>
      <c r="I140" s="70" t="s">
        <v>719</v>
      </c>
      <c r="J140" s="83">
        <v>1</v>
      </c>
      <c r="K140" s="72">
        <v>44409</v>
      </c>
      <c r="L140" s="73">
        <v>44499</v>
      </c>
      <c r="M140" s="74">
        <f t="shared" si="8"/>
        <v>12.857142857142858</v>
      </c>
      <c r="N140" s="82">
        <v>0</v>
      </c>
      <c r="P140" s="37">
        <f t="shared" si="7"/>
        <v>0</v>
      </c>
      <c r="Q140" s="102" t="s">
        <v>763</v>
      </c>
      <c r="R140" s="104"/>
      <c r="S140" s="104"/>
      <c r="T140" s="104"/>
      <c r="U140" s="104"/>
      <c r="V140" s="104"/>
      <c r="W140" s="104"/>
      <c r="X140" s="104"/>
      <c r="Y140" s="104"/>
      <c r="Z140" s="104"/>
      <c r="AA140" s="104"/>
      <c r="AB140" s="104"/>
      <c r="AC140" s="104"/>
      <c r="AD140" s="104"/>
      <c r="AE140" s="104"/>
      <c r="AF140" s="104"/>
      <c r="AG140" s="104"/>
      <c r="AH140" s="104"/>
      <c r="AI140" s="104"/>
      <c r="AJ140" s="104"/>
      <c r="AK140" s="104"/>
      <c r="AL140" s="104"/>
      <c r="AM140" s="104"/>
      <c r="AN140" s="104"/>
      <c r="AO140" s="104"/>
      <c r="AP140" s="104"/>
      <c r="AQ140" s="104"/>
      <c r="AR140" s="104"/>
      <c r="AS140" s="104"/>
      <c r="AT140" s="104"/>
      <c r="AU140" s="104"/>
      <c r="AV140" s="104"/>
      <c r="AW140" s="104"/>
      <c r="AX140" s="104"/>
      <c r="AY140" s="104"/>
      <c r="AZ140" s="104"/>
      <c r="BA140" s="104"/>
      <c r="BB140" s="104"/>
      <c r="BC140" s="104"/>
      <c r="BD140" s="104"/>
      <c r="BE140" s="104"/>
      <c r="BF140" s="104"/>
      <c r="BG140" s="104"/>
    </row>
    <row r="141" spans="1:59" s="75" customFormat="1" ht="108" hidden="1" x14ac:dyDescent="0.2">
      <c r="A141" s="25">
        <v>130</v>
      </c>
      <c r="B141" s="26" t="s">
        <v>828</v>
      </c>
      <c r="C141" s="27" t="s">
        <v>26</v>
      </c>
      <c r="D141" s="69" t="s">
        <v>766</v>
      </c>
      <c r="E141" s="70" t="s">
        <v>767</v>
      </c>
      <c r="F141" s="82" t="s">
        <v>768</v>
      </c>
      <c r="G141" s="70" t="s">
        <v>769</v>
      </c>
      <c r="H141" s="70" t="s">
        <v>769</v>
      </c>
      <c r="I141" s="70" t="s">
        <v>163</v>
      </c>
      <c r="J141" s="83">
        <v>1</v>
      </c>
      <c r="K141" s="72">
        <v>44348</v>
      </c>
      <c r="L141" s="73">
        <v>44439</v>
      </c>
      <c r="M141" s="74">
        <f t="shared" si="8"/>
        <v>13</v>
      </c>
      <c r="N141" s="82">
        <v>0</v>
      </c>
      <c r="P141" s="37">
        <f t="shared" si="7"/>
        <v>0</v>
      </c>
      <c r="Q141" s="102" t="s">
        <v>763</v>
      </c>
      <c r="R141" s="104"/>
      <c r="S141" s="104"/>
      <c r="T141" s="104"/>
      <c r="U141" s="104"/>
      <c r="V141" s="104"/>
      <c r="W141" s="104"/>
      <c r="X141" s="104"/>
      <c r="Y141" s="104"/>
      <c r="Z141" s="104"/>
      <c r="AA141" s="104"/>
      <c r="AB141" s="104"/>
      <c r="AC141" s="104"/>
      <c r="AD141" s="104"/>
      <c r="AE141" s="104"/>
      <c r="AF141" s="104"/>
      <c r="AG141" s="104"/>
      <c r="AH141" s="104"/>
      <c r="AI141" s="104"/>
      <c r="AJ141" s="104"/>
      <c r="AK141" s="104"/>
      <c r="AL141" s="104"/>
      <c r="AM141" s="104"/>
      <c r="AN141" s="104"/>
      <c r="AO141" s="104"/>
      <c r="AP141" s="104"/>
      <c r="AQ141" s="104"/>
      <c r="AR141" s="104"/>
      <c r="AS141" s="104"/>
      <c r="AT141" s="104"/>
      <c r="AU141" s="104"/>
      <c r="AV141" s="104"/>
      <c r="AW141" s="104"/>
      <c r="AX141" s="104"/>
      <c r="AY141" s="104"/>
      <c r="AZ141" s="104"/>
      <c r="BA141" s="104"/>
      <c r="BB141" s="104"/>
      <c r="BC141" s="104"/>
      <c r="BD141" s="104"/>
      <c r="BE141" s="104"/>
      <c r="BF141" s="104"/>
      <c r="BG141" s="104"/>
    </row>
    <row r="142" spans="1:59" s="75" customFormat="1" ht="108" hidden="1" x14ac:dyDescent="0.2">
      <c r="A142" s="25">
        <v>131</v>
      </c>
      <c r="B142" s="26" t="s">
        <v>829</v>
      </c>
      <c r="C142" s="27" t="s">
        <v>26</v>
      </c>
      <c r="D142" s="69" t="s">
        <v>770</v>
      </c>
      <c r="E142" s="70" t="s">
        <v>771</v>
      </c>
      <c r="F142" s="70" t="s">
        <v>772</v>
      </c>
      <c r="G142" s="84" t="s">
        <v>773</v>
      </c>
      <c r="H142" s="84" t="s">
        <v>773</v>
      </c>
      <c r="I142" s="70" t="s">
        <v>163</v>
      </c>
      <c r="J142" s="83">
        <v>1</v>
      </c>
      <c r="K142" s="72">
        <v>44348</v>
      </c>
      <c r="L142" s="73">
        <v>44408</v>
      </c>
      <c r="M142" s="74">
        <f t="shared" si="8"/>
        <v>8.5714285714285712</v>
      </c>
      <c r="N142" s="82">
        <v>0</v>
      </c>
      <c r="P142" s="37">
        <f t="shared" si="7"/>
        <v>0</v>
      </c>
      <c r="Q142" s="102" t="s">
        <v>763</v>
      </c>
      <c r="R142" s="104"/>
      <c r="S142" s="104"/>
      <c r="T142" s="104"/>
      <c r="U142" s="104"/>
      <c r="V142" s="104"/>
      <c r="W142" s="104"/>
      <c r="X142" s="104"/>
      <c r="Y142" s="104"/>
      <c r="Z142" s="104"/>
      <c r="AA142" s="104"/>
      <c r="AB142" s="104"/>
      <c r="AC142" s="104"/>
      <c r="AD142" s="104"/>
      <c r="AE142" s="104"/>
      <c r="AF142" s="104"/>
      <c r="AG142" s="104"/>
      <c r="AH142" s="104"/>
      <c r="AI142" s="104"/>
      <c r="AJ142" s="104"/>
      <c r="AK142" s="104"/>
      <c r="AL142" s="104"/>
      <c r="AM142" s="104"/>
      <c r="AN142" s="104"/>
      <c r="AO142" s="104"/>
      <c r="AP142" s="104"/>
      <c r="AQ142" s="104"/>
      <c r="AR142" s="104"/>
      <c r="AS142" s="104"/>
      <c r="AT142" s="104"/>
      <c r="AU142" s="104"/>
      <c r="AV142" s="104"/>
      <c r="AW142" s="104"/>
      <c r="AX142" s="104"/>
      <c r="AY142" s="104"/>
      <c r="AZ142" s="104"/>
      <c r="BA142" s="104"/>
      <c r="BB142" s="104"/>
      <c r="BC142" s="104"/>
      <c r="BD142" s="104"/>
      <c r="BE142" s="104"/>
      <c r="BF142" s="104"/>
      <c r="BG142" s="104"/>
    </row>
    <row r="143" spans="1:59" s="75" customFormat="1" ht="108" hidden="1" x14ac:dyDescent="0.2">
      <c r="A143" s="25">
        <v>132</v>
      </c>
      <c r="B143" s="26" t="s">
        <v>830</v>
      </c>
      <c r="C143" s="27" t="s">
        <v>26</v>
      </c>
      <c r="D143" s="69" t="s">
        <v>770</v>
      </c>
      <c r="E143" s="70" t="s">
        <v>771</v>
      </c>
      <c r="F143" s="70" t="s">
        <v>772</v>
      </c>
      <c r="G143" s="84" t="s">
        <v>774</v>
      </c>
      <c r="H143" s="84" t="s">
        <v>774</v>
      </c>
      <c r="I143" s="70" t="s">
        <v>775</v>
      </c>
      <c r="J143" s="83">
        <v>1</v>
      </c>
      <c r="K143" s="72">
        <v>44378</v>
      </c>
      <c r="L143" s="73">
        <v>44530</v>
      </c>
      <c r="M143" s="74">
        <f t="shared" si="8"/>
        <v>21.714285714285715</v>
      </c>
      <c r="N143" s="82">
        <v>0</v>
      </c>
      <c r="P143" s="37">
        <f t="shared" si="7"/>
        <v>0</v>
      </c>
      <c r="Q143" s="102" t="s">
        <v>763</v>
      </c>
      <c r="R143" s="104"/>
      <c r="S143" s="104"/>
      <c r="T143" s="104"/>
      <c r="U143" s="104"/>
      <c r="V143" s="104"/>
      <c r="W143" s="104"/>
      <c r="X143" s="104"/>
      <c r="Y143" s="104"/>
      <c r="Z143" s="104"/>
      <c r="AA143" s="104"/>
      <c r="AB143" s="104"/>
      <c r="AC143" s="104"/>
      <c r="AD143" s="104"/>
      <c r="AE143" s="104"/>
      <c r="AF143" s="104"/>
      <c r="AG143" s="104"/>
      <c r="AH143" s="104"/>
      <c r="AI143" s="104"/>
      <c r="AJ143" s="104"/>
      <c r="AK143" s="104"/>
      <c r="AL143" s="104"/>
      <c r="AM143" s="104"/>
      <c r="AN143" s="104"/>
      <c r="AO143" s="104"/>
      <c r="AP143" s="104"/>
      <c r="AQ143" s="104"/>
      <c r="AR143" s="104"/>
      <c r="AS143" s="104"/>
      <c r="AT143" s="104"/>
      <c r="AU143" s="104"/>
      <c r="AV143" s="104"/>
      <c r="AW143" s="104"/>
      <c r="AX143" s="104"/>
      <c r="AY143" s="104"/>
      <c r="AZ143" s="104"/>
      <c r="BA143" s="104"/>
      <c r="BB143" s="104"/>
      <c r="BC143" s="104"/>
      <c r="BD143" s="104"/>
      <c r="BE143" s="104"/>
      <c r="BF143" s="104"/>
      <c r="BG143" s="104"/>
    </row>
    <row r="144" spans="1:59" s="75" customFormat="1" ht="120" hidden="1" x14ac:dyDescent="0.2">
      <c r="A144" s="25">
        <v>133</v>
      </c>
      <c r="B144" s="26" t="s">
        <v>831</v>
      </c>
      <c r="C144" s="27" t="s">
        <v>26</v>
      </c>
      <c r="D144" s="69" t="s">
        <v>776</v>
      </c>
      <c r="E144" s="70" t="s">
        <v>777</v>
      </c>
      <c r="F144" s="70" t="s">
        <v>778</v>
      </c>
      <c r="G144" s="76" t="s">
        <v>779</v>
      </c>
      <c r="H144" s="85" t="s">
        <v>780</v>
      </c>
      <c r="I144" s="76" t="s">
        <v>781</v>
      </c>
      <c r="J144" s="82">
        <v>2</v>
      </c>
      <c r="K144" s="72">
        <v>44378</v>
      </c>
      <c r="L144" s="73">
        <v>44469</v>
      </c>
      <c r="M144" s="74">
        <f t="shared" si="8"/>
        <v>13</v>
      </c>
      <c r="N144" s="82">
        <v>0</v>
      </c>
      <c r="P144" s="37">
        <f t="shared" si="7"/>
        <v>0</v>
      </c>
      <c r="Q144" s="102" t="s">
        <v>782</v>
      </c>
      <c r="R144" s="104"/>
      <c r="S144" s="104"/>
      <c r="T144" s="104"/>
      <c r="U144" s="104"/>
      <c r="V144" s="104"/>
      <c r="W144" s="104"/>
      <c r="X144" s="104"/>
      <c r="Y144" s="104"/>
      <c r="Z144" s="104"/>
      <c r="AA144" s="104"/>
      <c r="AB144" s="104"/>
      <c r="AC144" s="104"/>
      <c r="AD144" s="104"/>
      <c r="AE144" s="104"/>
      <c r="AF144" s="104"/>
      <c r="AG144" s="104"/>
      <c r="AH144" s="104"/>
      <c r="AI144" s="104"/>
      <c r="AJ144" s="104"/>
      <c r="AK144" s="104"/>
      <c r="AL144" s="104"/>
      <c r="AM144" s="104"/>
      <c r="AN144" s="104"/>
      <c r="AO144" s="104"/>
      <c r="AP144" s="104"/>
      <c r="AQ144" s="104"/>
      <c r="AR144" s="104"/>
      <c r="AS144" s="104"/>
      <c r="AT144" s="104"/>
      <c r="AU144" s="104"/>
      <c r="AV144" s="104"/>
      <c r="AW144" s="104"/>
      <c r="AX144" s="104"/>
      <c r="AY144" s="104"/>
      <c r="AZ144" s="104"/>
      <c r="BA144" s="104"/>
      <c r="BB144" s="104"/>
      <c r="BC144" s="104"/>
      <c r="BD144" s="104"/>
      <c r="BE144" s="104"/>
      <c r="BF144" s="104"/>
      <c r="BG144" s="104"/>
    </row>
    <row r="145" spans="1:59" s="75" customFormat="1" ht="120" hidden="1" x14ac:dyDescent="0.2">
      <c r="A145" s="25">
        <v>134</v>
      </c>
      <c r="B145" s="26" t="s">
        <v>832</v>
      </c>
      <c r="C145" s="27" t="s">
        <v>26</v>
      </c>
      <c r="D145" s="69" t="s">
        <v>783</v>
      </c>
      <c r="E145" s="70" t="s">
        <v>784</v>
      </c>
      <c r="F145" s="70" t="s">
        <v>785</v>
      </c>
      <c r="G145" s="70" t="s">
        <v>786</v>
      </c>
      <c r="H145" s="84" t="s">
        <v>787</v>
      </c>
      <c r="I145" s="83" t="s">
        <v>788</v>
      </c>
      <c r="J145" s="83">
        <v>1</v>
      </c>
      <c r="K145" s="72">
        <v>44348</v>
      </c>
      <c r="L145" s="73">
        <v>44409</v>
      </c>
      <c r="M145" s="74">
        <f t="shared" si="8"/>
        <v>8.7142857142857135</v>
      </c>
      <c r="N145" s="82">
        <v>0</v>
      </c>
      <c r="P145" s="37">
        <f t="shared" si="7"/>
        <v>0</v>
      </c>
      <c r="Q145" s="102" t="s">
        <v>763</v>
      </c>
      <c r="R145" s="104"/>
      <c r="S145" s="104"/>
      <c r="T145" s="104"/>
      <c r="U145" s="104"/>
      <c r="V145" s="104"/>
      <c r="W145" s="104"/>
      <c r="X145" s="104"/>
      <c r="Y145" s="104"/>
      <c r="Z145" s="104"/>
      <c r="AA145" s="104"/>
      <c r="AB145" s="104"/>
      <c r="AC145" s="104"/>
      <c r="AD145" s="104"/>
      <c r="AE145" s="104"/>
      <c r="AF145" s="104"/>
      <c r="AG145" s="104"/>
      <c r="AH145" s="104"/>
      <c r="AI145" s="104"/>
      <c r="AJ145" s="104"/>
      <c r="AK145" s="104"/>
      <c r="AL145" s="104"/>
      <c r="AM145" s="104"/>
      <c r="AN145" s="104"/>
      <c r="AO145" s="104"/>
      <c r="AP145" s="104"/>
      <c r="AQ145" s="104"/>
      <c r="AR145" s="104"/>
      <c r="AS145" s="104"/>
      <c r="AT145" s="104"/>
      <c r="AU145" s="104"/>
      <c r="AV145" s="104"/>
      <c r="AW145" s="104"/>
      <c r="AX145" s="104"/>
      <c r="AY145" s="104"/>
      <c r="AZ145" s="104"/>
      <c r="BA145" s="104"/>
      <c r="BB145" s="104"/>
      <c r="BC145" s="104"/>
      <c r="BD145" s="104"/>
      <c r="BE145" s="104"/>
      <c r="BF145" s="104"/>
      <c r="BG145" s="104"/>
    </row>
    <row r="146" spans="1:59" s="75" customFormat="1" ht="120" hidden="1" x14ac:dyDescent="0.2">
      <c r="A146" s="25">
        <v>135</v>
      </c>
      <c r="B146" s="26" t="s">
        <v>833</v>
      </c>
      <c r="C146" s="27" t="s">
        <v>26</v>
      </c>
      <c r="D146" s="86" t="s">
        <v>783</v>
      </c>
      <c r="E146" s="70" t="s">
        <v>784</v>
      </c>
      <c r="F146" s="70" t="s">
        <v>785</v>
      </c>
      <c r="G146" s="87" t="s">
        <v>789</v>
      </c>
      <c r="H146" s="87" t="s">
        <v>790</v>
      </c>
      <c r="I146" s="88" t="s">
        <v>791</v>
      </c>
      <c r="J146" s="89">
        <v>1</v>
      </c>
      <c r="K146" s="72">
        <v>44348</v>
      </c>
      <c r="L146" s="73">
        <v>44439</v>
      </c>
      <c r="M146" s="90">
        <f t="shared" si="8"/>
        <v>13</v>
      </c>
      <c r="N146" s="91">
        <v>0</v>
      </c>
      <c r="P146" s="37">
        <f t="shared" si="7"/>
        <v>0</v>
      </c>
      <c r="Q146" s="103" t="s">
        <v>792</v>
      </c>
      <c r="R146" s="104"/>
      <c r="S146" s="104"/>
      <c r="T146" s="104"/>
      <c r="U146" s="104"/>
      <c r="V146" s="104"/>
      <c r="W146" s="104"/>
      <c r="X146" s="104"/>
      <c r="Y146" s="104"/>
      <c r="Z146" s="104"/>
      <c r="AA146" s="104"/>
      <c r="AB146" s="104"/>
      <c r="AC146" s="104"/>
      <c r="AD146" s="104"/>
      <c r="AE146" s="104"/>
      <c r="AF146" s="104"/>
      <c r="AG146" s="104"/>
      <c r="AH146" s="104"/>
      <c r="AI146" s="104"/>
      <c r="AJ146" s="104"/>
      <c r="AK146" s="104"/>
      <c r="AL146" s="104"/>
      <c r="AM146" s="104"/>
      <c r="AN146" s="104"/>
      <c r="AO146" s="104"/>
      <c r="AP146" s="104"/>
      <c r="AQ146" s="104"/>
      <c r="AR146" s="104"/>
      <c r="AS146" s="104"/>
      <c r="AT146" s="104"/>
      <c r="AU146" s="104"/>
      <c r="AV146" s="104"/>
      <c r="AW146" s="104"/>
      <c r="AX146" s="104"/>
      <c r="AY146" s="104"/>
      <c r="AZ146" s="104"/>
      <c r="BA146" s="104"/>
      <c r="BB146" s="104"/>
      <c r="BC146" s="104"/>
      <c r="BD146" s="104"/>
      <c r="BE146" s="104"/>
      <c r="BF146" s="104"/>
      <c r="BG146" s="104"/>
    </row>
    <row r="147" spans="1:59" s="75" customFormat="1" ht="72" hidden="1" x14ac:dyDescent="0.2">
      <c r="A147" s="25">
        <v>136</v>
      </c>
      <c r="B147" s="26" t="s">
        <v>834</v>
      </c>
      <c r="C147" s="27" t="s">
        <v>26</v>
      </c>
      <c r="D147" s="69" t="s">
        <v>793</v>
      </c>
      <c r="E147" s="70" t="s">
        <v>794</v>
      </c>
      <c r="F147" s="70" t="s">
        <v>795</v>
      </c>
      <c r="G147" s="92" t="s">
        <v>796</v>
      </c>
      <c r="H147" s="92" t="s">
        <v>797</v>
      </c>
      <c r="I147" s="76" t="s">
        <v>798</v>
      </c>
      <c r="J147" s="82">
        <v>2</v>
      </c>
      <c r="K147" s="72">
        <v>44378</v>
      </c>
      <c r="L147" s="73">
        <v>44408</v>
      </c>
      <c r="M147" s="74">
        <f t="shared" si="8"/>
        <v>4.2857142857142856</v>
      </c>
      <c r="N147" s="82">
        <v>0</v>
      </c>
      <c r="P147" s="37">
        <f t="shared" si="7"/>
        <v>0</v>
      </c>
      <c r="Q147" s="102" t="s">
        <v>717</v>
      </c>
      <c r="R147" s="104"/>
      <c r="S147" s="104"/>
      <c r="T147" s="104"/>
      <c r="U147" s="104"/>
      <c r="V147" s="104"/>
      <c r="W147" s="104"/>
      <c r="X147" s="104"/>
      <c r="Y147" s="104"/>
      <c r="Z147" s="104"/>
      <c r="AA147" s="104"/>
      <c r="AB147" s="104"/>
      <c r="AC147" s="104"/>
      <c r="AD147" s="104"/>
      <c r="AE147" s="104"/>
      <c r="AF147" s="104"/>
      <c r="AG147" s="104"/>
      <c r="AH147" s="104"/>
      <c r="AI147" s="104"/>
      <c r="AJ147" s="104"/>
      <c r="AK147" s="104"/>
      <c r="AL147" s="104"/>
      <c r="AM147" s="104"/>
      <c r="AN147" s="104"/>
      <c r="AO147" s="104"/>
      <c r="AP147" s="104"/>
      <c r="AQ147" s="104"/>
      <c r="AR147" s="104"/>
      <c r="AS147" s="104"/>
      <c r="AT147" s="104"/>
      <c r="AU147" s="104"/>
      <c r="AV147" s="104"/>
      <c r="AW147" s="104"/>
      <c r="AX147" s="104"/>
      <c r="AY147" s="104"/>
      <c r="AZ147" s="104"/>
      <c r="BA147" s="104"/>
      <c r="BB147" s="104"/>
      <c r="BC147" s="104"/>
      <c r="BD147" s="104"/>
      <c r="BE147" s="104"/>
      <c r="BF147" s="104"/>
      <c r="BG147" s="104"/>
    </row>
    <row r="148" spans="1:59" s="75" customFormat="1" ht="72" hidden="1" x14ac:dyDescent="0.2">
      <c r="A148" s="25">
        <v>137</v>
      </c>
      <c r="B148" s="26" t="s">
        <v>835</v>
      </c>
      <c r="C148" s="27" t="s">
        <v>26</v>
      </c>
      <c r="D148" s="69" t="s">
        <v>793</v>
      </c>
      <c r="E148" s="70" t="s">
        <v>794</v>
      </c>
      <c r="F148" s="70" t="s">
        <v>799</v>
      </c>
      <c r="G148" s="92" t="s">
        <v>800</v>
      </c>
      <c r="H148" s="92" t="s">
        <v>800</v>
      </c>
      <c r="I148" s="76" t="s">
        <v>801</v>
      </c>
      <c r="J148" s="82">
        <v>1</v>
      </c>
      <c r="K148" s="72">
        <v>44378</v>
      </c>
      <c r="L148" s="73">
        <v>44408</v>
      </c>
      <c r="M148" s="74">
        <f t="shared" si="8"/>
        <v>4.2857142857142856</v>
      </c>
      <c r="N148" s="82">
        <v>0</v>
      </c>
      <c r="P148" s="37">
        <f t="shared" si="7"/>
        <v>0</v>
      </c>
      <c r="Q148" s="102" t="s">
        <v>717</v>
      </c>
      <c r="R148" s="104"/>
      <c r="S148" s="104"/>
      <c r="T148" s="104"/>
      <c r="U148" s="104"/>
      <c r="V148" s="104"/>
      <c r="W148" s="104"/>
      <c r="X148" s="104"/>
      <c r="Y148" s="104"/>
      <c r="Z148" s="104"/>
      <c r="AA148" s="104"/>
      <c r="AB148" s="104"/>
      <c r="AC148" s="104"/>
      <c r="AD148" s="104"/>
      <c r="AE148" s="104"/>
      <c r="AF148" s="104"/>
      <c r="AG148" s="104"/>
      <c r="AH148" s="104"/>
      <c r="AI148" s="104"/>
      <c r="AJ148" s="104"/>
      <c r="AK148" s="104"/>
      <c r="AL148" s="104"/>
      <c r="AM148" s="104"/>
      <c r="AN148" s="104"/>
      <c r="AO148" s="104"/>
      <c r="AP148" s="104"/>
      <c r="AQ148" s="104"/>
      <c r="AR148" s="104"/>
      <c r="AS148" s="104"/>
      <c r="AT148" s="104"/>
      <c r="AU148" s="104"/>
      <c r="AV148" s="104"/>
      <c r="AW148" s="104"/>
      <c r="AX148" s="104"/>
      <c r="AY148" s="104"/>
      <c r="AZ148" s="104"/>
      <c r="BA148" s="104"/>
      <c r="BB148" s="104"/>
      <c r="BC148" s="104"/>
      <c r="BD148" s="104"/>
      <c r="BE148" s="104"/>
      <c r="BF148" s="104"/>
      <c r="BG148" s="104"/>
    </row>
    <row r="149" spans="1:59" s="75" customFormat="1" ht="96" hidden="1" x14ac:dyDescent="0.2">
      <c r="A149" s="25">
        <v>138</v>
      </c>
      <c r="B149" s="26" t="s">
        <v>836</v>
      </c>
      <c r="C149" s="27" t="s">
        <v>26</v>
      </c>
      <c r="D149" s="69" t="s">
        <v>802</v>
      </c>
      <c r="E149" s="70" t="s">
        <v>803</v>
      </c>
      <c r="F149" s="70" t="s">
        <v>804</v>
      </c>
      <c r="G149" s="70" t="s">
        <v>805</v>
      </c>
      <c r="H149" s="85" t="s">
        <v>806</v>
      </c>
      <c r="I149" s="76" t="s">
        <v>807</v>
      </c>
      <c r="J149" s="71">
        <v>5</v>
      </c>
      <c r="K149" s="72">
        <v>44378</v>
      </c>
      <c r="L149" s="73">
        <v>44561</v>
      </c>
      <c r="M149" s="74">
        <f t="shared" si="8"/>
        <v>26.142857142857142</v>
      </c>
      <c r="N149" s="69">
        <v>0</v>
      </c>
      <c r="P149" s="37">
        <f t="shared" si="7"/>
        <v>0</v>
      </c>
      <c r="Q149" s="102" t="s">
        <v>782</v>
      </c>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104"/>
      <c r="AM149" s="104"/>
      <c r="AN149" s="104"/>
      <c r="AO149" s="104"/>
      <c r="AP149" s="104"/>
      <c r="AQ149" s="104"/>
      <c r="AR149" s="104"/>
      <c r="AS149" s="104"/>
      <c r="AT149" s="104"/>
      <c r="AU149" s="104"/>
      <c r="AV149" s="104"/>
      <c r="AW149" s="104"/>
      <c r="AX149" s="104"/>
      <c r="AY149" s="104"/>
      <c r="AZ149" s="104"/>
      <c r="BA149" s="104"/>
      <c r="BB149" s="104"/>
      <c r="BC149" s="104"/>
      <c r="BD149" s="104"/>
      <c r="BE149" s="104"/>
      <c r="BF149" s="104"/>
      <c r="BG149" s="104"/>
    </row>
    <row r="150" spans="1:59" s="75" customFormat="1" ht="120" hidden="1" x14ac:dyDescent="0.2">
      <c r="A150" s="25">
        <v>139</v>
      </c>
      <c r="B150" s="26" t="s">
        <v>837</v>
      </c>
      <c r="C150" s="27" t="s">
        <v>26</v>
      </c>
      <c r="D150" s="69" t="s">
        <v>808</v>
      </c>
      <c r="E150" s="70" t="s">
        <v>809</v>
      </c>
      <c r="F150" s="70" t="s">
        <v>810</v>
      </c>
      <c r="G150" s="84" t="s">
        <v>811</v>
      </c>
      <c r="H150" s="84" t="s">
        <v>811</v>
      </c>
      <c r="I150" s="70" t="s">
        <v>812</v>
      </c>
      <c r="J150" s="70">
        <v>1</v>
      </c>
      <c r="K150" s="72">
        <v>44378</v>
      </c>
      <c r="L150" s="73">
        <v>44439</v>
      </c>
      <c r="M150" s="74">
        <f>+(L150-K150)/7</f>
        <v>8.7142857142857135</v>
      </c>
      <c r="N150" s="74">
        <v>0</v>
      </c>
      <c r="P150" s="37">
        <f t="shared" si="7"/>
        <v>0</v>
      </c>
      <c r="Q150" s="102" t="s">
        <v>782</v>
      </c>
      <c r="R150" s="104"/>
      <c r="S150" s="104"/>
      <c r="T150" s="104"/>
      <c r="U150" s="104"/>
      <c r="V150" s="104"/>
      <c r="W150" s="104"/>
      <c r="X150" s="104"/>
      <c r="Y150" s="104"/>
      <c r="Z150" s="104"/>
      <c r="AA150" s="104"/>
      <c r="AB150" s="104"/>
      <c r="AC150" s="104"/>
      <c r="AD150" s="104"/>
      <c r="AE150" s="104"/>
      <c r="AF150" s="104"/>
      <c r="AG150" s="104"/>
      <c r="AH150" s="104"/>
      <c r="AI150" s="104"/>
      <c r="AJ150" s="104"/>
      <c r="AK150" s="104"/>
      <c r="AL150" s="104"/>
      <c r="AM150" s="104"/>
      <c r="AN150" s="104"/>
      <c r="AO150" s="104"/>
      <c r="AP150" s="104"/>
      <c r="AQ150" s="104"/>
      <c r="AR150" s="104"/>
      <c r="AS150" s="104"/>
      <c r="AT150" s="104"/>
      <c r="AU150" s="104"/>
      <c r="AV150" s="104"/>
      <c r="AW150" s="104"/>
      <c r="AX150" s="104"/>
      <c r="AY150" s="104"/>
      <c r="AZ150" s="104"/>
      <c r="BA150" s="104"/>
      <c r="BB150" s="104"/>
      <c r="BC150" s="104"/>
      <c r="BD150" s="104"/>
      <c r="BE150" s="104"/>
      <c r="BF150" s="104"/>
      <c r="BG150" s="104"/>
    </row>
    <row r="151" spans="1:59" s="75" customFormat="1" ht="12" x14ac:dyDescent="0.2">
      <c r="Q151" s="104"/>
      <c r="R151" s="104"/>
      <c r="S151" s="104"/>
      <c r="T151" s="104"/>
      <c r="U151" s="104"/>
      <c r="V151" s="104"/>
      <c r="W151" s="104"/>
      <c r="X151" s="104"/>
      <c r="Y151" s="104"/>
      <c r="Z151" s="104"/>
      <c r="AA151" s="104"/>
      <c r="AB151" s="104"/>
      <c r="AC151" s="104"/>
      <c r="AD151" s="104"/>
      <c r="AE151" s="104"/>
      <c r="AF151" s="104"/>
      <c r="AG151" s="104"/>
      <c r="AH151" s="104"/>
      <c r="AI151" s="104"/>
      <c r="AJ151" s="104"/>
      <c r="AK151" s="104"/>
      <c r="AL151" s="104"/>
      <c r="AM151" s="104"/>
      <c r="AN151" s="104"/>
      <c r="AO151" s="104"/>
      <c r="AP151" s="104"/>
      <c r="AQ151" s="104"/>
      <c r="AR151" s="104"/>
      <c r="AS151" s="104"/>
      <c r="AT151" s="104"/>
      <c r="AU151" s="104"/>
      <c r="AV151" s="104"/>
      <c r="AW151" s="104"/>
      <c r="AX151" s="104"/>
      <c r="AY151" s="104"/>
      <c r="AZ151" s="104"/>
      <c r="BA151" s="104"/>
      <c r="BB151" s="104"/>
      <c r="BC151" s="104"/>
      <c r="BD151" s="104"/>
      <c r="BE151" s="104"/>
      <c r="BF151" s="104"/>
      <c r="BG151" s="104"/>
    </row>
    <row r="152" spans="1:59" s="75" customFormat="1" ht="12" x14ac:dyDescent="0.2">
      <c r="Q152" s="104"/>
      <c r="R152" s="104"/>
      <c r="S152" s="104"/>
      <c r="T152" s="104"/>
      <c r="U152" s="104"/>
      <c r="V152" s="104"/>
      <c r="W152" s="104"/>
      <c r="X152" s="104"/>
      <c r="Y152" s="104"/>
      <c r="Z152" s="104"/>
      <c r="AA152" s="104"/>
      <c r="AB152" s="104"/>
      <c r="AC152" s="104"/>
      <c r="AD152" s="104"/>
      <c r="AE152" s="104"/>
      <c r="AF152" s="104"/>
      <c r="AG152" s="104"/>
      <c r="AH152" s="104"/>
      <c r="AI152" s="104"/>
      <c r="AJ152" s="104"/>
      <c r="AK152" s="104"/>
      <c r="AL152" s="104"/>
      <c r="AM152" s="104"/>
      <c r="AN152" s="104"/>
      <c r="AO152" s="104"/>
      <c r="AP152" s="104"/>
      <c r="AQ152" s="104"/>
      <c r="AR152" s="104"/>
      <c r="AS152" s="104"/>
      <c r="AT152" s="104"/>
      <c r="AU152" s="104"/>
      <c r="AV152" s="104"/>
      <c r="AW152" s="104"/>
      <c r="AX152" s="104"/>
      <c r="AY152" s="104"/>
      <c r="AZ152" s="104"/>
      <c r="BA152" s="104"/>
      <c r="BB152" s="104"/>
      <c r="BC152" s="104"/>
      <c r="BD152" s="104"/>
      <c r="BE152" s="104"/>
      <c r="BF152" s="104"/>
      <c r="BG152" s="104"/>
    </row>
    <row r="351004" spans="1:1" x14ac:dyDescent="0.25">
      <c r="A351004" t="s">
        <v>25</v>
      </c>
    </row>
    <row r="351005" spans="1:1" x14ac:dyDescent="0.25">
      <c r="A351005" t="s">
        <v>26</v>
      </c>
    </row>
  </sheetData>
  <autoFilter ref="A11:Q150" xr:uid="{00000000-0009-0000-0000-000000000000}">
    <filterColumn colId="3">
      <filters>
        <filter val="CPLAN 1"/>
        <filter val="CPLAN 2"/>
        <filter val="CPLAN 3"/>
        <filter val="CPLAN 4"/>
        <filter val="CPLAN 5"/>
        <filter val="CPLAN3"/>
      </filters>
    </filterColumn>
    <sortState xmlns:xlrd2="http://schemas.microsoft.com/office/spreadsheetml/2017/richdata2" ref="A96:Q120">
      <sortCondition ref="D11:D150"/>
    </sortState>
  </autoFilter>
  <sortState xmlns:xlrd2="http://schemas.microsoft.com/office/spreadsheetml/2017/richdata2" ref="A12:Q125">
    <sortCondition ref="A13:A125"/>
  </sortState>
  <mergeCells count="1">
    <mergeCell ref="B8:O8"/>
  </mergeCells>
  <phoneticPr fontId="8" type="noConversion"/>
  <dataValidations xWindow="179" yWindow="566" count="17">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57:D58 D60:D77 D16:D51 D11 D85:D150" xr:uid="{00000000-0002-0000-0000-000000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31:E38 E50 E57 E60:E61 E67 E77 E85:E87 E11 E97:E135" xr:uid="{00000000-0002-0000-0000-00000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31:F38 F50 F57 F60:F61 F67:F68 F77 F85:F89 O11 Q97:Q125 F11 F97:F135 F149:F150"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50 G57 G60 G62:G63 G65:G66 G67:H69 G71:H74 G85:H96"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G31:H31 H50 H57:I57 H58 H60 H62:H63 H65:H66 G116:H116 G97:H105 G11 G122:H135 G150:I150 G149"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31 I35 I50 I58:I60 I62:I63 I65:I69 I71:I74 I76:I77 H77 I85:I105 I116 I122:I126 J150 H127:H128 I129:I135" xr:uid="{00000000-0002-0000-0000-000005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31:J32 N31 J50 J57 J60 J62:J63 J65:J69 J71:J74 J76 J85:J111 J116 J121:J125 K147:K148 J149:K149 J135 K150 J126:K129 K136:K137 J131:K134 J130" xr:uid="{00000000-0002-0000-0000-000006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31:K33 K50:K63 K65:K76 K85:K125 K147:K150 K129:K137" xr:uid="{00000000-0002-0000-0000-000007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31 L50 L57:L60 L76 L116 L62:L63 L65:L74 L85:L105 L122:L135 L149:L150 K144:L144" xr:uid="{00000000-0002-0000-0000-000008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85:M150 N150" xr:uid="{00000000-0002-0000-00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50 N57 N85:N87 N60 N62:N63 N97:N119 N65:N67 N11 N121:N135 N149" xr:uid="{00000000-0002-0000-00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60 O55:O56 Q62:Q63 Q85:Q96 Q65:Q76 Q24:Q25 Q50:Q56 Q60 O50:O53 O63 O66:O76" xr:uid="{00000000-0002-0000-0000-00000B000000}">
      <formula1>0</formula1>
      <formula2>390</formula2>
    </dataValidation>
    <dataValidation type="textLength" allowBlank="1" showInputMessage="1" showErrorMessage="1" error="Escriba un texto _x000a_Maximo 390 Caracteres" promptTitle="Cualquier contenido_x000a_Maximo 390 Caracteres" prompt="_x000a_Registre DE MANERA BREVE las actividades a desarrollar para el cumplimiento de la Acción  de mejoramiento. _x000a_Insterte UNA FILA  por ACTIVIDAD._x000a_(MÁX. 390 CARACTERES)" sqref="H26 I14 I25:I26 I78:I79" xr:uid="{00000000-0002-0000-0000-00000C000000}">
      <formula1>0</formula1>
      <formula2>390</formula2>
    </dataValidation>
    <dataValidation type="textLength" allowBlank="1" showInputMessage="1" showErrorMessage="1" error="Escriba un texto _x000a_Maximo 390 Caracteres" promptTitle="Cualquier contenido_x000a_Maximo 390 Caracteres" prompt="_x000a_Registre DE MANERA BREVE acción (correctiva y/o preventiva) q adopta la Entidad p/ subsanar o corregir causa que genera hallazgo._x000a_(MÁX. 390 CARACTERES)_x000a_Inserte tantas filas como ACTIVIDADES tenga." sqref="H25 G25:G27" xr:uid="{00000000-0002-0000-0000-00000D000000}">
      <formula1>0</formula1>
      <formula2>390</formula2>
    </dataValidation>
    <dataValidation type="textLength" allowBlank="1" showErrorMessage="1" error="Escriba un texto _x000a_Maximo 390 Caracteres" promptTitle="Cualquier contenido_x000a_Maximo 390 Caracteres" prompt="_x000a_Registre DE MANERA BREVE las actividades a desarrollar para el cumplimiento de la Acción  de mejoramiento. _x000a_Insterte UNA FILA  por ACTIVIDAD._x000a_(MÁX. 390 CARACTERES)" sqref="G28:H28 H27" xr:uid="{00000000-0002-0000-0000-00000E000000}">
      <formula1>0</formula1>
      <formula2>390</formula2>
    </dataValidation>
    <dataValidation type="textLength" allowBlank="1" showErrorMessage="1" error="Escriba un texto _x000a_Maximo 390 Caracteres" promptTitle="Cualquier contenido_x000a_Maximo 390 Caracteres" prompt="_x000a_Registre DE MANERA BREVE acción (correctiva y/o preventiva) q adopta la Entidad p/ subsanar o corregir causa que genera hallazgo._x000a_(MÁX. 390 CARACTERES)_x000a_Inserte tantas filas como ACTIVIDADES tenga." sqref="G24:H24" xr:uid="{00000000-0002-0000-0000-00000F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3:C150 C11" xr:uid="{00000000-0002-0000-0000-000010000000}">
      <formula1>#REF!</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9"/>
  <sheetViews>
    <sheetView tabSelected="1" topLeftCell="A12" zoomScale="80" zoomScaleNormal="80" workbookViewId="0">
      <selection activeCell="A16" sqref="A4:A16"/>
    </sheetView>
  </sheetViews>
  <sheetFormatPr baseColWidth="10" defaultColWidth="36.140625" defaultRowHeight="15" x14ac:dyDescent="0.25"/>
  <cols>
    <col min="1" max="1" width="36.140625" style="3"/>
    <col min="2" max="2" width="18.7109375" style="3" bestFit="1" customWidth="1"/>
    <col min="3" max="3" width="20.42578125" style="3" bestFit="1" customWidth="1"/>
    <col min="4" max="4" width="18.85546875" style="3" customWidth="1"/>
    <col min="5" max="5" width="23.42578125" style="3" customWidth="1"/>
    <col min="6" max="6" width="18.140625" style="3" bestFit="1" customWidth="1"/>
    <col min="7" max="7" width="16" style="3" bestFit="1" customWidth="1"/>
    <col min="8" max="8" width="64.140625" style="3" customWidth="1"/>
    <col min="9" max="257" width="36.140625" style="3"/>
    <col min="258" max="258" width="18.7109375" style="3" bestFit="1" customWidth="1"/>
    <col min="259" max="259" width="20.42578125" style="3" bestFit="1" customWidth="1"/>
    <col min="260" max="260" width="18.85546875" style="3" customWidth="1"/>
    <col min="261" max="261" width="23.42578125" style="3" customWidth="1"/>
    <col min="262" max="262" width="18.140625" style="3" bestFit="1" customWidth="1"/>
    <col min="263" max="263" width="16" style="3" bestFit="1" customWidth="1"/>
    <col min="264" max="264" width="64.140625" style="3" customWidth="1"/>
    <col min="265" max="513" width="36.140625" style="3"/>
    <col min="514" max="514" width="18.7109375" style="3" bestFit="1" customWidth="1"/>
    <col min="515" max="515" width="20.42578125" style="3" bestFit="1" customWidth="1"/>
    <col min="516" max="516" width="18.85546875" style="3" customWidth="1"/>
    <col min="517" max="517" width="23.42578125" style="3" customWidth="1"/>
    <col min="518" max="518" width="18.140625" style="3" bestFit="1" customWidth="1"/>
    <col min="519" max="519" width="16" style="3" bestFit="1" customWidth="1"/>
    <col min="520" max="520" width="64.140625" style="3" customWidth="1"/>
    <col min="521" max="769" width="36.140625" style="3"/>
    <col min="770" max="770" width="18.7109375" style="3" bestFit="1" customWidth="1"/>
    <col min="771" max="771" width="20.42578125" style="3" bestFit="1" customWidth="1"/>
    <col min="772" max="772" width="18.85546875" style="3" customWidth="1"/>
    <col min="773" max="773" width="23.42578125" style="3" customWidth="1"/>
    <col min="774" max="774" width="18.140625" style="3" bestFit="1" customWidth="1"/>
    <col min="775" max="775" width="16" style="3" bestFit="1" customWidth="1"/>
    <col min="776" max="776" width="64.140625" style="3" customWidth="1"/>
    <col min="777" max="1025" width="36.140625" style="3"/>
    <col min="1026" max="1026" width="18.7109375" style="3" bestFit="1" customWidth="1"/>
    <col min="1027" max="1027" width="20.42578125" style="3" bestFit="1" customWidth="1"/>
    <col min="1028" max="1028" width="18.85546875" style="3" customWidth="1"/>
    <col min="1029" max="1029" width="23.42578125" style="3" customWidth="1"/>
    <col min="1030" max="1030" width="18.140625" style="3" bestFit="1" customWidth="1"/>
    <col min="1031" max="1031" width="16" style="3" bestFit="1" customWidth="1"/>
    <col min="1032" max="1032" width="64.140625" style="3" customWidth="1"/>
    <col min="1033" max="1281" width="36.140625" style="3"/>
    <col min="1282" max="1282" width="18.7109375" style="3" bestFit="1" customWidth="1"/>
    <col min="1283" max="1283" width="20.42578125" style="3" bestFit="1" customWidth="1"/>
    <col min="1284" max="1284" width="18.85546875" style="3" customWidth="1"/>
    <col min="1285" max="1285" width="23.42578125" style="3" customWidth="1"/>
    <col min="1286" max="1286" width="18.140625" style="3" bestFit="1" customWidth="1"/>
    <col min="1287" max="1287" width="16" style="3" bestFit="1" customWidth="1"/>
    <col min="1288" max="1288" width="64.140625" style="3" customWidth="1"/>
    <col min="1289" max="1537" width="36.140625" style="3"/>
    <col min="1538" max="1538" width="18.7109375" style="3" bestFit="1" customWidth="1"/>
    <col min="1539" max="1539" width="20.42578125" style="3" bestFit="1" customWidth="1"/>
    <col min="1540" max="1540" width="18.85546875" style="3" customWidth="1"/>
    <col min="1541" max="1541" width="23.42578125" style="3" customWidth="1"/>
    <col min="1542" max="1542" width="18.140625" style="3" bestFit="1" customWidth="1"/>
    <col min="1543" max="1543" width="16" style="3" bestFit="1" customWidth="1"/>
    <col min="1544" max="1544" width="64.140625" style="3" customWidth="1"/>
    <col min="1545" max="1793" width="36.140625" style="3"/>
    <col min="1794" max="1794" width="18.7109375" style="3" bestFit="1" customWidth="1"/>
    <col min="1795" max="1795" width="20.42578125" style="3" bestFit="1" customWidth="1"/>
    <col min="1796" max="1796" width="18.85546875" style="3" customWidth="1"/>
    <col min="1797" max="1797" width="23.42578125" style="3" customWidth="1"/>
    <col min="1798" max="1798" width="18.140625" style="3" bestFit="1" customWidth="1"/>
    <col min="1799" max="1799" width="16" style="3" bestFit="1" customWidth="1"/>
    <col min="1800" max="1800" width="64.140625" style="3" customWidth="1"/>
    <col min="1801" max="2049" width="36.140625" style="3"/>
    <col min="2050" max="2050" width="18.7109375" style="3" bestFit="1" customWidth="1"/>
    <col min="2051" max="2051" width="20.42578125" style="3" bestFit="1" customWidth="1"/>
    <col min="2052" max="2052" width="18.85546875" style="3" customWidth="1"/>
    <col min="2053" max="2053" width="23.42578125" style="3" customWidth="1"/>
    <col min="2054" max="2054" width="18.140625" style="3" bestFit="1" customWidth="1"/>
    <col min="2055" max="2055" width="16" style="3" bestFit="1" customWidth="1"/>
    <col min="2056" max="2056" width="64.140625" style="3" customWidth="1"/>
    <col min="2057" max="2305" width="36.140625" style="3"/>
    <col min="2306" max="2306" width="18.7109375" style="3" bestFit="1" customWidth="1"/>
    <col min="2307" max="2307" width="20.42578125" style="3" bestFit="1" customWidth="1"/>
    <col min="2308" max="2308" width="18.85546875" style="3" customWidth="1"/>
    <col min="2309" max="2309" width="23.42578125" style="3" customWidth="1"/>
    <col min="2310" max="2310" width="18.140625" style="3" bestFit="1" customWidth="1"/>
    <col min="2311" max="2311" width="16" style="3" bestFit="1" customWidth="1"/>
    <col min="2312" max="2312" width="64.140625" style="3" customWidth="1"/>
    <col min="2313" max="2561" width="36.140625" style="3"/>
    <col min="2562" max="2562" width="18.7109375" style="3" bestFit="1" customWidth="1"/>
    <col min="2563" max="2563" width="20.42578125" style="3" bestFit="1" customWidth="1"/>
    <col min="2564" max="2564" width="18.85546875" style="3" customWidth="1"/>
    <col min="2565" max="2565" width="23.42578125" style="3" customWidth="1"/>
    <col min="2566" max="2566" width="18.140625" style="3" bestFit="1" customWidth="1"/>
    <col min="2567" max="2567" width="16" style="3" bestFit="1" customWidth="1"/>
    <col min="2568" max="2568" width="64.140625" style="3" customWidth="1"/>
    <col min="2569" max="2817" width="36.140625" style="3"/>
    <col min="2818" max="2818" width="18.7109375" style="3" bestFit="1" customWidth="1"/>
    <col min="2819" max="2819" width="20.42578125" style="3" bestFit="1" customWidth="1"/>
    <col min="2820" max="2820" width="18.85546875" style="3" customWidth="1"/>
    <col min="2821" max="2821" width="23.42578125" style="3" customWidth="1"/>
    <col min="2822" max="2822" width="18.140625" style="3" bestFit="1" customWidth="1"/>
    <col min="2823" max="2823" width="16" style="3" bestFit="1" customWidth="1"/>
    <col min="2824" max="2824" width="64.140625" style="3" customWidth="1"/>
    <col min="2825" max="3073" width="36.140625" style="3"/>
    <col min="3074" max="3074" width="18.7109375" style="3" bestFit="1" customWidth="1"/>
    <col min="3075" max="3075" width="20.42578125" style="3" bestFit="1" customWidth="1"/>
    <col min="3076" max="3076" width="18.85546875" style="3" customWidth="1"/>
    <col min="3077" max="3077" width="23.42578125" style="3" customWidth="1"/>
    <col min="3078" max="3078" width="18.140625" style="3" bestFit="1" customWidth="1"/>
    <col min="3079" max="3079" width="16" style="3" bestFit="1" customWidth="1"/>
    <col min="3080" max="3080" width="64.140625" style="3" customWidth="1"/>
    <col min="3081" max="3329" width="36.140625" style="3"/>
    <col min="3330" max="3330" width="18.7109375" style="3" bestFit="1" customWidth="1"/>
    <col min="3331" max="3331" width="20.42578125" style="3" bestFit="1" customWidth="1"/>
    <col min="3332" max="3332" width="18.85546875" style="3" customWidth="1"/>
    <col min="3333" max="3333" width="23.42578125" style="3" customWidth="1"/>
    <col min="3334" max="3334" width="18.140625" style="3" bestFit="1" customWidth="1"/>
    <col min="3335" max="3335" width="16" style="3" bestFit="1" customWidth="1"/>
    <col min="3336" max="3336" width="64.140625" style="3" customWidth="1"/>
    <col min="3337" max="3585" width="36.140625" style="3"/>
    <col min="3586" max="3586" width="18.7109375" style="3" bestFit="1" customWidth="1"/>
    <col min="3587" max="3587" width="20.42578125" style="3" bestFit="1" customWidth="1"/>
    <col min="3588" max="3588" width="18.85546875" style="3" customWidth="1"/>
    <col min="3589" max="3589" width="23.42578125" style="3" customWidth="1"/>
    <col min="3590" max="3590" width="18.140625" style="3" bestFit="1" customWidth="1"/>
    <col min="3591" max="3591" width="16" style="3" bestFit="1" customWidth="1"/>
    <col min="3592" max="3592" width="64.140625" style="3" customWidth="1"/>
    <col min="3593" max="3841" width="36.140625" style="3"/>
    <col min="3842" max="3842" width="18.7109375" style="3" bestFit="1" customWidth="1"/>
    <col min="3843" max="3843" width="20.42578125" style="3" bestFit="1" customWidth="1"/>
    <col min="3844" max="3844" width="18.85546875" style="3" customWidth="1"/>
    <col min="3845" max="3845" width="23.42578125" style="3" customWidth="1"/>
    <col min="3846" max="3846" width="18.140625" style="3" bestFit="1" customWidth="1"/>
    <col min="3847" max="3847" width="16" style="3" bestFit="1" customWidth="1"/>
    <col min="3848" max="3848" width="64.140625" style="3" customWidth="1"/>
    <col min="3849" max="4097" width="36.140625" style="3"/>
    <col min="4098" max="4098" width="18.7109375" style="3" bestFit="1" customWidth="1"/>
    <col min="4099" max="4099" width="20.42578125" style="3" bestFit="1" customWidth="1"/>
    <col min="4100" max="4100" width="18.85546875" style="3" customWidth="1"/>
    <col min="4101" max="4101" width="23.42578125" style="3" customWidth="1"/>
    <col min="4102" max="4102" width="18.140625" style="3" bestFit="1" customWidth="1"/>
    <col min="4103" max="4103" width="16" style="3" bestFit="1" customWidth="1"/>
    <col min="4104" max="4104" width="64.140625" style="3" customWidth="1"/>
    <col min="4105" max="4353" width="36.140625" style="3"/>
    <col min="4354" max="4354" width="18.7109375" style="3" bestFit="1" customWidth="1"/>
    <col min="4355" max="4355" width="20.42578125" style="3" bestFit="1" customWidth="1"/>
    <col min="4356" max="4356" width="18.85546875" style="3" customWidth="1"/>
    <col min="4357" max="4357" width="23.42578125" style="3" customWidth="1"/>
    <col min="4358" max="4358" width="18.140625" style="3" bestFit="1" customWidth="1"/>
    <col min="4359" max="4359" width="16" style="3" bestFit="1" customWidth="1"/>
    <col min="4360" max="4360" width="64.140625" style="3" customWidth="1"/>
    <col min="4361" max="4609" width="36.140625" style="3"/>
    <col min="4610" max="4610" width="18.7109375" style="3" bestFit="1" customWidth="1"/>
    <col min="4611" max="4611" width="20.42578125" style="3" bestFit="1" customWidth="1"/>
    <col min="4612" max="4612" width="18.85546875" style="3" customWidth="1"/>
    <col min="4613" max="4613" width="23.42578125" style="3" customWidth="1"/>
    <col min="4614" max="4614" width="18.140625" style="3" bestFit="1" customWidth="1"/>
    <col min="4615" max="4615" width="16" style="3" bestFit="1" customWidth="1"/>
    <col min="4616" max="4616" width="64.140625" style="3" customWidth="1"/>
    <col min="4617" max="4865" width="36.140625" style="3"/>
    <col min="4866" max="4866" width="18.7109375" style="3" bestFit="1" customWidth="1"/>
    <col min="4867" max="4867" width="20.42578125" style="3" bestFit="1" customWidth="1"/>
    <col min="4868" max="4868" width="18.85546875" style="3" customWidth="1"/>
    <col min="4869" max="4869" width="23.42578125" style="3" customWidth="1"/>
    <col min="4870" max="4870" width="18.140625" style="3" bestFit="1" customWidth="1"/>
    <col min="4871" max="4871" width="16" style="3" bestFit="1" customWidth="1"/>
    <col min="4872" max="4872" width="64.140625" style="3" customWidth="1"/>
    <col min="4873" max="5121" width="36.140625" style="3"/>
    <col min="5122" max="5122" width="18.7109375" style="3" bestFit="1" customWidth="1"/>
    <col min="5123" max="5123" width="20.42578125" style="3" bestFit="1" customWidth="1"/>
    <col min="5124" max="5124" width="18.85546875" style="3" customWidth="1"/>
    <col min="5125" max="5125" width="23.42578125" style="3" customWidth="1"/>
    <col min="5126" max="5126" width="18.140625" style="3" bestFit="1" customWidth="1"/>
    <col min="5127" max="5127" width="16" style="3" bestFit="1" customWidth="1"/>
    <col min="5128" max="5128" width="64.140625" style="3" customWidth="1"/>
    <col min="5129" max="5377" width="36.140625" style="3"/>
    <col min="5378" max="5378" width="18.7109375" style="3" bestFit="1" customWidth="1"/>
    <col min="5379" max="5379" width="20.42578125" style="3" bestFit="1" customWidth="1"/>
    <col min="5380" max="5380" width="18.85546875" style="3" customWidth="1"/>
    <col min="5381" max="5381" width="23.42578125" style="3" customWidth="1"/>
    <col min="5382" max="5382" width="18.140625" style="3" bestFit="1" customWidth="1"/>
    <col min="5383" max="5383" width="16" style="3" bestFit="1" customWidth="1"/>
    <col min="5384" max="5384" width="64.140625" style="3" customWidth="1"/>
    <col min="5385" max="5633" width="36.140625" style="3"/>
    <col min="5634" max="5634" width="18.7109375" style="3" bestFit="1" customWidth="1"/>
    <col min="5635" max="5635" width="20.42578125" style="3" bestFit="1" customWidth="1"/>
    <col min="5636" max="5636" width="18.85546875" style="3" customWidth="1"/>
    <col min="5637" max="5637" width="23.42578125" style="3" customWidth="1"/>
    <col min="5638" max="5638" width="18.140625" style="3" bestFit="1" customWidth="1"/>
    <col min="5639" max="5639" width="16" style="3" bestFit="1" customWidth="1"/>
    <col min="5640" max="5640" width="64.140625" style="3" customWidth="1"/>
    <col min="5641" max="5889" width="36.140625" style="3"/>
    <col min="5890" max="5890" width="18.7109375" style="3" bestFit="1" customWidth="1"/>
    <col min="5891" max="5891" width="20.42578125" style="3" bestFit="1" customWidth="1"/>
    <col min="5892" max="5892" width="18.85546875" style="3" customWidth="1"/>
    <col min="5893" max="5893" width="23.42578125" style="3" customWidth="1"/>
    <col min="5894" max="5894" width="18.140625" style="3" bestFit="1" customWidth="1"/>
    <col min="5895" max="5895" width="16" style="3" bestFit="1" customWidth="1"/>
    <col min="5896" max="5896" width="64.140625" style="3" customWidth="1"/>
    <col min="5897" max="6145" width="36.140625" style="3"/>
    <col min="6146" max="6146" width="18.7109375" style="3" bestFit="1" customWidth="1"/>
    <col min="6147" max="6147" width="20.42578125" style="3" bestFit="1" customWidth="1"/>
    <col min="6148" max="6148" width="18.85546875" style="3" customWidth="1"/>
    <col min="6149" max="6149" width="23.42578125" style="3" customWidth="1"/>
    <col min="6150" max="6150" width="18.140625" style="3" bestFit="1" customWidth="1"/>
    <col min="6151" max="6151" width="16" style="3" bestFit="1" customWidth="1"/>
    <col min="6152" max="6152" width="64.140625" style="3" customWidth="1"/>
    <col min="6153" max="6401" width="36.140625" style="3"/>
    <col min="6402" max="6402" width="18.7109375" style="3" bestFit="1" customWidth="1"/>
    <col min="6403" max="6403" width="20.42578125" style="3" bestFit="1" customWidth="1"/>
    <col min="6404" max="6404" width="18.85546875" style="3" customWidth="1"/>
    <col min="6405" max="6405" width="23.42578125" style="3" customWidth="1"/>
    <col min="6406" max="6406" width="18.140625" style="3" bestFit="1" customWidth="1"/>
    <col min="6407" max="6407" width="16" style="3" bestFit="1" customWidth="1"/>
    <col min="6408" max="6408" width="64.140625" style="3" customWidth="1"/>
    <col min="6409" max="6657" width="36.140625" style="3"/>
    <col min="6658" max="6658" width="18.7109375" style="3" bestFit="1" customWidth="1"/>
    <col min="6659" max="6659" width="20.42578125" style="3" bestFit="1" customWidth="1"/>
    <col min="6660" max="6660" width="18.85546875" style="3" customWidth="1"/>
    <col min="6661" max="6661" width="23.42578125" style="3" customWidth="1"/>
    <col min="6662" max="6662" width="18.140625" style="3" bestFit="1" customWidth="1"/>
    <col min="6663" max="6663" width="16" style="3" bestFit="1" customWidth="1"/>
    <col min="6664" max="6664" width="64.140625" style="3" customWidth="1"/>
    <col min="6665" max="6913" width="36.140625" style="3"/>
    <col min="6914" max="6914" width="18.7109375" style="3" bestFit="1" customWidth="1"/>
    <col min="6915" max="6915" width="20.42578125" style="3" bestFit="1" customWidth="1"/>
    <col min="6916" max="6916" width="18.85546875" style="3" customWidth="1"/>
    <col min="6917" max="6917" width="23.42578125" style="3" customWidth="1"/>
    <col min="6918" max="6918" width="18.140625" style="3" bestFit="1" customWidth="1"/>
    <col min="6919" max="6919" width="16" style="3" bestFit="1" customWidth="1"/>
    <col min="6920" max="6920" width="64.140625" style="3" customWidth="1"/>
    <col min="6921" max="7169" width="36.140625" style="3"/>
    <col min="7170" max="7170" width="18.7109375" style="3" bestFit="1" customWidth="1"/>
    <col min="7171" max="7171" width="20.42578125" style="3" bestFit="1" customWidth="1"/>
    <col min="7172" max="7172" width="18.85546875" style="3" customWidth="1"/>
    <col min="7173" max="7173" width="23.42578125" style="3" customWidth="1"/>
    <col min="7174" max="7174" width="18.140625" style="3" bestFit="1" customWidth="1"/>
    <col min="7175" max="7175" width="16" style="3" bestFit="1" customWidth="1"/>
    <col min="7176" max="7176" width="64.140625" style="3" customWidth="1"/>
    <col min="7177" max="7425" width="36.140625" style="3"/>
    <col min="7426" max="7426" width="18.7109375" style="3" bestFit="1" customWidth="1"/>
    <col min="7427" max="7427" width="20.42578125" style="3" bestFit="1" customWidth="1"/>
    <col min="7428" max="7428" width="18.85546875" style="3" customWidth="1"/>
    <col min="7429" max="7429" width="23.42578125" style="3" customWidth="1"/>
    <col min="7430" max="7430" width="18.140625" style="3" bestFit="1" customWidth="1"/>
    <col min="7431" max="7431" width="16" style="3" bestFit="1" customWidth="1"/>
    <col min="7432" max="7432" width="64.140625" style="3" customWidth="1"/>
    <col min="7433" max="7681" width="36.140625" style="3"/>
    <col min="7682" max="7682" width="18.7109375" style="3" bestFit="1" customWidth="1"/>
    <col min="7683" max="7683" width="20.42578125" style="3" bestFit="1" customWidth="1"/>
    <col min="7684" max="7684" width="18.85546875" style="3" customWidth="1"/>
    <col min="7685" max="7685" width="23.42578125" style="3" customWidth="1"/>
    <col min="7686" max="7686" width="18.140625" style="3" bestFit="1" customWidth="1"/>
    <col min="7687" max="7687" width="16" style="3" bestFit="1" customWidth="1"/>
    <col min="7688" max="7688" width="64.140625" style="3" customWidth="1"/>
    <col min="7689" max="7937" width="36.140625" style="3"/>
    <col min="7938" max="7938" width="18.7109375" style="3" bestFit="1" customWidth="1"/>
    <col min="7939" max="7939" width="20.42578125" style="3" bestFit="1" customWidth="1"/>
    <col min="7940" max="7940" width="18.85546875" style="3" customWidth="1"/>
    <col min="7941" max="7941" width="23.42578125" style="3" customWidth="1"/>
    <col min="7942" max="7942" width="18.140625" style="3" bestFit="1" customWidth="1"/>
    <col min="7943" max="7943" width="16" style="3" bestFit="1" customWidth="1"/>
    <col min="7944" max="7944" width="64.140625" style="3" customWidth="1"/>
    <col min="7945" max="8193" width="36.140625" style="3"/>
    <col min="8194" max="8194" width="18.7109375" style="3" bestFit="1" customWidth="1"/>
    <col min="8195" max="8195" width="20.42578125" style="3" bestFit="1" customWidth="1"/>
    <col min="8196" max="8196" width="18.85546875" style="3" customWidth="1"/>
    <col min="8197" max="8197" width="23.42578125" style="3" customWidth="1"/>
    <col min="8198" max="8198" width="18.140625" style="3" bestFit="1" customWidth="1"/>
    <col min="8199" max="8199" width="16" style="3" bestFit="1" customWidth="1"/>
    <col min="8200" max="8200" width="64.140625" style="3" customWidth="1"/>
    <col min="8201" max="8449" width="36.140625" style="3"/>
    <col min="8450" max="8450" width="18.7109375" style="3" bestFit="1" customWidth="1"/>
    <col min="8451" max="8451" width="20.42578125" style="3" bestFit="1" customWidth="1"/>
    <col min="8452" max="8452" width="18.85546875" style="3" customWidth="1"/>
    <col min="8453" max="8453" width="23.42578125" style="3" customWidth="1"/>
    <col min="8454" max="8454" width="18.140625" style="3" bestFit="1" customWidth="1"/>
    <col min="8455" max="8455" width="16" style="3" bestFit="1" customWidth="1"/>
    <col min="8456" max="8456" width="64.140625" style="3" customWidth="1"/>
    <col min="8457" max="8705" width="36.140625" style="3"/>
    <col min="8706" max="8706" width="18.7109375" style="3" bestFit="1" customWidth="1"/>
    <col min="8707" max="8707" width="20.42578125" style="3" bestFit="1" customWidth="1"/>
    <col min="8708" max="8708" width="18.85546875" style="3" customWidth="1"/>
    <col min="8709" max="8709" width="23.42578125" style="3" customWidth="1"/>
    <col min="8710" max="8710" width="18.140625" style="3" bestFit="1" customWidth="1"/>
    <col min="8711" max="8711" width="16" style="3" bestFit="1" customWidth="1"/>
    <col min="8712" max="8712" width="64.140625" style="3" customWidth="1"/>
    <col min="8713" max="8961" width="36.140625" style="3"/>
    <col min="8962" max="8962" width="18.7109375" style="3" bestFit="1" customWidth="1"/>
    <col min="8963" max="8963" width="20.42578125" style="3" bestFit="1" customWidth="1"/>
    <col min="8964" max="8964" width="18.85546875" style="3" customWidth="1"/>
    <col min="8965" max="8965" width="23.42578125" style="3" customWidth="1"/>
    <col min="8966" max="8966" width="18.140625" style="3" bestFit="1" customWidth="1"/>
    <col min="8967" max="8967" width="16" style="3" bestFit="1" customWidth="1"/>
    <col min="8968" max="8968" width="64.140625" style="3" customWidth="1"/>
    <col min="8969" max="9217" width="36.140625" style="3"/>
    <col min="9218" max="9218" width="18.7109375" style="3" bestFit="1" customWidth="1"/>
    <col min="9219" max="9219" width="20.42578125" style="3" bestFit="1" customWidth="1"/>
    <col min="9220" max="9220" width="18.85546875" style="3" customWidth="1"/>
    <col min="9221" max="9221" width="23.42578125" style="3" customWidth="1"/>
    <col min="9222" max="9222" width="18.140625" style="3" bestFit="1" customWidth="1"/>
    <col min="9223" max="9223" width="16" style="3" bestFit="1" customWidth="1"/>
    <col min="9224" max="9224" width="64.140625" style="3" customWidth="1"/>
    <col min="9225" max="9473" width="36.140625" style="3"/>
    <col min="9474" max="9474" width="18.7109375" style="3" bestFit="1" customWidth="1"/>
    <col min="9475" max="9475" width="20.42578125" style="3" bestFit="1" customWidth="1"/>
    <col min="9476" max="9476" width="18.85546875" style="3" customWidth="1"/>
    <col min="9477" max="9477" width="23.42578125" style="3" customWidth="1"/>
    <col min="9478" max="9478" width="18.140625" style="3" bestFit="1" customWidth="1"/>
    <col min="9479" max="9479" width="16" style="3" bestFit="1" customWidth="1"/>
    <col min="9480" max="9480" width="64.140625" style="3" customWidth="1"/>
    <col min="9481" max="9729" width="36.140625" style="3"/>
    <col min="9730" max="9730" width="18.7109375" style="3" bestFit="1" customWidth="1"/>
    <col min="9731" max="9731" width="20.42578125" style="3" bestFit="1" customWidth="1"/>
    <col min="9732" max="9732" width="18.85546875" style="3" customWidth="1"/>
    <col min="9733" max="9733" width="23.42578125" style="3" customWidth="1"/>
    <col min="9734" max="9734" width="18.140625" style="3" bestFit="1" customWidth="1"/>
    <col min="9735" max="9735" width="16" style="3" bestFit="1" customWidth="1"/>
    <col min="9736" max="9736" width="64.140625" style="3" customWidth="1"/>
    <col min="9737" max="9985" width="36.140625" style="3"/>
    <col min="9986" max="9986" width="18.7109375" style="3" bestFit="1" customWidth="1"/>
    <col min="9987" max="9987" width="20.42578125" style="3" bestFit="1" customWidth="1"/>
    <col min="9988" max="9988" width="18.85546875" style="3" customWidth="1"/>
    <col min="9989" max="9989" width="23.42578125" style="3" customWidth="1"/>
    <col min="9990" max="9990" width="18.140625" style="3" bestFit="1" customWidth="1"/>
    <col min="9991" max="9991" width="16" style="3" bestFit="1" customWidth="1"/>
    <col min="9992" max="9992" width="64.140625" style="3" customWidth="1"/>
    <col min="9993" max="10241" width="36.140625" style="3"/>
    <col min="10242" max="10242" width="18.7109375" style="3" bestFit="1" customWidth="1"/>
    <col min="10243" max="10243" width="20.42578125" style="3" bestFit="1" customWidth="1"/>
    <col min="10244" max="10244" width="18.85546875" style="3" customWidth="1"/>
    <col min="10245" max="10245" width="23.42578125" style="3" customWidth="1"/>
    <col min="10246" max="10246" width="18.140625" style="3" bestFit="1" customWidth="1"/>
    <col min="10247" max="10247" width="16" style="3" bestFit="1" customWidth="1"/>
    <col min="10248" max="10248" width="64.140625" style="3" customWidth="1"/>
    <col min="10249" max="10497" width="36.140625" style="3"/>
    <col min="10498" max="10498" width="18.7109375" style="3" bestFit="1" customWidth="1"/>
    <col min="10499" max="10499" width="20.42578125" style="3" bestFit="1" customWidth="1"/>
    <col min="10500" max="10500" width="18.85546875" style="3" customWidth="1"/>
    <col min="10501" max="10501" width="23.42578125" style="3" customWidth="1"/>
    <col min="10502" max="10502" width="18.140625" style="3" bestFit="1" customWidth="1"/>
    <col min="10503" max="10503" width="16" style="3" bestFit="1" customWidth="1"/>
    <col min="10504" max="10504" width="64.140625" style="3" customWidth="1"/>
    <col min="10505" max="10753" width="36.140625" style="3"/>
    <col min="10754" max="10754" width="18.7109375" style="3" bestFit="1" customWidth="1"/>
    <col min="10755" max="10755" width="20.42578125" style="3" bestFit="1" customWidth="1"/>
    <col min="10756" max="10756" width="18.85546875" style="3" customWidth="1"/>
    <col min="10757" max="10757" width="23.42578125" style="3" customWidth="1"/>
    <col min="10758" max="10758" width="18.140625" style="3" bestFit="1" customWidth="1"/>
    <col min="10759" max="10759" width="16" style="3" bestFit="1" customWidth="1"/>
    <col min="10760" max="10760" width="64.140625" style="3" customWidth="1"/>
    <col min="10761" max="11009" width="36.140625" style="3"/>
    <col min="11010" max="11010" width="18.7109375" style="3" bestFit="1" customWidth="1"/>
    <col min="11011" max="11011" width="20.42578125" style="3" bestFit="1" customWidth="1"/>
    <col min="11012" max="11012" width="18.85546875" style="3" customWidth="1"/>
    <col min="11013" max="11013" width="23.42578125" style="3" customWidth="1"/>
    <col min="11014" max="11014" width="18.140625" style="3" bestFit="1" customWidth="1"/>
    <col min="11015" max="11015" width="16" style="3" bestFit="1" customWidth="1"/>
    <col min="11016" max="11016" width="64.140625" style="3" customWidth="1"/>
    <col min="11017" max="11265" width="36.140625" style="3"/>
    <col min="11266" max="11266" width="18.7109375" style="3" bestFit="1" customWidth="1"/>
    <col min="11267" max="11267" width="20.42578125" style="3" bestFit="1" customWidth="1"/>
    <col min="11268" max="11268" width="18.85546875" style="3" customWidth="1"/>
    <col min="11269" max="11269" width="23.42578125" style="3" customWidth="1"/>
    <col min="11270" max="11270" width="18.140625" style="3" bestFit="1" customWidth="1"/>
    <col min="11271" max="11271" width="16" style="3" bestFit="1" customWidth="1"/>
    <col min="11272" max="11272" width="64.140625" style="3" customWidth="1"/>
    <col min="11273" max="11521" width="36.140625" style="3"/>
    <col min="11522" max="11522" width="18.7109375" style="3" bestFit="1" customWidth="1"/>
    <col min="11523" max="11523" width="20.42578125" style="3" bestFit="1" customWidth="1"/>
    <col min="11524" max="11524" width="18.85546875" style="3" customWidth="1"/>
    <col min="11525" max="11525" width="23.42578125" style="3" customWidth="1"/>
    <col min="11526" max="11526" width="18.140625" style="3" bestFit="1" customWidth="1"/>
    <col min="11527" max="11527" width="16" style="3" bestFit="1" customWidth="1"/>
    <col min="11528" max="11528" width="64.140625" style="3" customWidth="1"/>
    <col min="11529" max="11777" width="36.140625" style="3"/>
    <col min="11778" max="11778" width="18.7109375" style="3" bestFit="1" customWidth="1"/>
    <col min="11779" max="11779" width="20.42578125" style="3" bestFit="1" customWidth="1"/>
    <col min="11780" max="11780" width="18.85546875" style="3" customWidth="1"/>
    <col min="11781" max="11781" width="23.42578125" style="3" customWidth="1"/>
    <col min="11782" max="11782" width="18.140625" style="3" bestFit="1" customWidth="1"/>
    <col min="11783" max="11783" width="16" style="3" bestFit="1" customWidth="1"/>
    <col min="11784" max="11784" width="64.140625" style="3" customWidth="1"/>
    <col min="11785" max="12033" width="36.140625" style="3"/>
    <col min="12034" max="12034" width="18.7109375" style="3" bestFit="1" customWidth="1"/>
    <col min="12035" max="12035" width="20.42578125" style="3" bestFit="1" customWidth="1"/>
    <col min="12036" max="12036" width="18.85546875" style="3" customWidth="1"/>
    <col min="12037" max="12037" width="23.42578125" style="3" customWidth="1"/>
    <col min="12038" max="12038" width="18.140625" style="3" bestFit="1" customWidth="1"/>
    <col min="12039" max="12039" width="16" style="3" bestFit="1" customWidth="1"/>
    <col min="12040" max="12040" width="64.140625" style="3" customWidth="1"/>
    <col min="12041" max="12289" width="36.140625" style="3"/>
    <col min="12290" max="12290" width="18.7109375" style="3" bestFit="1" customWidth="1"/>
    <col min="12291" max="12291" width="20.42578125" style="3" bestFit="1" customWidth="1"/>
    <col min="12292" max="12292" width="18.85546875" style="3" customWidth="1"/>
    <col min="12293" max="12293" width="23.42578125" style="3" customWidth="1"/>
    <col min="12294" max="12294" width="18.140625" style="3" bestFit="1" customWidth="1"/>
    <col min="12295" max="12295" width="16" style="3" bestFit="1" customWidth="1"/>
    <col min="12296" max="12296" width="64.140625" style="3" customWidth="1"/>
    <col min="12297" max="12545" width="36.140625" style="3"/>
    <col min="12546" max="12546" width="18.7109375" style="3" bestFit="1" customWidth="1"/>
    <col min="12547" max="12547" width="20.42578125" style="3" bestFit="1" customWidth="1"/>
    <col min="12548" max="12548" width="18.85546875" style="3" customWidth="1"/>
    <col min="12549" max="12549" width="23.42578125" style="3" customWidth="1"/>
    <col min="12550" max="12550" width="18.140625" style="3" bestFit="1" customWidth="1"/>
    <col min="12551" max="12551" width="16" style="3" bestFit="1" customWidth="1"/>
    <col min="12552" max="12552" width="64.140625" style="3" customWidth="1"/>
    <col min="12553" max="12801" width="36.140625" style="3"/>
    <col min="12802" max="12802" width="18.7109375" style="3" bestFit="1" customWidth="1"/>
    <col min="12803" max="12803" width="20.42578125" style="3" bestFit="1" customWidth="1"/>
    <col min="12804" max="12804" width="18.85546875" style="3" customWidth="1"/>
    <col min="12805" max="12805" width="23.42578125" style="3" customWidth="1"/>
    <col min="12806" max="12806" width="18.140625" style="3" bestFit="1" customWidth="1"/>
    <col min="12807" max="12807" width="16" style="3" bestFit="1" customWidth="1"/>
    <col min="12808" max="12808" width="64.140625" style="3" customWidth="1"/>
    <col min="12809" max="13057" width="36.140625" style="3"/>
    <col min="13058" max="13058" width="18.7109375" style="3" bestFit="1" customWidth="1"/>
    <col min="13059" max="13059" width="20.42578125" style="3" bestFit="1" customWidth="1"/>
    <col min="13060" max="13060" width="18.85546875" style="3" customWidth="1"/>
    <col min="13061" max="13061" width="23.42578125" style="3" customWidth="1"/>
    <col min="13062" max="13062" width="18.140625" style="3" bestFit="1" customWidth="1"/>
    <col min="13063" max="13063" width="16" style="3" bestFit="1" customWidth="1"/>
    <col min="13064" max="13064" width="64.140625" style="3" customWidth="1"/>
    <col min="13065" max="13313" width="36.140625" style="3"/>
    <col min="13314" max="13314" width="18.7109375" style="3" bestFit="1" customWidth="1"/>
    <col min="13315" max="13315" width="20.42578125" style="3" bestFit="1" customWidth="1"/>
    <col min="13316" max="13316" width="18.85546875" style="3" customWidth="1"/>
    <col min="13317" max="13317" width="23.42578125" style="3" customWidth="1"/>
    <col min="13318" max="13318" width="18.140625" style="3" bestFit="1" customWidth="1"/>
    <col min="13319" max="13319" width="16" style="3" bestFit="1" customWidth="1"/>
    <col min="13320" max="13320" width="64.140625" style="3" customWidth="1"/>
    <col min="13321" max="13569" width="36.140625" style="3"/>
    <col min="13570" max="13570" width="18.7109375" style="3" bestFit="1" customWidth="1"/>
    <col min="13571" max="13571" width="20.42578125" style="3" bestFit="1" customWidth="1"/>
    <col min="13572" max="13572" width="18.85546875" style="3" customWidth="1"/>
    <col min="13573" max="13573" width="23.42578125" style="3" customWidth="1"/>
    <col min="13574" max="13574" width="18.140625" style="3" bestFit="1" customWidth="1"/>
    <col min="13575" max="13575" width="16" style="3" bestFit="1" customWidth="1"/>
    <col min="13576" max="13576" width="64.140625" style="3" customWidth="1"/>
    <col min="13577" max="13825" width="36.140625" style="3"/>
    <col min="13826" max="13826" width="18.7109375" style="3" bestFit="1" customWidth="1"/>
    <col min="13827" max="13827" width="20.42578125" style="3" bestFit="1" customWidth="1"/>
    <col min="13828" max="13828" width="18.85546875" style="3" customWidth="1"/>
    <col min="13829" max="13829" width="23.42578125" style="3" customWidth="1"/>
    <col min="13830" max="13830" width="18.140625" style="3" bestFit="1" customWidth="1"/>
    <col min="13831" max="13831" width="16" style="3" bestFit="1" customWidth="1"/>
    <col min="13832" max="13832" width="64.140625" style="3" customWidth="1"/>
    <col min="13833" max="14081" width="36.140625" style="3"/>
    <col min="14082" max="14082" width="18.7109375" style="3" bestFit="1" customWidth="1"/>
    <col min="14083" max="14083" width="20.42578125" style="3" bestFit="1" customWidth="1"/>
    <col min="14084" max="14084" width="18.85546875" style="3" customWidth="1"/>
    <col min="14085" max="14085" width="23.42578125" style="3" customWidth="1"/>
    <col min="14086" max="14086" width="18.140625" style="3" bestFit="1" customWidth="1"/>
    <col min="14087" max="14087" width="16" style="3" bestFit="1" customWidth="1"/>
    <col min="14088" max="14088" width="64.140625" style="3" customWidth="1"/>
    <col min="14089" max="14337" width="36.140625" style="3"/>
    <col min="14338" max="14338" width="18.7109375" style="3" bestFit="1" customWidth="1"/>
    <col min="14339" max="14339" width="20.42578125" style="3" bestFit="1" customWidth="1"/>
    <col min="14340" max="14340" width="18.85546875" style="3" customWidth="1"/>
    <col min="14341" max="14341" width="23.42578125" style="3" customWidth="1"/>
    <col min="14342" max="14342" width="18.140625" style="3" bestFit="1" customWidth="1"/>
    <col min="14343" max="14343" width="16" style="3" bestFit="1" customWidth="1"/>
    <col min="14344" max="14344" width="64.140625" style="3" customWidth="1"/>
    <col min="14345" max="14593" width="36.140625" style="3"/>
    <col min="14594" max="14594" width="18.7109375" style="3" bestFit="1" customWidth="1"/>
    <col min="14595" max="14595" width="20.42578125" style="3" bestFit="1" customWidth="1"/>
    <col min="14596" max="14596" width="18.85546875" style="3" customWidth="1"/>
    <col min="14597" max="14597" width="23.42578125" style="3" customWidth="1"/>
    <col min="14598" max="14598" width="18.140625" style="3" bestFit="1" customWidth="1"/>
    <col min="14599" max="14599" width="16" style="3" bestFit="1" customWidth="1"/>
    <col min="14600" max="14600" width="64.140625" style="3" customWidth="1"/>
    <col min="14601" max="14849" width="36.140625" style="3"/>
    <col min="14850" max="14850" width="18.7109375" style="3" bestFit="1" customWidth="1"/>
    <col min="14851" max="14851" width="20.42578125" style="3" bestFit="1" customWidth="1"/>
    <col min="14852" max="14852" width="18.85546875" style="3" customWidth="1"/>
    <col min="14853" max="14853" width="23.42578125" style="3" customWidth="1"/>
    <col min="14854" max="14854" width="18.140625" style="3" bestFit="1" customWidth="1"/>
    <col min="14855" max="14855" width="16" style="3" bestFit="1" customWidth="1"/>
    <col min="14856" max="14856" width="64.140625" style="3" customWidth="1"/>
    <col min="14857" max="15105" width="36.140625" style="3"/>
    <col min="15106" max="15106" width="18.7109375" style="3" bestFit="1" customWidth="1"/>
    <col min="15107" max="15107" width="20.42578125" style="3" bestFit="1" customWidth="1"/>
    <col min="15108" max="15108" width="18.85546875" style="3" customWidth="1"/>
    <col min="15109" max="15109" width="23.42578125" style="3" customWidth="1"/>
    <col min="15110" max="15110" width="18.140625" style="3" bestFit="1" customWidth="1"/>
    <col min="15111" max="15111" width="16" style="3" bestFit="1" customWidth="1"/>
    <col min="15112" max="15112" width="64.140625" style="3" customWidth="1"/>
    <col min="15113" max="15361" width="36.140625" style="3"/>
    <col min="15362" max="15362" width="18.7109375" style="3" bestFit="1" customWidth="1"/>
    <col min="15363" max="15363" width="20.42578125" style="3" bestFit="1" customWidth="1"/>
    <col min="15364" max="15364" width="18.85546875" style="3" customWidth="1"/>
    <col min="15365" max="15365" width="23.42578125" style="3" customWidth="1"/>
    <col min="15366" max="15366" width="18.140625" style="3" bestFit="1" customWidth="1"/>
    <col min="15367" max="15367" width="16" style="3" bestFit="1" customWidth="1"/>
    <col min="15368" max="15368" width="64.140625" style="3" customWidth="1"/>
    <col min="15369" max="15617" width="36.140625" style="3"/>
    <col min="15618" max="15618" width="18.7109375" style="3" bestFit="1" customWidth="1"/>
    <col min="15619" max="15619" width="20.42578125" style="3" bestFit="1" customWidth="1"/>
    <col min="15620" max="15620" width="18.85546875" style="3" customWidth="1"/>
    <col min="15621" max="15621" width="23.42578125" style="3" customWidth="1"/>
    <col min="15622" max="15622" width="18.140625" style="3" bestFit="1" customWidth="1"/>
    <col min="15623" max="15623" width="16" style="3" bestFit="1" customWidth="1"/>
    <col min="15624" max="15624" width="64.140625" style="3" customWidth="1"/>
    <col min="15625" max="15873" width="36.140625" style="3"/>
    <col min="15874" max="15874" width="18.7109375" style="3" bestFit="1" customWidth="1"/>
    <col min="15875" max="15875" width="20.42578125" style="3" bestFit="1" customWidth="1"/>
    <col min="15876" max="15876" width="18.85546875" style="3" customWidth="1"/>
    <col min="15877" max="15877" width="23.42578125" style="3" customWidth="1"/>
    <col min="15878" max="15878" width="18.140625" style="3" bestFit="1" customWidth="1"/>
    <col min="15879" max="15879" width="16" style="3" bestFit="1" customWidth="1"/>
    <col min="15880" max="15880" width="64.140625" style="3" customWidth="1"/>
    <col min="15881" max="16129" width="36.140625" style="3"/>
    <col min="16130" max="16130" width="18.7109375" style="3" bestFit="1" customWidth="1"/>
    <col min="16131" max="16131" width="20.42578125" style="3" bestFit="1" customWidth="1"/>
    <col min="16132" max="16132" width="18.85546875" style="3" customWidth="1"/>
    <col min="16133" max="16133" width="23.42578125" style="3" customWidth="1"/>
    <col min="16134" max="16134" width="18.140625" style="3" bestFit="1" customWidth="1"/>
    <col min="16135" max="16135" width="16" style="3" bestFit="1" customWidth="1"/>
    <col min="16136" max="16136" width="64.140625" style="3" customWidth="1"/>
    <col min="16137" max="16384" width="36.140625" style="3"/>
  </cols>
  <sheetData>
    <row r="1" spans="1:9" ht="15.75" thickBot="1" x14ac:dyDescent="0.3"/>
    <row r="2" spans="1:9" ht="24.75" customHeight="1" x14ac:dyDescent="0.25">
      <c r="A2" s="107" t="s">
        <v>614</v>
      </c>
      <c r="B2" s="4" t="s">
        <v>615</v>
      </c>
      <c r="C2" s="4" t="s">
        <v>616</v>
      </c>
      <c r="D2" s="107" t="s">
        <v>841</v>
      </c>
      <c r="E2" s="107" t="s">
        <v>617</v>
      </c>
      <c r="F2" s="107" t="s">
        <v>618</v>
      </c>
      <c r="G2" s="107" t="s">
        <v>619</v>
      </c>
      <c r="H2" s="107" t="s">
        <v>620</v>
      </c>
    </row>
    <row r="3" spans="1:9" ht="36.75" thickBot="1" x14ac:dyDescent="0.3">
      <c r="A3" s="108"/>
      <c r="B3" s="5" t="s">
        <v>621</v>
      </c>
      <c r="C3" s="5" t="s">
        <v>840</v>
      </c>
      <c r="D3" s="108"/>
      <c r="E3" s="108"/>
      <c r="F3" s="108"/>
      <c r="G3" s="108"/>
      <c r="H3" s="108"/>
      <c r="I3" s="113" t="s">
        <v>864</v>
      </c>
    </row>
    <row r="4" spans="1:9" ht="61.5" thickTop="1" thickBot="1" x14ac:dyDescent="0.3">
      <c r="A4" s="6" t="s">
        <v>622</v>
      </c>
      <c r="B4" s="7">
        <v>5</v>
      </c>
      <c r="C4" s="7">
        <v>3.8</v>
      </c>
      <c r="D4" s="7">
        <v>1.2</v>
      </c>
      <c r="E4" s="7">
        <v>0</v>
      </c>
      <c r="F4" s="8">
        <f t="shared" ref="F4:F14" si="0">1-(E4/B4)</f>
        <v>1</v>
      </c>
      <c r="G4" s="8">
        <f>+C4/B4</f>
        <v>0.76</v>
      </c>
      <c r="H4" s="9" t="s">
        <v>623</v>
      </c>
      <c r="I4" s="114" t="s">
        <v>861</v>
      </c>
    </row>
    <row r="5" spans="1:9" ht="19.5" thickTop="1" thickBot="1" x14ac:dyDescent="0.3">
      <c r="A5" s="10" t="s">
        <v>624</v>
      </c>
      <c r="B5" s="11">
        <v>15</v>
      </c>
      <c r="C5" s="11">
        <v>15</v>
      </c>
      <c r="D5" s="11">
        <v>0</v>
      </c>
      <c r="E5" s="11">
        <v>0</v>
      </c>
      <c r="F5" s="12">
        <f t="shared" si="0"/>
        <v>1</v>
      </c>
      <c r="G5" s="8">
        <f t="shared" ref="G5:G14" si="1">+C5/B5</f>
        <v>1</v>
      </c>
      <c r="H5" s="11"/>
      <c r="I5" s="114" t="s">
        <v>862</v>
      </c>
    </row>
    <row r="6" spans="1:9" ht="61.5" thickTop="1" thickBot="1" x14ac:dyDescent="0.3">
      <c r="A6" s="10" t="s">
        <v>625</v>
      </c>
      <c r="B6" s="11">
        <v>17</v>
      </c>
      <c r="C6" s="11">
        <v>15</v>
      </c>
      <c r="D6" s="11">
        <v>2</v>
      </c>
      <c r="E6" s="11">
        <v>0</v>
      </c>
      <c r="F6" s="12">
        <f t="shared" si="0"/>
        <v>1</v>
      </c>
      <c r="G6" s="8">
        <f>+C6/B6</f>
        <v>0.88235294117647056</v>
      </c>
      <c r="H6" s="13" t="s">
        <v>640</v>
      </c>
      <c r="I6" s="114" t="s">
        <v>863</v>
      </c>
    </row>
    <row r="7" spans="1:9" ht="24.75" thickTop="1" thickBot="1" x14ac:dyDescent="0.3">
      <c r="A7" s="10" t="s">
        <v>626</v>
      </c>
      <c r="B7" s="11">
        <v>3</v>
      </c>
      <c r="C7" s="11">
        <v>3</v>
      </c>
      <c r="D7" s="11">
        <v>0</v>
      </c>
      <c r="E7" s="11">
        <v>0</v>
      </c>
      <c r="F7" s="12">
        <f t="shared" si="0"/>
        <v>1</v>
      </c>
      <c r="G7" s="8">
        <f t="shared" si="1"/>
        <v>1</v>
      </c>
      <c r="H7" s="14"/>
      <c r="I7" s="114">
        <v>1</v>
      </c>
    </row>
    <row r="8" spans="1:9" ht="19.5" thickTop="1" thickBot="1" x14ac:dyDescent="0.3">
      <c r="A8" s="10">
        <v>2016</v>
      </c>
      <c r="B8" s="11">
        <v>5</v>
      </c>
      <c r="C8" s="11">
        <v>5</v>
      </c>
      <c r="D8" s="11">
        <v>0</v>
      </c>
      <c r="E8" s="11">
        <v>0</v>
      </c>
      <c r="F8" s="12">
        <f>1-(E8/B8)</f>
        <v>1</v>
      </c>
      <c r="G8" s="8">
        <f t="shared" si="1"/>
        <v>1</v>
      </c>
      <c r="H8" s="15"/>
      <c r="I8" s="114">
        <v>2</v>
      </c>
    </row>
    <row r="9" spans="1:9" ht="46.5" thickTop="1" thickBot="1" x14ac:dyDescent="0.3">
      <c r="A9" s="10" t="s">
        <v>627</v>
      </c>
      <c r="B9" s="11">
        <v>10</v>
      </c>
      <c r="C9" s="11">
        <v>9.83</v>
      </c>
      <c r="D9" s="11">
        <f>+B9-C9</f>
        <v>0.16999999999999993</v>
      </c>
      <c r="E9" s="11">
        <v>0</v>
      </c>
      <c r="F9" s="12">
        <f t="shared" si="0"/>
        <v>1</v>
      </c>
      <c r="G9" s="8">
        <f t="shared" si="1"/>
        <v>0.98299999999999998</v>
      </c>
      <c r="H9" s="15" t="s">
        <v>842</v>
      </c>
      <c r="I9" s="114">
        <v>9</v>
      </c>
    </row>
    <row r="10" spans="1:9" ht="61.5" thickTop="1" thickBot="1" x14ac:dyDescent="0.3">
      <c r="A10" s="10" t="s">
        <v>628</v>
      </c>
      <c r="B10" s="11">
        <v>7</v>
      </c>
      <c r="C10" s="11">
        <v>6.5</v>
      </c>
      <c r="D10" s="11">
        <v>0.5</v>
      </c>
      <c r="E10" s="11">
        <v>0</v>
      </c>
      <c r="F10" s="12">
        <f t="shared" si="0"/>
        <v>1</v>
      </c>
      <c r="G10" s="8">
        <f t="shared" si="1"/>
        <v>0.9285714285714286</v>
      </c>
      <c r="H10" s="15" t="s">
        <v>843</v>
      </c>
      <c r="I10" s="114">
        <v>4</v>
      </c>
    </row>
    <row r="11" spans="1:9" ht="46.5" thickTop="1" thickBot="1" x14ac:dyDescent="0.3">
      <c r="A11" s="10" t="s">
        <v>629</v>
      </c>
      <c r="B11" s="11">
        <v>6</v>
      </c>
      <c r="C11" s="11">
        <v>6</v>
      </c>
      <c r="D11" s="11">
        <v>0</v>
      </c>
      <c r="E11" s="11">
        <v>0</v>
      </c>
      <c r="F11" s="12">
        <f t="shared" si="0"/>
        <v>1</v>
      </c>
      <c r="G11" s="8">
        <f t="shared" si="1"/>
        <v>1</v>
      </c>
      <c r="H11" s="15" t="s">
        <v>679</v>
      </c>
      <c r="I11" s="114">
        <v>6</v>
      </c>
    </row>
    <row r="12" spans="1:9" ht="46.5" thickTop="1" thickBot="1" x14ac:dyDescent="0.3">
      <c r="A12" s="10" t="s">
        <v>630</v>
      </c>
      <c r="B12" s="11">
        <v>12</v>
      </c>
      <c r="C12" s="11">
        <v>9.5</v>
      </c>
      <c r="D12" s="11">
        <v>2.5</v>
      </c>
      <c r="E12" s="11">
        <v>0</v>
      </c>
      <c r="F12" s="12">
        <f t="shared" si="0"/>
        <v>1</v>
      </c>
      <c r="G12" s="8">
        <f>+C12/B12</f>
        <v>0.79166666666666663</v>
      </c>
      <c r="H12" s="15" t="s">
        <v>845</v>
      </c>
      <c r="I12" s="114">
        <v>5</v>
      </c>
    </row>
    <row r="13" spans="1:9" ht="19.5" thickTop="1" thickBot="1" x14ac:dyDescent="0.3">
      <c r="A13" s="10" t="s">
        <v>631</v>
      </c>
      <c r="B13" s="11">
        <v>3</v>
      </c>
      <c r="C13" s="11">
        <v>3</v>
      </c>
      <c r="D13" s="11">
        <v>0</v>
      </c>
      <c r="E13" s="11">
        <v>0</v>
      </c>
      <c r="F13" s="12">
        <f t="shared" si="0"/>
        <v>1</v>
      </c>
      <c r="G13" s="8">
        <f t="shared" si="1"/>
        <v>1</v>
      </c>
      <c r="H13" s="15"/>
      <c r="I13" s="114">
        <v>3</v>
      </c>
    </row>
    <row r="14" spans="1:9" ht="241.5" thickTop="1" thickBot="1" x14ac:dyDescent="0.3">
      <c r="A14" s="10" t="s">
        <v>641</v>
      </c>
      <c r="B14" s="11">
        <v>25</v>
      </c>
      <c r="C14" s="11">
        <v>11.33</v>
      </c>
      <c r="D14" s="11">
        <v>13.67</v>
      </c>
      <c r="E14" s="11">
        <v>0</v>
      </c>
      <c r="F14" s="12">
        <f t="shared" si="0"/>
        <v>1</v>
      </c>
      <c r="G14" s="8">
        <f t="shared" si="1"/>
        <v>0.45319999999999999</v>
      </c>
      <c r="H14" s="15" t="s">
        <v>846</v>
      </c>
      <c r="I14" s="114">
        <v>10</v>
      </c>
    </row>
    <row r="15" spans="1:9" ht="91.5" thickTop="1" thickBot="1" x14ac:dyDescent="0.3">
      <c r="A15" s="10" t="s">
        <v>681</v>
      </c>
      <c r="B15" s="11">
        <v>4</v>
      </c>
      <c r="C15" s="11">
        <v>2</v>
      </c>
      <c r="D15" s="11">
        <v>2</v>
      </c>
      <c r="E15" s="11">
        <v>0</v>
      </c>
      <c r="F15" s="12">
        <f t="shared" ref="F15:F16" si="2">1-(E15/B15)</f>
        <v>1</v>
      </c>
      <c r="G15" s="8">
        <f>+C15/B15</f>
        <v>0.5</v>
      </c>
      <c r="H15" s="15" t="s">
        <v>847</v>
      </c>
      <c r="I15" s="114">
        <v>3</v>
      </c>
    </row>
    <row r="16" spans="1:9" ht="19.5" thickTop="1" thickBot="1" x14ac:dyDescent="0.3">
      <c r="A16" s="10" t="s">
        <v>838</v>
      </c>
      <c r="B16" s="11">
        <v>25</v>
      </c>
      <c r="C16" s="11">
        <v>1</v>
      </c>
      <c r="D16" s="11">
        <v>24</v>
      </c>
      <c r="E16" s="11">
        <v>0</v>
      </c>
      <c r="F16" s="12">
        <f t="shared" si="2"/>
        <v>1</v>
      </c>
      <c r="G16" s="8">
        <f>+C16/B16</f>
        <v>0.04</v>
      </c>
      <c r="H16" s="15" t="s">
        <v>848</v>
      </c>
      <c r="I16" s="114">
        <v>15</v>
      </c>
    </row>
    <row r="17" spans="1:9" ht="24.75" thickTop="1" thickBot="1" x14ac:dyDescent="0.3">
      <c r="A17" s="10" t="s">
        <v>632</v>
      </c>
      <c r="B17" s="16">
        <f>SUM(B4:B16)</f>
        <v>137</v>
      </c>
      <c r="C17" s="16">
        <f>SUM(C4:C16)</f>
        <v>90.96</v>
      </c>
      <c r="D17" s="16">
        <f>SUM(D4:D16)</f>
        <v>46.04</v>
      </c>
      <c r="E17" s="16">
        <f>SUM(E4:E16)</f>
        <v>0</v>
      </c>
      <c r="F17" s="17">
        <f>1-(E17/B17)</f>
        <v>1</v>
      </c>
      <c r="G17" s="18">
        <f>+C17/B17</f>
        <v>0.66394160583941597</v>
      </c>
      <c r="H17" s="14"/>
      <c r="I17" s="3">
        <f>SUM(I4:I16)</f>
        <v>58</v>
      </c>
    </row>
    <row r="18" spans="1:9" x14ac:dyDescent="0.25">
      <c r="E18" s="19"/>
    </row>
    <row r="19" spans="1:9" ht="18" x14ac:dyDescent="0.25">
      <c r="C19" s="20"/>
      <c r="E19" s="21"/>
    </row>
  </sheetData>
  <mergeCells count="6">
    <mergeCell ref="H2:H3"/>
    <mergeCell ref="A2:A3"/>
    <mergeCell ref="D2:D3"/>
    <mergeCell ref="E2:E3"/>
    <mergeCell ref="F2:F3"/>
    <mergeCell ref="G2:G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Hoja3</vt:lpstr>
      <vt:lpstr>F14.1  PLANES DE MEJORAMIENT...</vt:lpstr>
      <vt:lpstr>BALANCE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Mireya Lopez chaparro</cp:lastModifiedBy>
  <dcterms:created xsi:type="dcterms:W3CDTF">2020-12-31T15:41:37Z</dcterms:created>
  <dcterms:modified xsi:type="dcterms:W3CDTF">2021-10-26T23:44:23Z</dcterms:modified>
</cp:coreProperties>
</file>