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9.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comments7.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ENTERRITORIO\2021\CONTRATOS E INFORMES\MARTA LICED RODRIGUEZ\AGOSTO\"/>
    </mc:Choice>
  </mc:AlternateContent>
  <xr:revisionPtr revIDLastSave="0" documentId="13_ncr:1_{1E39E08B-AA0F-47F2-ACFE-D9FE7737AD99}" xr6:coauthVersionLast="47" xr6:coauthVersionMax="47" xr10:uidLastSave="{00000000-0000-0000-0000-000000000000}"/>
  <bookViews>
    <workbookView xWindow="-120" yWindow="-120" windowWidth="20730" windowHeight="11160" tabRatio="903" firstSheet="12" activeTab="12" xr2:uid="{00000000-000D-0000-FFFF-FFFF00000000}"/>
  </bookViews>
  <sheets>
    <sheet name="Marco Estrategico" sheetId="3" state="hidden" r:id="rId1"/>
    <sheet name="Graficos- MARZO" sheetId="13" state="hidden" r:id="rId2"/>
    <sheet name="Graficos- ABRIL " sheetId="24" state="hidden" r:id="rId3"/>
    <sheet name="Graficos- Mayo" sheetId="23" state="hidden" r:id="rId4"/>
    <sheet name="Graficos- Junio " sheetId="25" state="hidden" r:id="rId5"/>
    <sheet name="Graficos- Julio " sheetId="26" state="hidden" r:id="rId6"/>
    <sheet name="Graficos- Agosto " sheetId="28" state="hidden" r:id="rId7"/>
    <sheet name="Graficos- Septiembre" sheetId="29" state="hidden" r:id="rId8"/>
    <sheet name="Resumen" sheetId="12" state="hidden" r:id="rId9"/>
    <sheet name="Gráfico1" sheetId="42" state="hidden" r:id="rId10"/>
    <sheet name="DIMENSIÓN" sheetId="56" state="hidden" r:id="rId11"/>
    <sheet name="AVANCE REAL PIGD 2021 (2)" sheetId="57" state="hidden" r:id="rId12"/>
    <sheet name="PAI 2021" sheetId="59" r:id="rId13"/>
    <sheet name="TALENTO HUMANO " sheetId="46" r:id="rId14"/>
    <sheet name="DIRECCIONAMIENTO ESTRATÉGICO Y " sheetId="50" r:id="rId15"/>
    <sheet name="GESTIÓN CON VALORES RESULTADOS" sheetId="47" r:id="rId16"/>
    <sheet name="EVALUACIÓN DE RESULTADOS" sheetId="43" r:id="rId17"/>
    <sheet name="INFORMACIÓN Y COMUNICACIÓN" sheetId="49" r:id="rId18"/>
    <sheet name="GESTIÓN CONNOCIMENTO Y LA INNOV" sheetId="51" r:id="rId19"/>
    <sheet name="CONTROL INTERNO" sheetId="48" r:id="rId20"/>
    <sheet name="CÓDIGOS PLANES DECRETO 612" sheetId="58" r:id="rId21"/>
  </sheets>
  <externalReferences>
    <externalReference r:id="rId22"/>
  </externalReferences>
  <definedNames>
    <definedName name="_xlnm._FilterDatabase" localSheetId="16" hidden="1">'EVALUACIÓN DE RESULTADOS'!$A$18:$S$26</definedName>
    <definedName name="_xlnm._FilterDatabase" localSheetId="18" hidden="1">'GESTIÓN CONNOCIMENTO Y LA INNOV'!$M$1:$M$123</definedName>
    <definedName name="Estrategia__Transversal">[1]Varios!$H$4:$H$8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59" l="1"/>
  <c r="F70" i="59"/>
  <c r="F52" i="59"/>
  <c r="F23" i="59"/>
  <c r="H19" i="56"/>
  <c r="D46" i="47"/>
  <c r="I18" i="57" l="1"/>
  <c r="I17" i="57"/>
  <c r="I16" i="57"/>
  <c r="I15" i="57"/>
  <c r="I14" i="57"/>
  <c r="I13" i="57"/>
  <c r="I12" i="57"/>
  <c r="I11" i="57"/>
  <c r="I10" i="57"/>
  <c r="I9" i="57"/>
  <c r="I8" i="57"/>
  <c r="I7" i="57"/>
  <c r="I6" i="57"/>
  <c r="I5" i="57"/>
  <c r="I4" i="57"/>
  <c r="I3" i="57"/>
  <c r="I18" i="56" l="1"/>
  <c r="I17" i="56"/>
  <c r="I16" i="56"/>
  <c r="I15" i="56"/>
  <c r="I14" i="56"/>
  <c r="I13" i="56"/>
  <c r="I12" i="56"/>
  <c r="I11" i="56"/>
  <c r="I10" i="56"/>
  <c r="I9" i="56"/>
  <c r="I8" i="56"/>
  <c r="I7" i="56"/>
  <c r="I6" i="56"/>
  <c r="I5" i="56"/>
  <c r="I4" i="56"/>
  <c r="I3" i="56"/>
  <c r="D33" i="50" l="1"/>
  <c r="D23" i="50"/>
  <c r="G6" i="57" s="1"/>
  <c r="J6" i="57" s="1"/>
  <c r="D41" i="48"/>
  <c r="G18" i="57" l="1"/>
  <c r="J18" i="57" s="1"/>
  <c r="K18" i="57" s="1"/>
  <c r="G18" i="56"/>
  <c r="J18" i="56" s="1"/>
  <c r="K18" i="56" s="1"/>
  <c r="G5" i="56"/>
  <c r="J5" i="56" s="1"/>
  <c r="G5" i="57"/>
  <c r="J5" i="57" s="1"/>
  <c r="G6" i="56"/>
  <c r="J6" i="56" s="1"/>
  <c r="K6" i="56" l="1"/>
  <c r="K6" i="57"/>
  <c r="K5" i="57"/>
  <c r="K5" i="56"/>
  <c r="D40" i="46" l="1"/>
  <c r="G4" i="56" l="1"/>
  <c r="J4" i="56" s="1"/>
  <c r="G4" i="57"/>
  <c r="J4" i="57" s="1"/>
  <c r="D82" i="47"/>
  <c r="D66" i="47"/>
  <c r="D33" i="47"/>
  <c r="D31" i="47"/>
  <c r="D26" i="43"/>
  <c r="D30" i="49"/>
  <c r="D29" i="47"/>
  <c r="G15" i="56" l="1"/>
  <c r="J15" i="56" s="1"/>
  <c r="G15" i="57"/>
  <c r="J15" i="57" s="1"/>
  <c r="G13" i="56"/>
  <c r="J13" i="56" s="1"/>
  <c r="K13" i="56" s="1"/>
  <c r="G13" i="57"/>
  <c r="J13" i="57" s="1"/>
  <c r="K13" i="57" s="1"/>
  <c r="G8" i="56"/>
  <c r="J8" i="56" s="1"/>
  <c r="G8" i="57"/>
  <c r="J8" i="57" s="1"/>
  <c r="G9" i="56"/>
  <c r="J9" i="56" s="1"/>
  <c r="G9" i="57"/>
  <c r="J9" i="57" s="1"/>
  <c r="G11" i="56"/>
  <c r="J11" i="56" s="1"/>
  <c r="G11" i="57"/>
  <c r="J11" i="57" s="1"/>
  <c r="G7" i="56"/>
  <c r="J7" i="56" s="1"/>
  <c r="G7" i="57"/>
  <c r="J7" i="57" s="1"/>
  <c r="G12" i="56"/>
  <c r="J12" i="56" s="1"/>
  <c r="G12" i="57"/>
  <c r="J12" i="57" s="1"/>
  <c r="D36" i="51"/>
  <c r="D56" i="49"/>
  <c r="D24" i="49"/>
  <c r="D34" i="46"/>
  <c r="G17" i="57" l="1"/>
  <c r="J17" i="57" s="1"/>
  <c r="K17" i="57" s="1"/>
  <c r="G17" i="56"/>
  <c r="J17" i="56" s="1"/>
  <c r="K17" i="56" s="1"/>
  <c r="G16" i="56"/>
  <c r="J16" i="56" s="1"/>
  <c r="G16" i="57"/>
  <c r="J16" i="57" s="1"/>
  <c r="G14" i="56"/>
  <c r="J14" i="56" s="1"/>
  <c r="G14" i="57"/>
  <c r="J14" i="57" s="1"/>
  <c r="G3" i="56"/>
  <c r="J3" i="56" s="1"/>
  <c r="K3" i="56" s="1"/>
  <c r="G3" i="57"/>
  <c r="J3" i="57" s="1"/>
  <c r="K3" i="57" s="1"/>
  <c r="G10" i="56"/>
  <c r="J10" i="56" s="1"/>
  <c r="K7" i="56" s="1"/>
  <c r="G10" i="57"/>
  <c r="J10" i="57" s="1"/>
  <c r="K7" i="57" s="1"/>
  <c r="K14" i="57" l="1"/>
  <c r="K19" i="57" s="1"/>
  <c r="K14" i="56"/>
  <c r="G19" i="56" s="1"/>
  <c r="K19" i="56"/>
  <c r="G36" i="49" l="1"/>
  <c r="G31" i="49"/>
  <c r="D5" i="12" l="1"/>
  <c r="G5" i="12"/>
  <c r="G4" i="12"/>
  <c r="G3" i="12"/>
  <c r="G62" i="12"/>
  <c r="F62" i="12"/>
  <c r="D62" i="12"/>
  <c r="C62" i="12"/>
  <c r="G61" i="12"/>
  <c r="F61" i="12"/>
  <c r="D61" i="12"/>
  <c r="C61" i="12"/>
  <c r="G60" i="12"/>
  <c r="F60" i="12"/>
  <c r="D60" i="12"/>
  <c r="C60" i="12"/>
  <c r="G59" i="12"/>
  <c r="F59" i="12"/>
  <c r="D59" i="12"/>
  <c r="C59" i="12"/>
  <c r="G58" i="12"/>
  <c r="F58" i="12"/>
  <c r="D58" i="12"/>
  <c r="C58" i="12"/>
  <c r="G57" i="12"/>
  <c r="F57" i="12"/>
  <c r="D57" i="12"/>
  <c r="C57" i="12"/>
  <c r="G56" i="12"/>
  <c r="F56" i="12"/>
  <c r="D56" i="12"/>
  <c r="C56" i="12"/>
  <c r="G55" i="12"/>
  <c r="F55" i="12"/>
  <c r="E55" i="12"/>
  <c r="D55" i="12"/>
  <c r="C55" i="12"/>
  <c r="G51" i="12"/>
  <c r="F51" i="12"/>
  <c r="D51" i="12"/>
  <c r="C51" i="12"/>
  <c r="G50" i="12"/>
  <c r="F50" i="12"/>
  <c r="D50" i="12"/>
  <c r="C50" i="12"/>
  <c r="G49" i="12"/>
  <c r="F49" i="12"/>
  <c r="D49" i="12"/>
  <c r="C49" i="12"/>
  <c r="G45" i="12"/>
  <c r="F45" i="12"/>
  <c r="D45" i="12"/>
  <c r="C45" i="12"/>
  <c r="G44" i="12"/>
  <c r="F44" i="12"/>
  <c r="D44" i="12"/>
  <c r="C44" i="12"/>
  <c r="G43" i="12"/>
  <c r="F43" i="12"/>
  <c r="D43" i="12"/>
  <c r="C43" i="12"/>
  <c r="G42" i="12"/>
  <c r="F42" i="12"/>
  <c r="D42" i="12"/>
  <c r="C42" i="12"/>
  <c r="E42" i="12" s="1"/>
  <c r="G38" i="12"/>
  <c r="F38" i="12"/>
  <c r="D38" i="12"/>
  <c r="C38" i="12"/>
  <c r="G37" i="12"/>
  <c r="F37" i="12"/>
  <c r="D37" i="12"/>
  <c r="C37" i="12"/>
  <c r="G36" i="12"/>
  <c r="F36" i="12"/>
  <c r="D36" i="12"/>
  <c r="C36" i="12"/>
  <c r="G32" i="12"/>
  <c r="F32" i="12"/>
  <c r="D32" i="12"/>
  <c r="C32" i="12"/>
  <c r="G31" i="12"/>
  <c r="F31" i="12"/>
  <c r="D31" i="12"/>
  <c r="C31" i="12"/>
  <c r="G30" i="12"/>
  <c r="F30" i="12"/>
  <c r="D30" i="12"/>
  <c r="C30" i="12"/>
  <c r="G26" i="12"/>
  <c r="F26" i="12"/>
  <c r="D26" i="12"/>
  <c r="C26" i="12"/>
  <c r="G25" i="12"/>
  <c r="F25" i="12"/>
  <c r="D25" i="12"/>
  <c r="C25" i="12"/>
  <c r="G24" i="12"/>
  <c r="F24" i="12"/>
  <c r="D24" i="12"/>
  <c r="C24" i="12"/>
  <c r="G23" i="12"/>
  <c r="F23" i="12"/>
  <c r="D23" i="12"/>
  <c r="C23" i="12"/>
  <c r="G19" i="12"/>
  <c r="F19" i="12"/>
  <c r="D19" i="12"/>
  <c r="C19" i="12"/>
  <c r="G18" i="12"/>
  <c r="F18" i="12"/>
  <c r="D18" i="12"/>
  <c r="C18" i="12"/>
  <c r="G17" i="12"/>
  <c r="F17" i="12"/>
  <c r="D17" i="12"/>
  <c r="C17" i="12"/>
  <c r="G16" i="12"/>
  <c r="F16" i="12"/>
  <c r="D16" i="12"/>
  <c r="C16" i="12"/>
  <c r="G11" i="12"/>
  <c r="F11" i="12"/>
  <c r="D11" i="12"/>
  <c r="C11" i="12"/>
  <c r="G10" i="12"/>
  <c r="F10" i="12"/>
  <c r="D10" i="12"/>
  <c r="C10" i="12"/>
  <c r="G9" i="12"/>
  <c r="F9" i="12"/>
  <c r="D9" i="12"/>
  <c r="C9" i="12"/>
  <c r="G6" i="12"/>
  <c r="F6" i="12"/>
  <c r="D6" i="12"/>
  <c r="C6" i="12"/>
  <c r="F5" i="12"/>
  <c r="C5" i="12"/>
  <c r="D4" i="12"/>
  <c r="C4" i="12"/>
  <c r="F3" i="12"/>
  <c r="D3" i="12"/>
  <c r="C3" i="12"/>
  <c r="H59" i="29"/>
  <c r="G59" i="29"/>
  <c r="F59" i="29"/>
  <c r="E59" i="29"/>
  <c r="D59" i="29"/>
  <c r="C11" i="29"/>
  <c r="H10" i="29"/>
  <c r="H70" i="29" s="1"/>
  <c r="G10" i="29"/>
  <c r="G70" i="29" s="1"/>
  <c r="E10" i="29"/>
  <c r="D10" i="29"/>
  <c r="D70" i="29" s="1"/>
  <c r="H9" i="29"/>
  <c r="H48" i="29" s="1"/>
  <c r="G9" i="29"/>
  <c r="G48" i="29" s="1"/>
  <c r="E9" i="29"/>
  <c r="D9" i="29"/>
  <c r="D48" i="29" s="1"/>
  <c r="H8" i="29"/>
  <c r="H47" i="29" s="1"/>
  <c r="G8" i="29"/>
  <c r="E8" i="29"/>
  <c r="E47" i="29" s="1"/>
  <c r="D8" i="29"/>
  <c r="D47" i="29" s="1"/>
  <c r="H7" i="29"/>
  <c r="H35" i="29" s="1"/>
  <c r="G7" i="29"/>
  <c r="G35" i="29" s="1"/>
  <c r="E7" i="29"/>
  <c r="D7" i="29"/>
  <c r="D35" i="29" s="1"/>
  <c r="H6" i="29"/>
  <c r="H34" i="29" s="1"/>
  <c r="G6" i="29"/>
  <c r="G34" i="29" s="1"/>
  <c r="E6" i="29"/>
  <c r="E34" i="29" s="1"/>
  <c r="D6" i="29"/>
  <c r="D34" i="29" s="1"/>
  <c r="H5" i="29"/>
  <c r="H33" i="29" s="1"/>
  <c r="G5" i="29"/>
  <c r="G33" i="29" s="1"/>
  <c r="E5" i="29"/>
  <c r="D5" i="29"/>
  <c r="D33" i="29" s="1"/>
  <c r="H4" i="29"/>
  <c r="H27" i="29" s="1"/>
  <c r="G4" i="29"/>
  <c r="G27" i="29" s="1"/>
  <c r="E4" i="29"/>
  <c r="E27" i="29" s="1"/>
  <c r="D4" i="29"/>
  <c r="D27" i="29" s="1"/>
  <c r="H3" i="29"/>
  <c r="H26" i="29" s="1"/>
  <c r="G3" i="29"/>
  <c r="G11" i="29" s="1"/>
  <c r="E3" i="29"/>
  <c r="D3" i="29"/>
  <c r="D26" i="29" s="1"/>
  <c r="C12" i="28"/>
  <c r="H11" i="28"/>
  <c r="H71" i="28" s="1"/>
  <c r="G11" i="28"/>
  <c r="G71" i="28" s="1"/>
  <c r="E11" i="28"/>
  <c r="E71" i="28" s="1"/>
  <c r="D11" i="28"/>
  <c r="D71" i="28" s="1"/>
  <c r="H10" i="28"/>
  <c r="H49" i="28" s="1"/>
  <c r="G10" i="28"/>
  <c r="E10" i="28"/>
  <c r="E49" i="28" s="1"/>
  <c r="D10" i="28"/>
  <c r="H9" i="28"/>
  <c r="H48" i="28" s="1"/>
  <c r="G9" i="28"/>
  <c r="G48" i="28" s="1"/>
  <c r="E9" i="28"/>
  <c r="E48" i="28" s="1"/>
  <c r="D9" i="28"/>
  <c r="D48" i="28" s="1"/>
  <c r="H8" i="28"/>
  <c r="H60" i="28" s="1"/>
  <c r="G8" i="28"/>
  <c r="G60" i="28" s="1"/>
  <c r="E8" i="28"/>
  <c r="E60" i="28" s="1"/>
  <c r="D8" i="28"/>
  <c r="H7" i="28"/>
  <c r="H36" i="28" s="1"/>
  <c r="G7" i="28"/>
  <c r="G36" i="28" s="1"/>
  <c r="E7" i="28"/>
  <c r="E36" i="28" s="1"/>
  <c r="D7" i="28"/>
  <c r="D36" i="28" s="1"/>
  <c r="H6" i="28"/>
  <c r="H35" i="28" s="1"/>
  <c r="G6" i="28"/>
  <c r="G35" i="28" s="1"/>
  <c r="E6" i="28"/>
  <c r="E35" i="28" s="1"/>
  <c r="D6" i="28"/>
  <c r="H5" i="28"/>
  <c r="H34" i="28" s="1"/>
  <c r="G5" i="28"/>
  <c r="G34" i="28" s="1"/>
  <c r="E5" i="28"/>
  <c r="D5" i="28"/>
  <c r="D34" i="28" s="1"/>
  <c r="H4" i="28"/>
  <c r="H28" i="28" s="1"/>
  <c r="G4" i="28"/>
  <c r="E4" i="28"/>
  <c r="E28" i="28" s="1"/>
  <c r="D4" i="28"/>
  <c r="H3" i="28"/>
  <c r="H27" i="28" s="1"/>
  <c r="G3" i="28"/>
  <c r="G27" i="28" s="1"/>
  <c r="E3" i="28"/>
  <c r="E27" i="28" s="1"/>
  <c r="D3" i="28"/>
  <c r="D12" i="28" s="1"/>
  <c r="C12" i="26"/>
  <c r="H11" i="26"/>
  <c r="G11" i="26"/>
  <c r="G71" i="26" s="1"/>
  <c r="E11" i="26"/>
  <c r="E71" i="26" s="1"/>
  <c r="D11" i="26"/>
  <c r="D71" i="26" s="1"/>
  <c r="H10" i="26"/>
  <c r="H49" i="26" s="1"/>
  <c r="G10" i="26"/>
  <c r="G49" i="26" s="1"/>
  <c r="E10" i="26"/>
  <c r="E49" i="26" s="1"/>
  <c r="D10" i="26"/>
  <c r="D49" i="26" s="1"/>
  <c r="H9" i="26"/>
  <c r="G9" i="26"/>
  <c r="G48" i="26" s="1"/>
  <c r="E9" i="26"/>
  <c r="E48" i="26" s="1"/>
  <c r="D9" i="26"/>
  <c r="D48" i="26" s="1"/>
  <c r="H8" i="26"/>
  <c r="H60" i="26" s="1"/>
  <c r="G8" i="26"/>
  <c r="G60" i="26" s="1"/>
  <c r="E8" i="26"/>
  <c r="D8" i="26"/>
  <c r="D60" i="26" s="1"/>
  <c r="H7" i="26"/>
  <c r="G7" i="26"/>
  <c r="G36" i="26" s="1"/>
  <c r="E7" i="26"/>
  <c r="E36" i="26" s="1"/>
  <c r="D7" i="26"/>
  <c r="D36" i="26" s="1"/>
  <c r="H6" i="26"/>
  <c r="H35" i="26" s="1"/>
  <c r="G6" i="26"/>
  <c r="G35" i="26" s="1"/>
  <c r="E6" i="26"/>
  <c r="E35" i="26" s="1"/>
  <c r="D6" i="26"/>
  <c r="D35" i="26" s="1"/>
  <c r="H5" i="26"/>
  <c r="G5" i="26"/>
  <c r="G34" i="26" s="1"/>
  <c r="E5" i="26"/>
  <c r="E34" i="26" s="1"/>
  <c r="D5" i="26"/>
  <c r="D34" i="26" s="1"/>
  <c r="H4" i="26"/>
  <c r="H28" i="26" s="1"/>
  <c r="G4" i="26"/>
  <c r="E4" i="26"/>
  <c r="E28" i="26" s="1"/>
  <c r="D4" i="26"/>
  <c r="D28" i="26" s="1"/>
  <c r="H3" i="26"/>
  <c r="H27" i="26" s="1"/>
  <c r="G3" i="26"/>
  <c r="E3" i="26"/>
  <c r="D3" i="26"/>
  <c r="D27" i="26" s="1"/>
  <c r="C12" i="25"/>
  <c r="H11" i="25"/>
  <c r="G11" i="25"/>
  <c r="G71" i="25" s="1"/>
  <c r="E11" i="25"/>
  <c r="E71" i="25" s="1"/>
  <c r="D11" i="25"/>
  <c r="D71" i="25" s="1"/>
  <c r="H10" i="25"/>
  <c r="H49" i="25" s="1"/>
  <c r="G10" i="25"/>
  <c r="G49" i="25" s="1"/>
  <c r="E10" i="25"/>
  <c r="E49" i="25" s="1"/>
  <c r="D10" i="25"/>
  <c r="D49" i="25" s="1"/>
  <c r="H9" i="25"/>
  <c r="H48" i="25" s="1"/>
  <c r="G9" i="25"/>
  <c r="G48" i="25" s="1"/>
  <c r="E9" i="25"/>
  <c r="D9" i="25"/>
  <c r="D48" i="25" s="1"/>
  <c r="H8" i="25"/>
  <c r="H60" i="25" s="1"/>
  <c r="G8" i="25"/>
  <c r="G60" i="25" s="1"/>
  <c r="E8" i="25"/>
  <c r="E60" i="25" s="1"/>
  <c r="D8" i="25"/>
  <c r="D60" i="25" s="1"/>
  <c r="H7" i="25"/>
  <c r="H36" i="25" s="1"/>
  <c r="G7" i="25"/>
  <c r="E7" i="25"/>
  <c r="E36" i="25" s="1"/>
  <c r="D7" i="25"/>
  <c r="D36" i="25" s="1"/>
  <c r="H6" i="25"/>
  <c r="H35" i="25" s="1"/>
  <c r="G6" i="25"/>
  <c r="G35" i="25" s="1"/>
  <c r="I35" i="25" s="1"/>
  <c r="E6" i="25"/>
  <c r="E35" i="25" s="1"/>
  <c r="D6" i="25"/>
  <c r="D35" i="25" s="1"/>
  <c r="H5" i="25"/>
  <c r="H34" i="25" s="1"/>
  <c r="G5" i="25"/>
  <c r="E5" i="25"/>
  <c r="E34" i="25" s="1"/>
  <c r="D5" i="25"/>
  <c r="D34" i="25" s="1"/>
  <c r="H4" i="25"/>
  <c r="H28" i="25" s="1"/>
  <c r="G4" i="25"/>
  <c r="G28" i="25" s="1"/>
  <c r="E4" i="25"/>
  <c r="E28" i="25" s="1"/>
  <c r="D4" i="25"/>
  <c r="D28" i="25" s="1"/>
  <c r="H3" i="25"/>
  <c r="H12" i="25" s="1"/>
  <c r="G3" i="25"/>
  <c r="G27" i="25" s="1"/>
  <c r="E3" i="25"/>
  <c r="D3" i="25"/>
  <c r="D12" i="25" s="1"/>
  <c r="C12" i="23"/>
  <c r="H11" i="23"/>
  <c r="H71" i="23" s="1"/>
  <c r="G11" i="23"/>
  <c r="E11" i="23"/>
  <c r="E71" i="23" s="1"/>
  <c r="D11" i="23"/>
  <c r="D71" i="23" s="1"/>
  <c r="H10" i="23"/>
  <c r="H49" i="23" s="1"/>
  <c r="G10" i="23"/>
  <c r="G49" i="23" s="1"/>
  <c r="E10" i="23"/>
  <c r="E49" i="23" s="1"/>
  <c r="D10" i="23"/>
  <c r="D49" i="23" s="1"/>
  <c r="H9" i="23"/>
  <c r="H48" i="23" s="1"/>
  <c r="G9" i="23"/>
  <c r="G48" i="23" s="1"/>
  <c r="E9" i="23"/>
  <c r="D9" i="23"/>
  <c r="D48" i="23" s="1"/>
  <c r="H8" i="23"/>
  <c r="H60" i="23" s="1"/>
  <c r="G8" i="23"/>
  <c r="G60" i="23" s="1"/>
  <c r="E8" i="23"/>
  <c r="E60" i="23" s="1"/>
  <c r="D8" i="23"/>
  <c r="D60" i="23" s="1"/>
  <c r="H7" i="23"/>
  <c r="H36" i="23" s="1"/>
  <c r="G7" i="23"/>
  <c r="E7" i="23"/>
  <c r="E36" i="23" s="1"/>
  <c r="D7" i="23"/>
  <c r="D36" i="23" s="1"/>
  <c r="H6" i="23"/>
  <c r="H35" i="23" s="1"/>
  <c r="G6" i="23"/>
  <c r="G35" i="23" s="1"/>
  <c r="E6" i="23"/>
  <c r="E35" i="23" s="1"/>
  <c r="D6" i="23"/>
  <c r="D35" i="23" s="1"/>
  <c r="H5" i="23"/>
  <c r="H34" i="23" s="1"/>
  <c r="G5" i="23"/>
  <c r="E5" i="23"/>
  <c r="E34" i="23" s="1"/>
  <c r="D5" i="23"/>
  <c r="D34" i="23" s="1"/>
  <c r="H4" i="23"/>
  <c r="H28" i="23" s="1"/>
  <c r="G4" i="23"/>
  <c r="G28" i="23" s="1"/>
  <c r="E4" i="23"/>
  <c r="E28" i="23" s="1"/>
  <c r="D4" i="23"/>
  <c r="D28" i="23" s="1"/>
  <c r="H3" i="23"/>
  <c r="H27" i="23" s="1"/>
  <c r="G3" i="23"/>
  <c r="G27" i="23" s="1"/>
  <c r="E3" i="23"/>
  <c r="D3" i="23"/>
  <c r="D27" i="23" s="1"/>
  <c r="C12" i="24"/>
  <c r="H11" i="24"/>
  <c r="H71" i="24" s="1"/>
  <c r="G11" i="24"/>
  <c r="I11" i="24" s="1"/>
  <c r="E11" i="24"/>
  <c r="E71" i="24" s="1"/>
  <c r="D11" i="24"/>
  <c r="D71" i="24" s="1"/>
  <c r="H10" i="24"/>
  <c r="H49" i="24" s="1"/>
  <c r="G10" i="24"/>
  <c r="G49" i="24" s="1"/>
  <c r="E10" i="24"/>
  <c r="E49" i="24" s="1"/>
  <c r="D10" i="24"/>
  <c r="H9" i="24"/>
  <c r="H48" i="24" s="1"/>
  <c r="G9" i="24"/>
  <c r="E9" i="24"/>
  <c r="E48" i="24" s="1"/>
  <c r="D9" i="24"/>
  <c r="D48" i="24" s="1"/>
  <c r="H8" i="24"/>
  <c r="H60" i="24" s="1"/>
  <c r="G8" i="24"/>
  <c r="G60" i="24" s="1"/>
  <c r="E8" i="24"/>
  <c r="E60" i="24" s="1"/>
  <c r="D8" i="24"/>
  <c r="D60" i="24" s="1"/>
  <c r="H7" i="24"/>
  <c r="H36" i="24" s="1"/>
  <c r="G7" i="24"/>
  <c r="E7" i="24"/>
  <c r="E36" i="24" s="1"/>
  <c r="D7" i="24"/>
  <c r="D36" i="24" s="1"/>
  <c r="H6" i="24"/>
  <c r="H35" i="24" s="1"/>
  <c r="G6" i="24"/>
  <c r="G35" i="24" s="1"/>
  <c r="I35" i="24" s="1"/>
  <c r="E6" i="24"/>
  <c r="E35" i="24" s="1"/>
  <c r="D6" i="24"/>
  <c r="D35" i="24" s="1"/>
  <c r="H5" i="24"/>
  <c r="H34" i="24" s="1"/>
  <c r="G5" i="24"/>
  <c r="I5" i="24" s="1"/>
  <c r="E5" i="24"/>
  <c r="E34" i="24" s="1"/>
  <c r="D5" i="24"/>
  <c r="D34" i="24" s="1"/>
  <c r="H4" i="24"/>
  <c r="H28" i="24" s="1"/>
  <c r="G4" i="24"/>
  <c r="G28" i="24" s="1"/>
  <c r="E4" i="24"/>
  <c r="E28" i="24" s="1"/>
  <c r="D4" i="24"/>
  <c r="D28" i="24" s="1"/>
  <c r="H3" i="24"/>
  <c r="H12" i="24" s="1"/>
  <c r="G3" i="24"/>
  <c r="E3" i="24"/>
  <c r="E27" i="24" s="1"/>
  <c r="D3" i="24"/>
  <c r="D12" i="24" s="1"/>
  <c r="C12" i="13"/>
  <c r="H11" i="13"/>
  <c r="G11" i="13"/>
  <c r="G71" i="13" s="1"/>
  <c r="E11" i="13"/>
  <c r="E71" i="13" s="1"/>
  <c r="D11" i="13"/>
  <c r="D71" i="13" s="1"/>
  <c r="H10" i="13"/>
  <c r="H49" i="13" s="1"/>
  <c r="G10" i="13"/>
  <c r="G49" i="13" s="1"/>
  <c r="E10" i="13"/>
  <c r="E49" i="13" s="1"/>
  <c r="D10" i="13"/>
  <c r="D49" i="13" s="1"/>
  <c r="H9" i="13"/>
  <c r="H48" i="13" s="1"/>
  <c r="G9" i="13"/>
  <c r="G48" i="13" s="1"/>
  <c r="E9" i="13"/>
  <c r="E48" i="13" s="1"/>
  <c r="D9" i="13"/>
  <c r="D48" i="13" s="1"/>
  <c r="H8" i="13"/>
  <c r="H60" i="13" s="1"/>
  <c r="G8" i="13"/>
  <c r="G60" i="13" s="1"/>
  <c r="E8" i="13"/>
  <c r="E60" i="13" s="1"/>
  <c r="D8" i="13"/>
  <c r="D60" i="13" s="1"/>
  <c r="H7" i="13"/>
  <c r="H36" i="13" s="1"/>
  <c r="G7" i="13"/>
  <c r="G36" i="13" s="1"/>
  <c r="E7" i="13"/>
  <c r="E36" i="13" s="1"/>
  <c r="D7" i="13"/>
  <c r="D36" i="13" s="1"/>
  <c r="H6" i="13"/>
  <c r="G6" i="13"/>
  <c r="G35" i="13" s="1"/>
  <c r="E6" i="13"/>
  <c r="E35" i="13" s="1"/>
  <c r="D6" i="13"/>
  <c r="D35" i="13" s="1"/>
  <c r="H5" i="13"/>
  <c r="H34" i="13" s="1"/>
  <c r="G5" i="13"/>
  <c r="G34" i="13" s="1"/>
  <c r="E5" i="13"/>
  <c r="E34" i="13" s="1"/>
  <c r="D5" i="13"/>
  <c r="D34" i="13" s="1"/>
  <c r="H4" i="13"/>
  <c r="G4" i="13"/>
  <c r="G28" i="13" s="1"/>
  <c r="E4" i="13"/>
  <c r="E28" i="13" s="1"/>
  <c r="D4" i="13"/>
  <c r="D28" i="13" s="1"/>
  <c r="H3" i="13"/>
  <c r="H27" i="13" s="1"/>
  <c r="G3" i="13"/>
  <c r="E3" i="13"/>
  <c r="D3" i="13"/>
  <c r="D27" i="13" s="1"/>
  <c r="O36" i="3"/>
  <c r="H6" i="12" l="1"/>
  <c r="H9" i="12"/>
  <c r="H17" i="12"/>
  <c r="H24" i="12"/>
  <c r="H31" i="12"/>
  <c r="H38" i="12"/>
  <c r="E56" i="12"/>
  <c r="E57" i="12"/>
  <c r="E58" i="12"/>
  <c r="I28" i="25"/>
  <c r="F5" i="25"/>
  <c r="F34" i="25" s="1"/>
  <c r="F9" i="25"/>
  <c r="F48" i="25" s="1"/>
  <c r="F4" i="13"/>
  <c r="F28" i="13" s="1"/>
  <c r="H58" i="12"/>
  <c r="I35" i="26"/>
  <c r="I9" i="13"/>
  <c r="I11" i="13"/>
  <c r="F5" i="24"/>
  <c r="F34" i="24" s="1"/>
  <c r="F7" i="29"/>
  <c r="F35" i="29" s="1"/>
  <c r="H42" i="12"/>
  <c r="H49" i="12"/>
  <c r="I5" i="25"/>
  <c r="I60" i="25"/>
  <c r="I49" i="25"/>
  <c r="I71" i="28"/>
  <c r="H62" i="12"/>
  <c r="I4" i="29"/>
  <c r="I33" i="29"/>
  <c r="I34" i="29"/>
  <c r="I8" i="29"/>
  <c r="G47" i="29"/>
  <c r="I47" i="29" s="1"/>
  <c r="H10" i="12"/>
  <c r="H18" i="12"/>
  <c r="H25" i="12"/>
  <c r="H26" i="12"/>
  <c r="H32" i="12"/>
  <c r="H45" i="12"/>
  <c r="E60" i="12"/>
  <c r="E61" i="12"/>
  <c r="E62" i="12"/>
  <c r="E48" i="25"/>
  <c r="F4" i="26"/>
  <c r="F28" i="26" s="1"/>
  <c r="F8" i="26"/>
  <c r="F60" i="26" s="1"/>
  <c r="I4" i="26"/>
  <c r="F9" i="26"/>
  <c r="F48" i="26" s="1"/>
  <c r="G28" i="26"/>
  <c r="I28" i="26" s="1"/>
  <c r="E60" i="26"/>
  <c r="I4" i="28"/>
  <c r="I35" i="28"/>
  <c r="F9" i="28"/>
  <c r="F48" i="28" s="1"/>
  <c r="E9" i="12"/>
  <c r="E10" i="12"/>
  <c r="E16" i="12"/>
  <c r="E17" i="12"/>
  <c r="E18" i="12"/>
  <c r="E23" i="12"/>
  <c r="E24" i="12"/>
  <c r="E25" i="12"/>
  <c r="E30" i="12"/>
  <c r="E31" i="12"/>
  <c r="E32" i="12"/>
  <c r="E37" i="12"/>
  <c r="E38" i="12"/>
  <c r="H57" i="12"/>
  <c r="I10" i="23"/>
  <c r="F5" i="28"/>
  <c r="F34" i="28" s="1"/>
  <c r="F7" i="28"/>
  <c r="F36" i="28" s="1"/>
  <c r="I6" i="13"/>
  <c r="F10" i="24"/>
  <c r="F49" i="24" s="1"/>
  <c r="I5" i="23"/>
  <c r="I7" i="23"/>
  <c r="I60" i="23"/>
  <c r="I60" i="26"/>
  <c r="I10" i="28"/>
  <c r="F11" i="28"/>
  <c r="F71" i="28" s="1"/>
  <c r="E44" i="12"/>
  <c r="E45" i="12"/>
  <c r="E49" i="12"/>
  <c r="E51" i="12"/>
  <c r="H61" i="12"/>
  <c r="I49" i="24"/>
  <c r="I35" i="23"/>
  <c r="I48" i="25"/>
  <c r="I60" i="28"/>
  <c r="F6" i="13"/>
  <c r="F35" i="13" s="1"/>
  <c r="F7" i="24"/>
  <c r="F36" i="24" s="1"/>
  <c r="I4" i="23"/>
  <c r="I4" i="13"/>
  <c r="I7" i="24"/>
  <c r="I60" i="24"/>
  <c r="F9" i="24"/>
  <c r="F48" i="24" s="1"/>
  <c r="I6" i="23"/>
  <c r="I48" i="23"/>
  <c r="I49" i="23"/>
  <c r="I7" i="25"/>
  <c r="F9" i="29"/>
  <c r="F48" i="29" s="1"/>
  <c r="F10" i="29"/>
  <c r="F70" i="29" s="1"/>
  <c r="E35" i="29"/>
  <c r="E11" i="12"/>
  <c r="H16" i="12"/>
  <c r="H19" i="12"/>
  <c r="E26" i="12"/>
  <c r="H30" i="12"/>
  <c r="H36" i="12"/>
  <c r="E43" i="12"/>
  <c r="H44" i="12"/>
  <c r="H50" i="12"/>
  <c r="H56" i="12"/>
  <c r="H59" i="12"/>
  <c r="F9" i="23"/>
  <c r="F48" i="23" s="1"/>
  <c r="I49" i="13"/>
  <c r="I9" i="24"/>
  <c r="F11" i="24"/>
  <c r="F71" i="24" s="1"/>
  <c r="I28" i="23"/>
  <c r="I8" i="23"/>
  <c r="I11" i="23"/>
  <c r="I8" i="26"/>
  <c r="E34" i="28"/>
  <c r="I6" i="29"/>
  <c r="F5" i="29"/>
  <c r="F33" i="29" s="1"/>
  <c r="E33" i="29"/>
  <c r="E48" i="29"/>
  <c r="I59" i="29"/>
  <c r="H11" i="12"/>
  <c r="E19" i="12"/>
  <c r="H23" i="12"/>
  <c r="E36" i="12"/>
  <c r="H37" i="12"/>
  <c r="H43" i="12"/>
  <c r="E50" i="12"/>
  <c r="H51" i="12"/>
  <c r="H55" i="12"/>
  <c r="E59" i="12"/>
  <c r="H60" i="12"/>
  <c r="F7" i="25"/>
  <c r="F36" i="25" s="1"/>
  <c r="F5" i="26"/>
  <c r="F34" i="26" s="1"/>
  <c r="I48" i="28"/>
  <c r="G28" i="28"/>
  <c r="I28" i="28" s="1"/>
  <c r="G49" i="28"/>
  <c r="I49" i="28" s="1"/>
  <c r="I10" i="29"/>
  <c r="F3" i="23"/>
  <c r="F27" i="23" s="1"/>
  <c r="I3" i="24"/>
  <c r="F3" i="29"/>
  <c r="F26" i="29" s="1"/>
  <c r="D27" i="24"/>
  <c r="H27" i="25"/>
  <c r="I27" i="25" s="1"/>
  <c r="F3" i="13"/>
  <c r="F27" i="13" s="1"/>
  <c r="F11" i="13"/>
  <c r="F71" i="13" s="1"/>
  <c r="F3" i="26"/>
  <c r="F27" i="26" s="1"/>
  <c r="H12" i="26"/>
  <c r="G12" i="28"/>
  <c r="G26" i="29"/>
  <c r="I26" i="29" s="1"/>
  <c r="H12" i="13"/>
  <c r="I3" i="13"/>
  <c r="E27" i="26"/>
  <c r="I27" i="28"/>
  <c r="D27" i="28"/>
  <c r="E4" i="12"/>
  <c r="E6" i="12"/>
  <c r="I34" i="13"/>
  <c r="I36" i="13"/>
  <c r="I60" i="13"/>
  <c r="I48" i="13"/>
  <c r="I28" i="24"/>
  <c r="G34" i="24"/>
  <c r="I34" i="24" s="1"/>
  <c r="G36" i="24"/>
  <c r="I36" i="24" s="1"/>
  <c r="G71" i="24"/>
  <c r="I71" i="24" s="1"/>
  <c r="E12" i="23"/>
  <c r="D27" i="25"/>
  <c r="G36" i="25"/>
  <c r="I36" i="25" s="1"/>
  <c r="I3" i="26"/>
  <c r="G27" i="26"/>
  <c r="I27" i="26" s="1"/>
  <c r="G12" i="26"/>
  <c r="F4" i="28"/>
  <c r="F28" i="28" s="1"/>
  <c r="D28" i="28"/>
  <c r="I8" i="28"/>
  <c r="I36" i="28"/>
  <c r="I48" i="29"/>
  <c r="I70" i="29"/>
  <c r="I5" i="13"/>
  <c r="I7" i="13"/>
  <c r="F9" i="13"/>
  <c r="F48" i="13" s="1"/>
  <c r="I10" i="13"/>
  <c r="D12" i="13"/>
  <c r="H28" i="13"/>
  <c r="I28" i="13" s="1"/>
  <c r="H35" i="13"/>
  <c r="I35" i="13" s="1"/>
  <c r="H71" i="13"/>
  <c r="I71" i="13" s="1"/>
  <c r="I4" i="24"/>
  <c r="I6" i="24"/>
  <c r="I8" i="24"/>
  <c r="I10" i="24"/>
  <c r="G27" i="24"/>
  <c r="D49" i="24"/>
  <c r="F4" i="23"/>
  <c r="F28" i="23" s="1"/>
  <c r="F6" i="23"/>
  <c r="F35" i="23" s="1"/>
  <c r="F8" i="23"/>
  <c r="F60" i="23" s="1"/>
  <c r="F10" i="23"/>
  <c r="F49" i="23" s="1"/>
  <c r="G12" i="23"/>
  <c r="G34" i="23"/>
  <c r="I34" i="23" s="1"/>
  <c r="G36" i="23"/>
  <c r="I36" i="23" s="1"/>
  <c r="E48" i="23"/>
  <c r="G71" i="23"/>
  <c r="I71" i="23" s="1"/>
  <c r="F3" i="25"/>
  <c r="F27" i="25" s="1"/>
  <c r="E27" i="25"/>
  <c r="I4" i="25"/>
  <c r="I6" i="25"/>
  <c r="I8" i="25"/>
  <c r="I11" i="25"/>
  <c r="H71" i="25"/>
  <c r="I71" i="25" s="1"/>
  <c r="H36" i="26"/>
  <c r="I7" i="26"/>
  <c r="H71" i="26"/>
  <c r="I71" i="26" s="1"/>
  <c r="I11" i="26"/>
  <c r="I36" i="26"/>
  <c r="F6" i="28"/>
  <c r="F35" i="28" s="1"/>
  <c r="D35" i="28"/>
  <c r="F5" i="13"/>
  <c r="F34" i="13" s="1"/>
  <c r="F7" i="13"/>
  <c r="F36" i="13" s="1"/>
  <c r="I8" i="13"/>
  <c r="E12" i="13"/>
  <c r="E27" i="13"/>
  <c r="F4" i="24"/>
  <c r="F28" i="24" s="1"/>
  <c r="F6" i="24"/>
  <c r="F35" i="24" s="1"/>
  <c r="F8" i="24"/>
  <c r="F60" i="24" s="1"/>
  <c r="G12" i="24"/>
  <c r="I12" i="24" s="1"/>
  <c r="C17" i="24" s="1"/>
  <c r="H27" i="24"/>
  <c r="G48" i="24"/>
  <c r="I48" i="24" s="1"/>
  <c r="I27" i="23"/>
  <c r="I9" i="23"/>
  <c r="E27" i="23"/>
  <c r="F4" i="25"/>
  <c r="F28" i="25" s="1"/>
  <c r="F6" i="25"/>
  <c r="F35" i="25" s="1"/>
  <c r="F8" i="25"/>
  <c r="F60" i="25" s="1"/>
  <c r="F10" i="25"/>
  <c r="F49" i="25" s="1"/>
  <c r="G34" i="25"/>
  <c r="I34" i="25" s="1"/>
  <c r="F6" i="26"/>
  <c r="F35" i="26" s="1"/>
  <c r="F10" i="26"/>
  <c r="F49" i="26" s="1"/>
  <c r="I49" i="26"/>
  <c r="F8" i="28"/>
  <c r="F60" i="28" s="1"/>
  <c r="D60" i="28"/>
  <c r="I27" i="29"/>
  <c r="F8" i="13"/>
  <c r="F60" i="13" s="1"/>
  <c r="G12" i="13"/>
  <c r="G27" i="13"/>
  <c r="I27" i="13" s="1"/>
  <c r="F5" i="23"/>
  <c r="F34" i="23" s="1"/>
  <c r="F7" i="23"/>
  <c r="F36" i="23" s="1"/>
  <c r="F11" i="23"/>
  <c r="F71" i="23" s="1"/>
  <c r="I9" i="25"/>
  <c r="I10" i="25"/>
  <c r="F11" i="25"/>
  <c r="F71" i="25" s="1"/>
  <c r="E12" i="25"/>
  <c r="F12" i="25" s="1"/>
  <c r="C16" i="25" s="1"/>
  <c r="H34" i="26"/>
  <c r="I34" i="26" s="1"/>
  <c r="I5" i="26"/>
  <c r="I6" i="26"/>
  <c r="F7" i="26"/>
  <c r="F36" i="26" s="1"/>
  <c r="I9" i="26"/>
  <c r="H48" i="26"/>
  <c r="I48" i="26" s="1"/>
  <c r="I10" i="26"/>
  <c r="F11" i="26"/>
  <c r="F71" i="26" s="1"/>
  <c r="E12" i="26"/>
  <c r="I6" i="28"/>
  <c r="F10" i="28"/>
  <c r="F49" i="28" s="1"/>
  <c r="D49" i="28"/>
  <c r="I34" i="28"/>
  <c r="I35" i="29"/>
  <c r="D12" i="26"/>
  <c r="I3" i="28"/>
  <c r="I5" i="28"/>
  <c r="I7" i="28"/>
  <c r="I9" i="28"/>
  <c r="I11" i="28"/>
  <c r="H12" i="28"/>
  <c r="I12" i="28" s="1"/>
  <c r="C17" i="28" s="1"/>
  <c r="E26" i="29"/>
  <c r="E70" i="29"/>
  <c r="H3" i="12"/>
  <c r="F4" i="29"/>
  <c r="F27" i="29" s="1"/>
  <c r="F6" i="29"/>
  <c r="F34" i="29" s="1"/>
  <c r="F8" i="29"/>
  <c r="F47" i="29" s="1"/>
  <c r="E3" i="12"/>
  <c r="I5" i="29"/>
  <c r="I7" i="29"/>
  <c r="I9" i="29"/>
  <c r="F3" i="28"/>
  <c r="F27" i="28" s="1"/>
  <c r="I3" i="29"/>
  <c r="D11" i="29"/>
  <c r="H11" i="29"/>
  <c r="I11" i="29" s="1"/>
  <c r="F3" i="24"/>
  <c r="F27" i="24" s="1"/>
  <c r="F10" i="13"/>
  <c r="F49" i="13" s="1"/>
  <c r="I3" i="25"/>
  <c r="E11" i="29"/>
  <c r="H5" i="12"/>
  <c r="I3" i="23"/>
  <c r="E12" i="24"/>
  <c r="F12" i="24" s="1"/>
  <c r="C16" i="24" s="1"/>
  <c r="D12" i="23"/>
  <c r="H12" i="23"/>
  <c r="G12" i="25"/>
  <c r="I12" i="25" s="1"/>
  <c r="C17" i="25" s="1"/>
  <c r="E12" i="28"/>
  <c r="F12" i="28" s="1"/>
  <c r="C16" i="28" s="1"/>
  <c r="E5" i="12"/>
  <c r="F4" i="12"/>
  <c r="H4" i="12" s="1"/>
  <c r="I12" i="13" l="1"/>
  <c r="C17" i="13" s="1"/>
  <c r="I12" i="23"/>
  <c r="C17" i="23" s="1"/>
  <c r="F12" i="13"/>
  <c r="C16" i="13" s="1"/>
  <c r="F11" i="29"/>
  <c r="F12" i="23"/>
  <c r="C16" i="23" s="1"/>
  <c r="I12" i="26"/>
  <c r="C17" i="26" s="1"/>
  <c r="F12" i="26"/>
  <c r="C16" i="26" s="1"/>
  <c r="I27" i="24"/>
  <c r="A1" i="25" l="1"/>
  <c r="A1" i="24"/>
  <c r="A1" i="29"/>
  <c r="A1" i="26"/>
  <c r="A1"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Anny</author>
    <author>DIANA HERRAN</author>
  </authors>
  <commentList>
    <comment ref="A9" authorId="0" shapeId="0" xr:uid="{8961F939-B973-4586-88A3-2ED16DF28396}">
      <text>
        <r>
          <rPr>
            <b/>
            <sz val="20"/>
            <color indexed="81"/>
            <rFont val="Tahoma"/>
            <family val="2"/>
          </rPr>
          <t>Anny:
Iniciativa = Foco Estratégico</t>
        </r>
        <r>
          <rPr>
            <sz val="22"/>
            <color indexed="81"/>
            <rFont val="Tahoma"/>
            <family val="2"/>
          </rPr>
          <t xml:space="preserve">
</t>
        </r>
      </text>
    </comment>
    <comment ref="B18" authorId="0" shapeId="0" xr:uid="{EBB4A2F1-9F67-4E8B-AA76-2D1A0A4132A9}">
      <text>
        <r>
          <rPr>
            <b/>
            <sz val="9"/>
            <color indexed="81"/>
            <rFont val="Tahoma"/>
            <family val="2"/>
          </rPr>
          <t>Anny:</t>
        </r>
        <r>
          <rPr>
            <sz val="9"/>
            <color indexed="81"/>
            <rFont val="Tahoma"/>
            <family val="2"/>
          </rPr>
          <t xml:space="preserve">
</t>
        </r>
        <r>
          <rPr>
            <sz val="24"/>
            <color indexed="81"/>
            <rFont val="Tahoma"/>
            <family val="2"/>
          </rPr>
          <t>Actividad = Hito</t>
        </r>
      </text>
    </comment>
    <comment ref="N18" authorId="0" shapeId="0" xr:uid="{16D38ECE-36CC-49CB-9685-B744175F740B}">
      <text>
        <r>
          <rPr>
            <sz val="22"/>
            <color indexed="81"/>
            <rFont val="Tahoma"/>
            <family val="2"/>
          </rPr>
          <t>Columna H- S : si la tarea hace parte del plan relacionar el código que tiene en el mismo. Esto se diligencia por PyGR una vez se tengan definidos todos los planes.</t>
        </r>
      </text>
    </comment>
    <comment ref="L35" authorId="1" shapeId="0" xr:uid="{61108120-2A4A-4B7E-A948-909E3A0F45D1}">
      <text>
        <r>
          <rPr>
            <b/>
            <sz val="16"/>
            <color indexed="81"/>
            <rFont val="Tahoma"/>
            <family val="2"/>
          </rPr>
          <t>DIANA HERRAN:</t>
        </r>
        <r>
          <rPr>
            <sz val="16"/>
            <color indexed="81"/>
            <rFont val="Tahoma"/>
            <family val="2"/>
          </rPr>
          <t xml:space="preserve">
Fue aprobada en sesión N° 40 del Comité Institucional de Gestión y Desempeño del 18 de abril, la ampliación de la fecha de cumpllimiento pasando del 30 de junio al 30 de septiembre/2021</t>
        </r>
      </text>
    </comment>
    <comment ref="L36" authorId="1" shapeId="0" xr:uid="{50AA241C-797E-4AA5-9E9D-1E2B52528F32}">
      <text>
        <r>
          <rPr>
            <b/>
            <sz val="16"/>
            <color indexed="81"/>
            <rFont val="Tahoma"/>
            <family val="2"/>
          </rPr>
          <t>DIANA HERRAN:</t>
        </r>
        <r>
          <rPr>
            <sz val="16"/>
            <color indexed="81"/>
            <rFont val="Tahoma"/>
            <family val="2"/>
          </rPr>
          <t xml:space="preserve">
Fue aprobada en sesión N° 40 del Comité Institucional de Gestión y Desempeño del 18 de abril, la ampliación de la fecha de cumpllimiento pasando del 30 de junio al 30 de septiembre/2021</t>
        </r>
      </text>
    </comment>
    <comment ref="K37" authorId="1" shapeId="0" xr:uid="{7F4415FC-FFDD-4F64-A2FC-B207FF6D598D}">
      <text>
        <r>
          <rPr>
            <b/>
            <sz val="16"/>
            <color indexed="81"/>
            <rFont val="Tahoma"/>
            <family val="2"/>
          </rPr>
          <t>DIANA HERRAN:</t>
        </r>
        <r>
          <rPr>
            <sz val="16"/>
            <color indexed="81"/>
            <rFont val="Tahoma"/>
            <family val="2"/>
          </rPr>
          <t xml:space="preserve">
Fue aprobada en sesión N° 40 del Comité Institucional de Gestión y Desempeño del 18 de abril, la ampliación de la fecha de cumpllimiento pasando del 1 de julio al 1 de octubre/2021</t>
        </r>
      </text>
    </comment>
    <comment ref="L37" authorId="1" shapeId="0" xr:uid="{46923399-0A7C-4DC3-A42A-4C3073D9F8C0}">
      <text>
        <r>
          <rPr>
            <b/>
            <sz val="16"/>
            <color indexed="81"/>
            <rFont val="Tahoma"/>
            <family val="2"/>
          </rPr>
          <t>DIANA HERRAN:</t>
        </r>
        <r>
          <rPr>
            <sz val="16"/>
            <color indexed="81"/>
            <rFont val="Tahoma"/>
            <family val="2"/>
          </rPr>
          <t xml:space="preserve">
Fue aprobada en sesión N° 40 del Comité Institucional de Gestión y Desempeño del 18 de abril, la ampliación de la fecha de cumpllimiento pasando del 31 de agosto al 30 de noviembre/2021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Anny</author>
  </authors>
  <commentList>
    <comment ref="A9" authorId="0" shapeId="0" xr:uid="{97D309A4-9E51-4B42-8FAB-F884301C6E99}">
      <text>
        <r>
          <rPr>
            <b/>
            <sz val="20"/>
            <color indexed="81"/>
            <rFont val="Tahoma"/>
            <family val="2"/>
          </rPr>
          <t>Anny:
Iniciativa = Foco Estratégico</t>
        </r>
        <r>
          <rPr>
            <sz val="22"/>
            <color indexed="81"/>
            <rFont val="Tahoma"/>
            <family val="2"/>
          </rPr>
          <t xml:space="preserve">
</t>
        </r>
      </text>
    </comment>
    <comment ref="B18" authorId="0" shapeId="0" xr:uid="{7C0911B4-5D25-426D-946D-5C3DE623BFF5}">
      <text>
        <r>
          <rPr>
            <b/>
            <sz val="9"/>
            <color indexed="81"/>
            <rFont val="Tahoma"/>
            <family val="2"/>
          </rPr>
          <t>Anny:</t>
        </r>
        <r>
          <rPr>
            <sz val="9"/>
            <color indexed="81"/>
            <rFont val="Tahoma"/>
            <family val="2"/>
          </rPr>
          <t xml:space="preserve">
</t>
        </r>
        <r>
          <rPr>
            <sz val="24"/>
            <color indexed="81"/>
            <rFont val="Tahoma"/>
            <family val="2"/>
          </rPr>
          <t>Actividad = Hito</t>
        </r>
      </text>
    </comment>
    <comment ref="N18" authorId="0" shapeId="0" xr:uid="{01FA1B66-A5AC-4DF4-A5D9-61F7E7D853CF}">
      <text>
        <r>
          <rPr>
            <sz val="22"/>
            <color indexed="81"/>
            <rFont val="Tahoma"/>
            <family val="2"/>
          </rPr>
          <t>Columna H- S : si la tarea hace parte del plan relacionar el código que tiene en el mismo. Esto se diligencia por PyGR una vez se tengan definidos todos los planes.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Anny</author>
    <author>DIANA HERRAN</author>
  </authors>
  <commentList>
    <comment ref="A9" authorId="0" shapeId="0" xr:uid="{82CA7918-4D78-4A41-A6FC-D07D9F557729}">
      <text>
        <r>
          <rPr>
            <b/>
            <sz val="20"/>
            <color indexed="81"/>
            <rFont val="Tahoma"/>
            <family val="2"/>
          </rPr>
          <t>Anny:
Iniciativa = Foco Estratégico</t>
        </r>
        <r>
          <rPr>
            <sz val="22"/>
            <color indexed="81"/>
            <rFont val="Tahoma"/>
            <family val="2"/>
          </rPr>
          <t xml:space="preserve">
</t>
        </r>
      </text>
    </comment>
    <comment ref="B18" authorId="0" shapeId="0" xr:uid="{D514D914-EF20-4114-8392-C1BCCFF029BB}">
      <text>
        <r>
          <rPr>
            <b/>
            <sz val="9"/>
            <color indexed="81"/>
            <rFont val="Tahoma"/>
            <family val="2"/>
          </rPr>
          <t>Anny:</t>
        </r>
        <r>
          <rPr>
            <sz val="9"/>
            <color indexed="81"/>
            <rFont val="Tahoma"/>
            <family val="2"/>
          </rPr>
          <t xml:space="preserve">
</t>
        </r>
        <r>
          <rPr>
            <sz val="24"/>
            <color indexed="81"/>
            <rFont val="Tahoma"/>
            <family val="2"/>
          </rPr>
          <t>Actividad = Hito</t>
        </r>
      </text>
    </comment>
    <comment ref="N18" authorId="0" shapeId="0" xr:uid="{7738213C-6180-4FD4-B86B-3E87DC98AA7E}">
      <text>
        <r>
          <rPr>
            <sz val="22"/>
            <color indexed="81"/>
            <rFont val="Tahoma"/>
            <family val="2"/>
          </rPr>
          <t>Columna H- S : si la tarea hace parte del plan relacionar el código que tiene en el mismo. Esto se diligencia por PyGR una vez se tengan definidos todos los planes.</t>
        </r>
      </text>
    </comment>
    <comment ref="L24" authorId="1" shapeId="0" xr:uid="{0D61B0AA-AC55-4E50-B43B-E17CDD24BA2A}">
      <text>
        <r>
          <rPr>
            <b/>
            <sz val="16"/>
            <color indexed="81"/>
            <rFont val="Tahoma"/>
            <family val="2"/>
          </rPr>
          <t>DIANA HERRAN:</t>
        </r>
        <r>
          <rPr>
            <sz val="16"/>
            <color indexed="81"/>
            <rFont val="Tahoma"/>
            <family val="2"/>
          </rPr>
          <t xml:space="preserve">
Fue aprobada en sesión N° 40 del Comité Institucional de Gestión y Desempeño del 18 de abril, la ampliación de la fecha de cumpllimiento pasando del 30 de mayo al 30 dejunio/2021</t>
        </r>
      </text>
    </comment>
    <comment ref="E32" authorId="1" shapeId="0" xr:uid="{2EC5DE1C-DEEB-4CE2-8A9A-46155898D1D7}">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responsable de cumplir la actividad pasando del Grupo de T.I. al Grupo de Planeación y Gestión de Riesgos</t>
        </r>
      </text>
    </comment>
    <comment ref="L54" authorId="1" shapeId="0" xr:uid="{2DF86E00-FF81-49F4-82C7-9512CDDFF42E}">
      <text>
        <r>
          <rPr>
            <b/>
            <sz val="14"/>
            <color indexed="81"/>
            <rFont val="Tahoma"/>
            <family val="2"/>
          </rPr>
          <t>DIANA HERRAN:</t>
        </r>
        <r>
          <rPr>
            <sz val="14"/>
            <color indexed="81"/>
            <rFont val="Tahoma"/>
            <family val="2"/>
          </rPr>
          <t xml:space="preserve">
Fue aprobada en sesión N° 40 del Comité Institucional de Gestión y Desempeño del 18 de abril, la ampliación de la fecha de cumpllimiento pasando del 30 de junio al 30 de octubre/2021 y realizando dos entregas de las capacitaciones realizadas</t>
        </r>
      </text>
    </comment>
    <comment ref="K64" authorId="1" shapeId="0" xr:uid="{D3B0B8FC-4D86-4F28-9116-2F54ADD37217}">
      <text>
        <r>
          <rPr>
            <b/>
            <sz val="14"/>
            <color indexed="81"/>
            <rFont val="Tahoma"/>
            <family val="2"/>
          </rPr>
          <t>DIANA HERRAN:</t>
        </r>
        <r>
          <rPr>
            <sz val="14"/>
            <color indexed="81"/>
            <rFont val="Tahoma"/>
            <family val="2"/>
          </rPr>
          <t xml:space="preserve">
Fue aprobada en sesión N° 40 del Comité Institucional de Gestión y Desempeño del 18 de abril, se incluyó la nueva fecha de reporte al corte de agosto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Anny</author>
  </authors>
  <commentList>
    <comment ref="A9" authorId="0" shapeId="0" xr:uid="{00000000-0006-0000-0A00-000001000000}">
      <text>
        <r>
          <rPr>
            <b/>
            <sz val="20"/>
            <color indexed="81"/>
            <rFont val="Tahoma"/>
            <family val="2"/>
          </rPr>
          <t>Anny:
Iniciativa = Foco Estratégico</t>
        </r>
        <r>
          <rPr>
            <sz val="22"/>
            <color indexed="81"/>
            <rFont val="Tahoma"/>
            <family val="2"/>
          </rPr>
          <t xml:space="preserve">
</t>
        </r>
      </text>
    </comment>
    <comment ref="B18" authorId="0" shapeId="0" xr:uid="{00000000-0006-0000-0A00-000002000000}">
      <text>
        <r>
          <rPr>
            <b/>
            <sz val="9"/>
            <color indexed="81"/>
            <rFont val="Tahoma"/>
            <family val="2"/>
          </rPr>
          <t>Anny:</t>
        </r>
        <r>
          <rPr>
            <sz val="9"/>
            <color indexed="81"/>
            <rFont val="Tahoma"/>
            <family val="2"/>
          </rPr>
          <t xml:space="preserve">
</t>
        </r>
        <r>
          <rPr>
            <sz val="24"/>
            <color indexed="81"/>
            <rFont val="Tahoma"/>
            <family val="2"/>
          </rPr>
          <t>Actividad = Hito</t>
        </r>
      </text>
    </comment>
    <comment ref="N18" authorId="0" shapeId="0" xr:uid="{00000000-0006-0000-0A00-000003000000}">
      <text>
        <r>
          <rPr>
            <sz val="22"/>
            <color indexed="81"/>
            <rFont val="Tahoma"/>
            <family val="2"/>
          </rPr>
          <t>Columna H- S : si la tarea hace parte del plan relacionar el código que tiene en el mismo. Esto se diligencia por PyGR una vez se tengan definidos todos los planes.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Anny</author>
    <author>DIANA HERRAN</author>
  </authors>
  <commentList>
    <comment ref="A9" authorId="0" shapeId="0" xr:uid="{8D073A5E-EC9E-4EF3-8D5F-9EB0865B2496}">
      <text>
        <r>
          <rPr>
            <b/>
            <sz val="20"/>
            <color indexed="81"/>
            <rFont val="Tahoma"/>
            <family val="2"/>
          </rPr>
          <t>Anny:
Iniciativa = Foco Estratégico</t>
        </r>
        <r>
          <rPr>
            <sz val="22"/>
            <color indexed="81"/>
            <rFont val="Tahoma"/>
            <family val="2"/>
          </rPr>
          <t xml:space="preserve">
</t>
        </r>
      </text>
    </comment>
    <comment ref="B18" authorId="0" shapeId="0" xr:uid="{A11B621A-7CCB-4159-9F70-53131749372B}">
      <text>
        <r>
          <rPr>
            <b/>
            <sz val="9"/>
            <color indexed="81"/>
            <rFont val="Tahoma"/>
            <family val="2"/>
          </rPr>
          <t>Anny:</t>
        </r>
        <r>
          <rPr>
            <sz val="9"/>
            <color indexed="81"/>
            <rFont val="Tahoma"/>
            <family val="2"/>
          </rPr>
          <t xml:space="preserve">
</t>
        </r>
        <r>
          <rPr>
            <sz val="24"/>
            <color indexed="81"/>
            <rFont val="Tahoma"/>
            <family val="2"/>
          </rPr>
          <t>Actividad = Hito</t>
        </r>
      </text>
    </comment>
    <comment ref="N18" authorId="0" shapeId="0" xr:uid="{2696DA47-10D3-47F4-965F-91349EF92800}">
      <text>
        <r>
          <rPr>
            <sz val="22"/>
            <color indexed="81"/>
            <rFont val="Tahoma"/>
            <family val="2"/>
          </rPr>
          <t>Columna H- S : si la tarea hace parte del plan relacionar el código que tiene en el mismo. Esto se diligencia por PyGR una vez se tengan definidos todos los planes.</t>
        </r>
      </text>
    </comment>
    <comment ref="E25" authorId="1" shapeId="0" xr:uid="{8A2A0D88-F985-45BD-86F9-52C2DC71BA65}">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responsable de cumplir la actividad pasando del Grupo de T.I. al Grupo de Planeación y Gestión de Riesgos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Anny</author>
  </authors>
  <commentList>
    <comment ref="A9" authorId="0" shapeId="0" xr:uid="{827EF14A-B647-4C8A-9DE0-141BB57E4493}">
      <text>
        <r>
          <rPr>
            <b/>
            <sz val="20"/>
            <color indexed="81"/>
            <rFont val="Tahoma"/>
            <family val="2"/>
          </rPr>
          <t>Anny:
Iniciativa = Foco Estratégico</t>
        </r>
        <r>
          <rPr>
            <sz val="22"/>
            <color indexed="81"/>
            <rFont val="Tahoma"/>
            <family val="2"/>
          </rPr>
          <t xml:space="preserve">
</t>
        </r>
      </text>
    </comment>
    <comment ref="B18" authorId="0" shapeId="0" xr:uid="{AABD1663-B261-43CA-AF1A-A85DAD4A31BD}">
      <text>
        <r>
          <rPr>
            <b/>
            <sz val="9"/>
            <color indexed="81"/>
            <rFont val="Tahoma"/>
            <family val="2"/>
          </rPr>
          <t>Anny:</t>
        </r>
        <r>
          <rPr>
            <sz val="9"/>
            <color indexed="81"/>
            <rFont val="Tahoma"/>
            <family val="2"/>
          </rPr>
          <t xml:space="preserve">
</t>
        </r>
        <r>
          <rPr>
            <sz val="24"/>
            <color indexed="81"/>
            <rFont val="Tahoma"/>
            <family val="2"/>
          </rPr>
          <t>Actividad = Hito</t>
        </r>
      </text>
    </comment>
    <comment ref="N18" authorId="0" shapeId="0" xr:uid="{8FA32F1C-51FE-4BDE-B897-E833B1D1CD56}">
      <text>
        <r>
          <rPr>
            <sz val="22"/>
            <color indexed="81"/>
            <rFont val="Tahoma"/>
            <family val="2"/>
          </rPr>
          <t>Columna H- S : si la tarea hace parte del plan relacionar el código que tiene en el mismo. Esto se diligencia por PyGR una vez se tengan definidos todos los planes.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Anny</author>
    <author>DIANA HERRAN</author>
  </authors>
  <commentList>
    <comment ref="A9" authorId="0" shapeId="0" xr:uid="{E84201A9-630E-4353-A689-6092C184473D}">
      <text>
        <r>
          <rPr>
            <b/>
            <sz val="20"/>
            <color indexed="81"/>
            <rFont val="Tahoma"/>
            <family val="2"/>
          </rPr>
          <t>Anny:
Iniciativa = Foco Estratégico</t>
        </r>
        <r>
          <rPr>
            <sz val="22"/>
            <color indexed="81"/>
            <rFont val="Tahoma"/>
            <family val="2"/>
          </rPr>
          <t xml:space="preserve">
</t>
        </r>
      </text>
    </comment>
    <comment ref="B18" authorId="0" shapeId="0" xr:uid="{0B6A733A-8B7F-4D43-BCE6-8E68AB1270BC}">
      <text>
        <r>
          <rPr>
            <b/>
            <sz val="9"/>
            <color indexed="81"/>
            <rFont val="Tahoma"/>
            <family val="2"/>
          </rPr>
          <t>Anny:</t>
        </r>
        <r>
          <rPr>
            <sz val="9"/>
            <color indexed="81"/>
            <rFont val="Tahoma"/>
            <family val="2"/>
          </rPr>
          <t xml:space="preserve">
</t>
        </r>
        <r>
          <rPr>
            <sz val="24"/>
            <color indexed="81"/>
            <rFont val="Tahoma"/>
            <family val="2"/>
          </rPr>
          <t>Actividad = Hito</t>
        </r>
      </text>
    </comment>
    <comment ref="N18" authorId="0" shapeId="0" xr:uid="{B0178A97-E956-4E8D-BDB2-D93C08F4A932}">
      <text>
        <r>
          <rPr>
            <sz val="22"/>
            <color indexed="81"/>
            <rFont val="Tahoma"/>
            <family val="2"/>
          </rPr>
          <t>Columna H- S : si la tarea hace parte del plan relacionar el código que tiene en el mismo. Esto se diligencia por PyGR una vez se tengan definidos todos los planes.</t>
        </r>
      </text>
    </comment>
    <comment ref="M19" authorId="1" shapeId="0" xr:uid="{134F038F-B50B-4479-B72D-64A33F54841B}">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agregando que es el informe del I semestre. 
Antes: Informe SARO 
</t>
        </r>
      </text>
    </comment>
    <comment ref="M23" authorId="1" shapeId="0" xr:uid="{1E556583-13B4-40AB-8F6C-1F0397EB391D}">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 Perfil de riesgos de corrupción actualizado
</t>
        </r>
      </text>
    </comment>
    <comment ref="M24" authorId="1" shapeId="0" xr:uid="{80BC8A6C-816B-4DEA-A16B-B5DC4E5F2DB0}">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 Perfil de riesgos de corrupción actualizado
</t>
        </r>
      </text>
    </comment>
    <comment ref="M25" authorId="1" shapeId="0" xr:uid="{8CD8999A-F489-49C4-8A0A-7D9AA3F8A484}">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 Perfil de riesgos de corrupción actualizado
</t>
        </r>
      </text>
    </comment>
    <comment ref="M26" authorId="1" shapeId="0" xr:uid="{F02A4A31-B9DE-4B36-A739-3060B27F65DD}">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 Informe de resultados con análisis efectuado 
Se amplía la fecha de cumplimiento de la actividad hasta diciembre/2021
</t>
        </r>
      </text>
    </comment>
    <comment ref="M27" authorId="1" shapeId="0" xr:uid="{908364FB-C1A8-481D-94BF-775F06EE958E}">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 Informe de resultados con análisis efectuado 
Se amplía la fecha de cumplimiento de la actividad hasta diciembre/2021
</t>
        </r>
      </text>
    </comment>
    <comment ref="M28" authorId="1" shapeId="0" xr:uid="{772844B2-7BD5-4B1A-ADC3-1B4E97247455}">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 Informe de resultados con análisis efectuado 
Se amplía la fecha de cumplimiento de la actividad hasta diciembre/2021
</t>
        </r>
      </text>
    </comment>
    <comment ref="F29" authorId="1" shapeId="0" xr:uid="{2BCF0C7A-EA57-467F-AC1B-4C7F094262B9}">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Antes:Propuesta de Matriz de riesgo de fraude y corrupción 
</t>
        </r>
      </text>
    </comment>
    <comment ref="M29" authorId="1" shapeId="0" xr:uid="{07E1D48D-B738-4D16-AF29-9E02F48F895A}">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Antes:Propuesta de Matriz de riesgo de fraude y corrupción 
</t>
        </r>
      </text>
    </comment>
    <comment ref="F30" authorId="1" shapeId="0" xr:uid="{3A84B079-8C8D-4310-8FD5-6BDA40EEFC13}">
      <text>
        <r>
          <rPr>
            <b/>
            <sz val="14"/>
            <color indexed="81"/>
            <rFont val="Tahoma"/>
            <family val="2"/>
          </rPr>
          <t xml:space="preserve">DIANA HERRAN:
</t>
        </r>
        <r>
          <rPr>
            <sz val="14"/>
            <color indexed="81"/>
            <rFont val="Tahoma"/>
            <family val="2"/>
          </rPr>
          <t xml:space="preserve">Fue aprobada en sesión N° 40 del Comité Institucional de Gestión y Desempeño del 18 de abril, la modificación del producto final
Antes:Plan de tratamiento formulado 
</t>
        </r>
      </text>
    </comment>
    <comment ref="M31" authorId="1" shapeId="0" xr:uid="{B3FEFB95-8C04-4B90-B371-A59BA65642B5}">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Antes:Plan de tratamiento formulado 
</t>
        </r>
      </text>
    </comment>
    <comment ref="M32" authorId="1" shapeId="0" xr:uid="{58F285D5-98F2-401D-95D2-29161731BA8B}">
      <text>
        <r>
          <rPr>
            <b/>
            <sz val="16"/>
            <color indexed="81"/>
            <rFont val="Tahoma"/>
            <family val="2"/>
          </rPr>
          <t>DIANA HERRAN:</t>
        </r>
        <r>
          <rPr>
            <sz val="16"/>
            <color indexed="81"/>
            <rFont val="Tahoma"/>
            <family val="2"/>
          </rPr>
          <t xml:space="preserve">
Fue aprobada en sesión N° 40 del Comité Institucional de Gestión y Desempeño del 18 de abril, la modificación del producto final
Antes:Plan de tratamiento formulado 
</t>
        </r>
      </text>
    </comment>
    <comment ref="B33" authorId="1" shapeId="0" xr:uid="{266730E1-A15E-44C6-A730-D6C82AFCAF95}">
      <text>
        <r>
          <rPr>
            <b/>
            <sz val="12"/>
            <color indexed="81"/>
            <rFont val="Tahoma"/>
            <family val="2"/>
          </rPr>
          <t>DIANA HERRAN:</t>
        </r>
        <r>
          <rPr>
            <sz val="12"/>
            <color indexed="81"/>
            <rFont val="Tahoma"/>
            <family val="2"/>
          </rPr>
          <t xml:space="preserve">
Fue aprobada en sesión N° 40 del Comité Institucional de Gestión y Desempeño del 18 de abril, la modificación del producto final
Realizar seguimiento a la matriz de riesgos</t>
        </r>
      </text>
    </comment>
    <comment ref="F33" authorId="1" shapeId="0" xr:uid="{A529BD01-C641-449B-99A7-AEC3709C9173}">
      <text>
        <r>
          <rPr>
            <b/>
            <sz val="14"/>
            <color indexed="81"/>
            <rFont val="Tahoma"/>
            <family val="2"/>
          </rPr>
          <t>DIANA HERRAN:</t>
        </r>
        <r>
          <rPr>
            <sz val="14"/>
            <color indexed="81"/>
            <rFont val="Tahoma"/>
            <family val="2"/>
          </rPr>
          <t xml:space="preserve">
DIANA HERRAN:
Fue aprobada en sesión N° 40 del Comité Institucional de Gestión y Desempeño del 18 de abril, la modificación del producto final
Antes: Un  informe de seguimiento emitido</t>
        </r>
      </text>
    </comment>
    <comment ref="H33" authorId="1" shapeId="0" xr:uid="{B340E7AA-AA20-4EC6-90B3-ADDA785173A9}">
      <text>
        <r>
          <rPr>
            <b/>
            <sz val="14"/>
            <color indexed="81"/>
            <rFont val="Tahoma"/>
            <family val="2"/>
          </rPr>
          <t>DIANA HERRAN:</t>
        </r>
        <r>
          <rPr>
            <sz val="14"/>
            <color indexed="81"/>
            <rFont val="Tahoma"/>
            <family val="2"/>
          </rPr>
          <t xml:space="preserve">
Fue aprobada en sesión N° 40 del Comité Institucional de Gestión y Desempeño del 18 de abril, la modificación del producto final
Antes: Un  informe de seguimiento emitido</t>
        </r>
      </text>
    </comment>
  </commentList>
</comments>
</file>

<file path=xl/sharedStrings.xml><?xml version="1.0" encoding="utf-8"?>
<sst xmlns="http://schemas.openxmlformats.org/spreadsheetml/2006/main" count="2536" uniqueCount="1099">
  <si>
    <t>Productos</t>
  </si>
  <si>
    <t>Responsable (Área)</t>
  </si>
  <si>
    <t>Subgerente Técnico</t>
  </si>
  <si>
    <t>Gestión Misional y de Gobierno</t>
  </si>
  <si>
    <t>Subgerente Financiero</t>
  </si>
  <si>
    <t>Eficiencia Administrativa</t>
  </si>
  <si>
    <t>Proyecto</t>
  </si>
  <si>
    <t>Actividades</t>
  </si>
  <si>
    <t>Sub-actividades</t>
  </si>
  <si>
    <t>Fecha fin</t>
  </si>
  <si>
    <t>Fecha inicio</t>
  </si>
  <si>
    <t>Competitividad e Infraestructuras Estratégicas</t>
  </si>
  <si>
    <t>Optimizar la gestión de la inversión de los recursos
públicos</t>
  </si>
  <si>
    <t xml:space="preserve">Optimizar los recursos y actividades misionales en proyectos estratégicos del Gobierno Nacional. </t>
  </si>
  <si>
    <t>Peso%</t>
  </si>
  <si>
    <t>Gestión Financiera</t>
  </si>
  <si>
    <t>Líder del Proyecto</t>
  </si>
  <si>
    <t>Plan Institucional de Desarrollo Administrativo</t>
  </si>
  <si>
    <t>Fortalecer los mecanismos de promoción de transparencia y acceso a la información pública, participación y atención de los grupos de interés de la Entidad.</t>
  </si>
  <si>
    <t>Mejorar el desempeño de la gestión institucional a través de la implementación de los componentes de la política de eficiencia administrativa.</t>
  </si>
  <si>
    <t>Fortalecer las competencias de los colaboradores de la Entidad por medio de la implementación de los componentes de la política de gestión del talento humano.</t>
  </si>
  <si>
    <t>Promover el uso de las TIC  con la implementación de la estrategia de Gobierno en Línea 3.2.</t>
  </si>
  <si>
    <t>Subgerente Administrativo</t>
  </si>
  <si>
    <t>Informe de avance de la ejecución de  los planes de trabajo para los componentes: Rendición de Cuentas, Gestión del Riesgo de Corrupción y Servicio al Ciudadano.</t>
  </si>
  <si>
    <t>Informe de avance de la ejecución de  los  planes de trabajo para los componentes: Seguridad y Privacidad de la Información ,TIC para Servicios, TIC para Gobierno Abierto y TIC para la Gestión.</t>
  </si>
  <si>
    <t>Informe de avance de la ejecución de  los  planes relacionados con los componentes: Gestión de Calidad, Cero Papel, Racionalización de Trámites y Gestión Documental.</t>
  </si>
  <si>
    <t>Informe de avance de la ejecución de  los planes de trabajo asociados al cumplimiento de las directrices de la Política de Gestión del Talento Humano.</t>
  </si>
  <si>
    <t>Gobierno en Línea</t>
  </si>
  <si>
    <t xml:space="preserve">Gestión del Talento Humano
</t>
  </si>
  <si>
    <t xml:space="preserve">Transparencia, Participación y Servicio al Ciudadano
</t>
  </si>
  <si>
    <t xml:space="preserve">Buen gobierno
</t>
  </si>
  <si>
    <t xml:space="preserve">Políticas  de Desarrollo Administrativo </t>
  </si>
  <si>
    <t>Estrategias transversales
PND</t>
  </si>
  <si>
    <t>Objetivo Estratégico
FONADE</t>
  </si>
  <si>
    <t>Objetivo  PND</t>
  </si>
  <si>
    <t>Ejecutar los proyectos con calidad y oportunidad</t>
  </si>
  <si>
    <t>Afianzar la lucha contra la corrupción, transparencia y rendición de cuentas 
Promover la eficiencia y eficacia administrativa 
Optimizar la gestión de la información</t>
  </si>
  <si>
    <t>Plataforma Estrategica</t>
  </si>
  <si>
    <t>Información asociada a productos</t>
  </si>
  <si>
    <t>Información asociada a las actividades</t>
  </si>
  <si>
    <t>COMENTARIOS AL REPORTE
Unidad de medida 1= Numero; 2= Porcentaje</t>
  </si>
  <si>
    <t>Indicador</t>
  </si>
  <si>
    <r>
      <t xml:space="preserve">Diagnóstico entregado / Diagnóstico programado
</t>
    </r>
    <r>
      <rPr>
        <i/>
        <u/>
        <sz val="11"/>
        <rFont val="Calibri Light"/>
        <family val="2"/>
        <scheme val="major"/>
      </rPr>
      <t xml:space="preserve">
(IND.Eficacia)</t>
    </r>
  </si>
  <si>
    <r>
      <t xml:space="preserve">Propuesta presentada/propuesta programada
</t>
    </r>
    <r>
      <rPr>
        <i/>
        <u/>
        <sz val="11"/>
        <color theme="1"/>
        <rFont val="Calibri Light"/>
        <family val="2"/>
        <scheme val="major"/>
      </rPr>
      <t>(IND.Eficacia)</t>
    </r>
  </si>
  <si>
    <r>
      <t xml:space="preserve">Número de actividades ejecutadas / Número de actividades progarmadas * 100
</t>
    </r>
    <r>
      <rPr>
        <i/>
        <u/>
        <sz val="11"/>
        <color theme="1"/>
        <rFont val="Calibri Light"/>
        <family val="2"/>
        <scheme val="major"/>
      </rPr>
      <t>(IND.Eficacia)</t>
    </r>
  </si>
  <si>
    <r>
      <t xml:space="preserve">Informe entregado/ Informe programado
</t>
    </r>
    <r>
      <rPr>
        <i/>
        <u/>
        <sz val="11"/>
        <color theme="1"/>
        <rFont val="Calibri Light"/>
        <family val="2"/>
        <scheme val="major"/>
      </rPr>
      <t>(IND.Eficacia)</t>
    </r>
  </si>
  <si>
    <r>
      <t xml:space="preserve">Documento publicado/Documento programado a formalizar
</t>
    </r>
    <r>
      <rPr>
        <i/>
        <u/>
        <sz val="11"/>
        <color theme="1"/>
        <rFont val="Calibri Light"/>
        <family val="2"/>
        <scheme val="major"/>
      </rPr>
      <t>(IND.Eficacia)</t>
    </r>
  </si>
  <si>
    <r>
      <t xml:space="preserve">Documento publicado / Documento programado a modificar
</t>
    </r>
    <r>
      <rPr>
        <i/>
        <u/>
        <sz val="11"/>
        <color theme="1"/>
        <rFont val="Calibri Light"/>
        <family val="2"/>
        <scheme val="major"/>
      </rPr>
      <t xml:space="preserve">
(IND.Eficacia)</t>
    </r>
  </si>
  <si>
    <r>
      <t xml:space="preserve">Modelo de negocio entregado/Modelo de negocio programado
</t>
    </r>
    <r>
      <rPr>
        <i/>
        <u/>
        <sz val="11"/>
        <color theme="1"/>
        <rFont val="Calibri Light"/>
        <family val="2"/>
        <scheme val="major"/>
      </rPr>
      <t>(IND.Eficacia)</t>
    </r>
  </si>
  <si>
    <t xml:space="preserve">Documento de Manual de Supervisión e Interventoría propuesto.
</t>
  </si>
  <si>
    <t>Fecha Formulación:</t>
  </si>
  <si>
    <t>Fecha Aprobación</t>
  </si>
  <si>
    <t>INDICADORES Y METAS</t>
  </si>
  <si>
    <t>NOMBRE DEL INDICADOR</t>
  </si>
  <si>
    <t>FORMULA DEL INDICADOR</t>
  </si>
  <si>
    <t>UNIDAD DE MEDIDA</t>
  </si>
  <si>
    <t>FECHA INICIO DE MEDICIÓN</t>
  </si>
  <si>
    <t>META PROPUESTA</t>
  </si>
  <si>
    <t>Nombre Actividad</t>
  </si>
  <si>
    <t>Peso</t>
  </si>
  <si>
    <t>Responsable x Actividad</t>
  </si>
  <si>
    <t>Fecha de Inicio</t>
  </si>
  <si>
    <t>Fecha de Terminación</t>
  </si>
  <si>
    <t>Subgerencia Administrativa
Área planeación y Gestión de Riesgos
Área Servicios Administrativos</t>
  </si>
  <si>
    <t xml:space="preserve">Área Talento Humano
</t>
  </si>
  <si>
    <t>Subgerencia Administrativa
Organización y Métodos
Área Servicios Administrativos</t>
  </si>
  <si>
    <t xml:space="preserve">Subgerencia Administrativa
Área planeación y Gestión de Riesgo
Área Tecnología de la Información
</t>
  </si>
  <si>
    <t>BSC- Perspectiva</t>
  </si>
  <si>
    <t xml:space="preserve">Procesos Internos </t>
  </si>
  <si>
    <t>Financiera</t>
  </si>
  <si>
    <t xml:space="preserve">Clientes </t>
  </si>
  <si>
    <t>Talento Humano</t>
  </si>
  <si>
    <t>Proyecto 2</t>
  </si>
  <si>
    <t>ID</t>
  </si>
  <si>
    <t xml:space="preserve">Actividad  </t>
  </si>
  <si>
    <t>% Avance Esperado Temporal</t>
  </si>
  <si>
    <t>Indicador Temporal</t>
  </si>
  <si>
    <t>Hitos a Cumplir en el Periodo</t>
  </si>
  <si>
    <t>Hitos cumplidos</t>
  </si>
  <si>
    <t>Indicador Hitos</t>
  </si>
  <si>
    <t>Total Proyecto</t>
  </si>
  <si>
    <t>Proyecto 4</t>
  </si>
  <si>
    <t>Proyecto 3</t>
  </si>
  <si>
    <t>Proyecto 5</t>
  </si>
  <si>
    <t>Proyecto 1</t>
  </si>
  <si>
    <t>NOMBRE PROYECTO PLAN ESTRATEGICO 2015-2018</t>
  </si>
  <si>
    <t>Hitos a Cumplir al corte</t>
  </si>
  <si>
    <t>Hitos Cumplidos</t>
  </si>
  <si>
    <t>Cumplimiento de Hitos</t>
  </si>
  <si>
    <t>%  Avance Actual</t>
  </si>
  <si>
    <t>Cumplimiento Temporal</t>
  </si>
  <si>
    <t>CUMPLIMIENTO CONSOLIDADO</t>
  </si>
  <si>
    <t>SUBGERENTE TECNICO</t>
  </si>
  <si>
    <t>NOMBRE PROYECTO PLAN ESTRATEGICO 2014-2018</t>
  </si>
  <si>
    <t>Realizar el análisis de las situación actual de la  línea de estructuración de proyectos  de FONADE y el benchmark realizado.</t>
  </si>
  <si>
    <t>Documento de caracterización de la línea de negocio de estructuración de proyectos.</t>
  </si>
  <si>
    <t>Subgerente Técnico
Subgerente Financiero</t>
  </si>
  <si>
    <t>01/02/201</t>
  </si>
  <si>
    <t>Propuedsta de metodología para la identificación, selección y priorización  de proyectos susceptibles  de ser estructurados</t>
  </si>
  <si>
    <t>Formular la propuesta de la estratégia operativa y comercial de la estructuración de proyectos</t>
  </si>
  <si>
    <t>Propuesta de estratégia operativa y comercial</t>
  </si>
  <si>
    <t>Realizar el diseño conceptual del área comercial en FONADE</t>
  </si>
  <si>
    <t>Desarrollar la propuesta de esquema operativo del área comecial de FONADE (funciones, perfiles)</t>
  </si>
  <si>
    <t>Formular y presentar el plan para la impelemntacion del área comercial</t>
  </si>
  <si>
    <t>Crear el área comercial y conformar el equipo comercial base</t>
  </si>
  <si>
    <t>Formular y presentar la propuesta de Política comercial</t>
  </si>
  <si>
    <t>OPTIMIZACIÓN DE LA LIQUIDACIÓN DE CONVENIOS</t>
  </si>
  <si>
    <t>Plan de liquidación de convenios</t>
  </si>
  <si>
    <t>Certificados de capacitación y/o entrenamiento a supervisores de proyecto</t>
  </si>
  <si>
    <t xml:space="preserve">Realizar un diagnostico del estado de la rentabilidad de convenios </t>
  </si>
  <si>
    <t>Proponer y ejecutar los ajustes al modelo de costeo de negocios.</t>
  </si>
  <si>
    <t>Adelantar la consultoría para la definición de las necesidades para la implementación del sistema ERP de la entidad.</t>
  </si>
  <si>
    <t>Establecer el  presupuesto requerido para la adquisición del ERP acorde con las necesidades  identificadas y priorizar los módulos a adquirir  a partir del resultado del mismo.</t>
  </si>
  <si>
    <t>Contratar la implementación del ERP acorde con el alcance definido</t>
  </si>
  <si>
    <t>Contrato</t>
  </si>
  <si>
    <t>Desarrollo del sistema FOCUS para el control y seguimiento de proyectos, acorde con las especificaciones definidas por la subgerencia Técnica.</t>
  </si>
  <si>
    <t>Definir la politica para el cálculo, negociación y seguimiento de ingresos operacionales directos</t>
  </si>
  <si>
    <t>Diseñar los mecanismos para seguimiento y control de la política de negociación</t>
  </si>
  <si>
    <t>Fortalecimiento de la línea de Estructuración de Proyectos</t>
  </si>
  <si>
    <t>Presentar el análisis, las recomendaciones y el plan para la implementación de fortalecimiento de la línea de negocio de estructuración de proyectos</t>
  </si>
  <si>
    <t>Ejecutar las acciones del plan de implementación que determine FONADE para el fortalecimiento de la línea de negocio de structuración de proyectos</t>
  </si>
  <si>
    <t xml:space="preserve">Informe de análisis y recomendaciones para la linea de estructuración de proyectos.
Plan de Implementación </t>
  </si>
  <si>
    <t xml:space="preserve">Soporte de ejecución de acciones de fortalecimiento de corto plazo.  
Propuesta  de proceso de estructuración de proyectos. </t>
  </si>
  <si>
    <t>Optimizar la gestión de la inversión de los recursos públicos</t>
  </si>
  <si>
    <t>Mejoramiento de la suoervisión de proyectos</t>
  </si>
  <si>
    <t>Manual de supervisión e inteventoría de FONADE aprobado y publicado</t>
  </si>
  <si>
    <t>Subgerencia Técnica
Area de organización y metodos</t>
  </si>
  <si>
    <t>Definir plan de capacitación y/o entrenamiento dirigido a supervisores de proyecto.</t>
  </si>
  <si>
    <t>Formalizar los ajustes MMI002 Manual de supervisión e interventoría de FONADE</t>
  </si>
  <si>
    <t>Subgerente Técnico
Subgerente Administrativa 
 Área de Talento Humano</t>
  </si>
  <si>
    <t>Ejecutar plan de capacitación  y/o entrenamiento dirigido a suoervisores de proyecto</t>
  </si>
  <si>
    <t>Plan de capacitación y/o entrenamiento a supervisores de proyecto definido.</t>
  </si>
  <si>
    <t>Definir mecanismo de evaluación dirigdo a aspirantes al rol de supervisor de proyecto</t>
  </si>
  <si>
    <t>Mecanismo de evaluación diseñado</t>
  </si>
  <si>
    <t>0|/0/2017</t>
  </si>
  <si>
    <t>Implementar mecanismo de evalaución a aspirante al rol de supervisor de proyecto</t>
  </si>
  <si>
    <t xml:space="preserve">Informe con resultados de mecanismo de evaluación aplicados  a los supervisores de proyectos </t>
  </si>
  <si>
    <t>Determinar factibilidad de incorporar clausula en contratos de superviosres respecto a acciones resultado de la evaluación</t>
  </si>
  <si>
    <t>14.3%</t>
  </si>
  <si>
    <t>Formular  propuesta de metodología para la identificación, selección y priorización  de proyectos susceptibles  de ser estructurados por FONADE.</t>
  </si>
  <si>
    <t>Optimización de la liquidación de Convenios</t>
  </si>
  <si>
    <t>Definir el plan de liquidacion de convenios de la vigencia priorizando los mísmos por su antigüedad y/o materialidad.</t>
  </si>
  <si>
    <t xml:space="preserve">Subgerente de contratación </t>
  </si>
  <si>
    <t>Subgerencia de Con tratación 
Areas de la sub gerencia técnica.
Area de seguimiento, controversias contractuales y liquidaciones.
Area de Contabilidad</t>
  </si>
  <si>
    <t>Areas de la sub gerencia técnica.
Area de seguimiento, controversias contractuales y Liquidaciones</t>
  </si>
  <si>
    <t>Informe de avance en la Liquidaciónd e Convenios</t>
  </si>
  <si>
    <t>Ejecutar el plan de liquidación de convenios de la vigencia definido</t>
  </si>
  <si>
    <t>Promover la sostenibilidad Operacional de la entidad en el largo plazo buscando el equilibrio entre sus ingresos y gastos asociados con el giro del negocio</t>
  </si>
  <si>
    <t>Competitividad e infraestructuras estratégicas</t>
  </si>
  <si>
    <t>Promover la efificancia y efeicacia administrativa</t>
  </si>
  <si>
    <t>Documento de diseño conceptual del área comercial</t>
  </si>
  <si>
    <t>Docuemneto de propuesta de esquema operativo</t>
  </si>
  <si>
    <t>Plan de implementación del área comercial</t>
  </si>
  <si>
    <t xml:space="preserve">Acto administrativo e informe de avance de creación  del área comercial y </t>
  </si>
  <si>
    <t>Documento de propuesta de política comercial</t>
  </si>
  <si>
    <t>Subgerente  Financiero
Subgerente Técnico</t>
  </si>
  <si>
    <t>Gerente General
Subgerente  Financiero
Subgerente Administrativo
Subgerente Técnico</t>
  </si>
  <si>
    <t>Promover la sostenibilidad operacional de la entidad en el largon plazo buscando el equilibrio entre ingresos y gastos asociados con el giro del negocio</t>
  </si>
  <si>
    <t>Definición de las Políticas de Neogciación</t>
  </si>
  <si>
    <t>Documento de diagnostico de negociación de convenios</t>
  </si>
  <si>
    <t>Propuesta de modelo de negocio ajustado</t>
  </si>
  <si>
    <t>Documento de Propuesta de política de negociación</t>
  </si>
  <si>
    <t>Propuesta de mecanismos para el control y seguimiento de la politica de negociación</t>
  </si>
  <si>
    <t>Subgerente financiero
Area de planeación y control fianciero</t>
  </si>
  <si>
    <t>Fortalecer las competencias del personal e implementar mecanismos que soporten eficaz y eficientemente los procesos  institucionales</t>
  </si>
  <si>
    <t>Buen Gobierno</t>
  </si>
  <si>
    <t>Promover la eficiencia y eficacia administrativa
Optimizar la gestión de la información</t>
  </si>
  <si>
    <t>Eficiencia Administrativa/ Gobierno en Línea</t>
  </si>
  <si>
    <t>Fortalecimiento e integración de los sistemas de información de FONADE</t>
  </si>
  <si>
    <t>Documento de levantamien to de necesidades de manejo de información</t>
  </si>
  <si>
    <t>Documento de estudio de mercado.
Presentación alcance ERP a adquirir</t>
  </si>
  <si>
    <t>Informe de Avance de desarrollo</t>
  </si>
  <si>
    <t>Gerente Área de Tecnología de la Información</t>
  </si>
  <si>
    <t>Gerente área de tecnología de la información
Gerentes de área de la Entidad</t>
  </si>
  <si>
    <t>15/0272017</t>
  </si>
  <si>
    <t>15/092017</t>
  </si>
  <si>
    <t>Fortalecer las competencias del personal e implementar mecanismos que soporten eficaz y eficientemente los procesos.</t>
  </si>
  <si>
    <t>PLAN ISNTITUCIONAL DE DESARROLLO ADMINISTRATIVO</t>
  </si>
  <si>
    <t>Proyecto 6</t>
  </si>
  <si>
    <t>Proyecto 7</t>
  </si>
  <si>
    <t xml:space="preserve">Revisión y actualización del procedimiento de nuevos negocios </t>
  </si>
  <si>
    <t>Revisión de los puntos de control  y actualización de la ficha</t>
  </si>
  <si>
    <t>Socialización y divulgación de la metodología</t>
  </si>
  <si>
    <t xml:space="preserve">ACTUALIZACIÓN DE LA  METODOLOGÍA PARA NUEVOS NEGOCIOS </t>
  </si>
  <si>
    <t>Plan de Acción Institucional de FONADE - 2018</t>
  </si>
  <si>
    <t>OPTIMIZACIÓN DEL  SEGUIMIENTO A LA SUPERVISIÓN DE PROYECTOS</t>
  </si>
  <si>
    <t>Formalizar los ajustes al MMI002 Manual de Supervisión e Interventoría de FONADE, que incluya la  estandarización  del informe mensual de supervisión.</t>
  </si>
  <si>
    <t>Desarrollar el protocolo del proceso de selección, contratación y seguimiento a los supervisores</t>
  </si>
  <si>
    <t>OPTIMIZACIÓN EN LA LIQUIDACIÓN DE CONVENIOS Y CONTRATOS DERIVADOS Y DE FUNCIONAMIENTO EN LA ENTIDAD</t>
  </si>
  <si>
    <t xml:space="preserve">Realizar un inventario de los convenios y contratos a liquidar (derivados y de funcionamiento). Determinar la estrategia  y el plan de liquidación de los convenios y contratos, priorizándolos  por materialidad, competencia, complejidad y antigüedad.
</t>
  </si>
  <si>
    <t>Realizar el análisis de causas e identificar  responsabilidades por la no liquidación de convenios y contratos  en el tiempo definido.  Tomar las acciones pertinentes en cada caso</t>
  </si>
  <si>
    <t>Ejecutar el plan de liquidación de convenios definido para la vigencia.</t>
  </si>
  <si>
    <t>OPTIMIZACIÓN DE LOS ACUERDOS DE NIVELES DE SERVICIO EN EL PROCESO DE GESTIÓN DE PROVEEDORES</t>
  </si>
  <si>
    <t>Identificar y caracterizar los servicios que se prestan en el proceso de gestión de proveedores.</t>
  </si>
  <si>
    <t xml:space="preserve">Optimizar, formalizar y socializar los niveles  de servicios para las solicitudes radicadas en el Área de Planeación Contractual. </t>
  </si>
  <si>
    <t xml:space="preserve">Diseñar e implementar los mecanismos para el seguimiento y control de los acuerdos de niveles de servicio </t>
  </si>
  <si>
    <t>GESTIÓN INTEGRAL DE NUEVOS NEGOCIOS</t>
  </si>
  <si>
    <t xml:space="preserve">Definición del alcance del manual para nuevos negocios
</t>
  </si>
  <si>
    <t xml:space="preserve">Definición de Metodología para el levantamiento del perfil de riesgos de nuevo negocio previa aplicación en los negocios vigentes
</t>
  </si>
  <si>
    <t>Realizar el proceso de selección y contratación de la implementación e implantación de un sistema ERP para FONADE.</t>
  </si>
  <si>
    <t>Ejecución del contrato de implementación e implantación del ERP de acuerdo al plan de trabajo definido y los módulos priorizados por el comité de gerencia para la vigencia 2018</t>
  </si>
  <si>
    <t>Identificación del estado actual de los bienes inmuebles y definición del plan de acción en  relación a la evaluación que se haga a cada predio</t>
  </si>
  <si>
    <t>Aprobación del plan de acción</t>
  </si>
  <si>
    <t>OPTIMIZACIÓN  GESTION DE ACTIVOS</t>
  </si>
  <si>
    <t>EVALUACIÓN DE LA ESTRUCTURA ACTUAL DE FONADE VS LA NECESIDAD DE LAS ÁREAS</t>
  </si>
  <si>
    <t xml:space="preserve">Elaborar propuesta de optimización  y ajuste de acuerdo  con  las necesidades de cada área </t>
  </si>
  <si>
    <t>PLAN INSTITUCIONAL DE GESTIÓN Y DESEMPEÑO</t>
  </si>
  <si>
    <t xml:space="preserve">IMPLEMENTACIÓN DEL ERP
</t>
  </si>
  <si>
    <t>IMPLEMENTACIÓN ERP</t>
  </si>
  <si>
    <t>Fortalecer a fona de en la definición de la ruta estratégica que guiara la gestión institucional.</t>
  </si>
  <si>
    <t>Orientar la gestión  con valores para resultados de fonade; esto para  el logro de resultados en el marco de la integridad , en dos perspectivas, la primera asociada a la operación de la organización y la segunda asociada a la relación estado ciudadano.</t>
  </si>
  <si>
    <t>Promover en la entidad el seguimiento a la gestión y su desempeño, a fin de conocer permanentemente los avances en la consecución  de los resultados previstos en su marco estratégico.</t>
  </si>
  <si>
    <t>Implementar acciones para garantizar el adecuado flujo de información interna y externa, lo que permitirá una adecuada interacción con los ciudadanos.</t>
  </si>
  <si>
    <t>Promover el desarrollo de mecanismos de experimentación e innovación para desarrollar soluciones eficiente en cuanto a: tiempo, espacio y recursos económicos a través de la facilitación del aprendizaje y la adaptación a las nuevas tecnologías interconectando el conocimiento entre los servidores y las dependencias, promoviendo buenas pacticos de gestión</t>
  </si>
  <si>
    <t>Promover el mejoramiento continuo mediante la implementación de acciones, métodos y procedimientos de control y de gestión del riesgo, así como mecanismos para la prevención y evaluación de este.</t>
  </si>
  <si>
    <t>Proyecto 8</t>
  </si>
  <si>
    <t>Proyecto 9</t>
  </si>
  <si>
    <t>Ejecución del plan de acción aprobado</t>
  </si>
  <si>
    <t>Realizar el análisis del estado actual de la Planta de Personal Vs las necesidades operativas de cada</t>
  </si>
  <si>
    <t>SUBGERENTE DDE CONTRATACIÓN</t>
  </si>
  <si>
    <t>SUBGERENCIA ADMINISTRATIVA</t>
  </si>
  <si>
    <t>% Avance al  31-07-2108</t>
  </si>
  <si>
    <t xml:space="preserve">PERIODICIDAD </t>
  </si>
  <si>
    <t>OBJETIVO DE LA INICIATIVA</t>
  </si>
  <si>
    <t>RESPONSABLE DE LA INICIATIVA</t>
  </si>
  <si>
    <t>Peso por Actividad</t>
  </si>
  <si>
    <t>Peso por Tarea</t>
  </si>
  <si>
    <t xml:space="preserve"> CÓDIGO PLAN ANTICORRUPCIÓN Y DE ATENCIÓN AL CIUDADANO</t>
  </si>
  <si>
    <t>CÓDIGO PLAN INSTITUCIONAL DE GESTIÓN Y DESEMPEÑO</t>
  </si>
  <si>
    <t>CÓDIGO PLAN DE MEJORAMIENTO ENTES DE CONTROL</t>
  </si>
  <si>
    <t>CÓDIGO PLANES DECRETO 612</t>
  </si>
  <si>
    <t>Tareas para desarrollar la actividad</t>
  </si>
  <si>
    <t>Responsable x Tarea</t>
  </si>
  <si>
    <t>Producto</t>
  </si>
  <si>
    <t>CÓDIGO</t>
  </si>
  <si>
    <t xml:space="preserve">PONDERACIÓN EN PLAN </t>
  </si>
  <si>
    <t>CÓDIGO PLAN DE MEJORAMIENTO INTERNO</t>
  </si>
  <si>
    <t>CÓDIGO PLAN DE ACCIÓN INSTITUCIONAL</t>
  </si>
  <si>
    <t>CÓDIGO:</t>
  </si>
  <si>
    <t>VERSIÓN:</t>
  </si>
  <si>
    <t>VIGENCIA:</t>
  </si>
  <si>
    <t>FORMATO PLAN DE ACCIÓN</t>
  </si>
  <si>
    <t>DIRECCIONAMIENTO ESTRATÉGICO</t>
  </si>
  <si>
    <t>F-DE-07</t>
  </si>
  <si>
    <t xml:space="preserve">Presupuesto Asignado </t>
  </si>
  <si>
    <t>OPTIMIZAR LA GESTIÓN INSTITUCIONAL FORTALECIENDO EL MODELO INTEGRADO DE PLANEACIÓN Y GESTIÓN AL INTERIOR DE LA ENTIDAD, PARA LOGRAR UNA ADECUADA GESTIÓN MISIONAL ACOMPAÑADA DE LAS MEJORES PRÁCTICAS EN LA ADMINISTRACIÓN PÚBLICA</t>
  </si>
  <si>
    <t>Resolución actualizada y publicada</t>
  </si>
  <si>
    <t>Resolución firmada y publicada</t>
  </si>
  <si>
    <t>Acta de aprobación CIGD</t>
  </si>
  <si>
    <t>Oportunidad en la atención y respuesta a las peticiones, quejas, reclamos y denuncias.</t>
  </si>
  <si>
    <t>Porcentaje</t>
  </si>
  <si>
    <t>Mensual</t>
  </si>
  <si>
    <t>Registro de comentarios recibidos</t>
  </si>
  <si>
    <t>Informe de espacio virtual realizado</t>
  </si>
  <si>
    <t>Servicios Administrativos - Adriana Rojas</t>
  </si>
  <si>
    <t>Divulgar la estrategia de Participación por distintos canales</t>
  </si>
  <si>
    <t>Divulgar la versión definitiva de acuerdo con las observaciones recibidas por los grupos de valor</t>
  </si>
  <si>
    <t>Publicar el Plan de Participación Ciudadana</t>
  </si>
  <si>
    <t>Registro de publicaciones</t>
  </si>
  <si>
    <t>Informe de seguimiento a las observaciones ciudadanas en el proceso de diseño del Plan de Participación Ciudadana</t>
  </si>
  <si>
    <t>Profesional Grupo PYGR - Diana Marcela Herrán Luna</t>
  </si>
  <si>
    <t>Registro de publicaciones del Plan de Participación Ciudadana</t>
  </si>
  <si>
    <t>N/A</t>
  </si>
  <si>
    <t>Planeación y Gestión de Riesgos - Anny Sofía Alvarez Mendoza</t>
  </si>
  <si>
    <t xml:space="preserve">Servicios Administrativos - Adriana Marina Rojas Rodriguez </t>
  </si>
  <si>
    <t>Generar espacio virtual para la interacción de la ciudadanía referente a la gestión de ENTerritorio</t>
  </si>
  <si>
    <t>Realizar dos Facebook live o un directo en YouTube para dialogar con los grupos de interés sobre la creación del Fondo de Inversión - Proyecta ENTerritorio</t>
  </si>
  <si>
    <t>Subgerencia Estructuración de Proyectos/ Grupo Planeación y Gestión de Riesgos</t>
  </si>
  <si>
    <t>Registros en Redes sociales del evento en vivo realizado</t>
  </si>
  <si>
    <t>Realizar un Chat temático sobre información priorizada por los grupos de valor</t>
  </si>
  <si>
    <t>Realizar promoción de los diferentes canales de participación ciudadana/servicio al ciudadano institucionales</t>
  </si>
  <si>
    <t>Registro de publicación de videos</t>
  </si>
  <si>
    <t>Envío de invitaciones a convocatoria (correo electrónico, redes sociales)</t>
  </si>
  <si>
    <t>SUBGERENCIA ADMINISTRATIVA - GRUPO GESTIÓN DEL TALENTO HUMANO</t>
  </si>
  <si>
    <t>NOMBRE DE LA INICIATIVA PRIORIZADA: PLAN INSTITUCIONAL DE GESTIÓN Y DESEMPEÑO - POLÍTICA GESTIÓN ESTRATÉGICA DE TALENTO HUMANO Y POLÍTICA DE INTEGRIDAD</t>
  </si>
  <si>
    <t>Caracterización de usuarios actualizada</t>
  </si>
  <si>
    <t>Servicios Administrativos - Adriana Marina Rojas Rodriguez</t>
  </si>
  <si>
    <t>$$</t>
  </si>
  <si>
    <t>Informe de análisis de las encuestas aplicadas</t>
  </si>
  <si>
    <t>Presentar para aprobación la nueva Política ante el CIGD</t>
  </si>
  <si>
    <t>Acta de Comité Institucional de Gestión y Desempeño</t>
  </si>
  <si>
    <t>Proyectar los ajustes de la Resolución</t>
  </si>
  <si>
    <t>Política actualizada y publicada</t>
  </si>
  <si>
    <t>Proyectar la actualización de la política</t>
  </si>
  <si>
    <t>Proyecto de política</t>
  </si>
  <si>
    <t>(Número de respuestas a peticiones, quejas, reclamos y denuncias atendidas de manera oportuna / número total de peticiones, quejas, reclamos y denuncias con vencimiento en el periodo de análisis)*100</t>
  </si>
  <si>
    <t>Tres (3) Actas de CIGD con compromisos establecidos</t>
  </si>
  <si>
    <t>Grupo de Planeación y Gestión de Riesgos - Anny Sofía Alvarez Mendoza</t>
  </si>
  <si>
    <t xml:space="preserve">Grupo de Talento Humano - David Mauricio Gonzalez García </t>
  </si>
  <si>
    <t xml:space="preserve">Elaborar cuatro (4) informes trimestrales de avance de la estrategia  </t>
  </si>
  <si>
    <t>Realizar seguimiento mensual a la ejecución del Plan Estratégico de la Gestión del Talento Humano - PEGTH</t>
  </si>
  <si>
    <t>Grupo Talento Humano - Maria del Pilar Espinel Carmona</t>
  </si>
  <si>
    <t>Desarrollar los Acuerdos de Gestión de los Gerentes Públicos ENTerritorio</t>
  </si>
  <si>
    <t>Cinco (5) formatos F-TH-23 Consolidado de Evaluación del acuerdo de Gestión 2020 diligenciados</t>
  </si>
  <si>
    <t>Cinco (5) formatos F-TH-20 Concertación, seguimiento, retroalimentación y evaluación de compromisos gerenciales 2021 diligenciado</t>
  </si>
  <si>
    <t>Reporte de seguimiento semestrales a los cinco (5) acuerdos de gestión suscritos 2021 en el formato F-TH-20</t>
  </si>
  <si>
    <t>Evaluar cinco (5) acuerdos de gestión suscritos en 2020 por parte de los Gerentes Públicos</t>
  </si>
  <si>
    <t>Reportar el seguimiento a los cinco (5) acuerdos de gestión suscritos en el 2021</t>
  </si>
  <si>
    <t>Formalizar los acuerdos de gestión de los cinco (5) Gerentes Públicos de la entidad para el 2021</t>
  </si>
  <si>
    <t xml:space="preserve">Reportar el avance mensual del Plan Institucional de Capacitación </t>
  </si>
  <si>
    <t>Reportar el avance mensual del Plan de Bienestar e Incentivos</t>
  </si>
  <si>
    <t>Reportar el avance mensual del Plan Anual de Seguridad y Salud en el Trabajo</t>
  </si>
  <si>
    <t>Reportar el avance mensual del Plan Estratégico de Talento Humano (otros numerales)</t>
  </si>
  <si>
    <t>Grupo Talento Humano - Ruth Marlen Rivera Peña</t>
  </si>
  <si>
    <t>Grupo Talento Humano - Maite García Rodriguez</t>
  </si>
  <si>
    <t>Matriz Excel con el seguimiento efectuado</t>
  </si>
  <si>
    <t>Reportar el avance trimestral de la Estrategia para la Gestión de Conflicto de Interés</t>
  </si>
  <si>
    <t>Política de la Gestión de Conflicto de Interés formulada</t>
  </si>
  <si>
    <t xml:space="preserve">Formular la Política de la Gestión de Conflicto de Interés </t>
  </si>
  <si>
    <t>Oficina Asesora Jurídica</t>
  </si>
  <si>
    <t>Priorización de documentos del SIG</t>
  </si>
  <si>
    <t>Repositorio de documentos del SIG actualizado</t>
  </si>
  <si>
    <t>Consolidación y plan de priorización de documentos del SIG</t>
  </si>
  <si>
    <t>Actualización, creación o eliminación de documentos del SIG</t>
  </si>
  <si>
    <t>Autoevaluaciones por proceso</t>
  </si>
  <si>
    <t>Plan de priorización de documentos</t>
  </si>
  <si>
    <t>Matriz de seguimiento de documentos priorizados</t>
  </si>
  <si>
    <t>Desarrollo Organizacional
Todos los procesos</t>
  </si>
  <si>
    <t>Definir mecanismos para hacer exigible la aplicación de los procedimientos</t>
  </si>
  <si>
    <t>Documento con lineamientos sobre directrices relacionadas con los procedimientos</t>
  </si>
  <si>
    <t>Socializar el documento sobre los lineamientos relacionados con los procedimientos</t>
  </si>
  <si>
    <t>Propuesta del "Anexo de Condiciones Generales del Contrato de Prestación de servicios"</t>
  </si>
  <si>
    <t>Racionalizar los indicadores estratégicos y operativos de la entidad</t>
  </si>
  <si>
    <t>Tablero de control de indicadores</t>
  </si>
  <si>
    <t xml:space="preserve">Revisión de pertinencia de indicadores existentes por proceso </t>
  </si>
  <si>
    <t>Definición y alineación de los indicadores</t>
  </si>
  <si>
    <t>Diagnóstico de alineación de indicadores. (Medición a partir de 2022)</t>
  </si>
  <si>
    <t>Hojas de vida de indicadores actualizados</t>
  </si>
  <si>
    <t>Desarrollo Organizacional - Argemiro Unibio Ávila</t>
  </si>
  <si>
    <t>Mesas de trabajo para determinación de documentos del SIG prioritarios para revisar y actualizar, crear o eliminar</t>
  </si>
  <si>
    <t>Generar una propuesta al proceso de Gestión de Proveedores sobre el contenido del “Anexo de Condiciones Generales del Contrato de Prestación de Servicios”</t>
  </si>
  <si>
    <t>Revisión de la alineación de los indicadores operativos y estratégicos de la entidad</t>
  </si>
  <si>
    <t>Planeación y Gestión de Riesgos - Marta Liced Rodriguez Quimbayo</t>
  </si>
  <si>
    <t>Profesional Grupo Desarrollo Organizacional  - Lina Maria Rodriguez</t>
  </si>
  <si>
    <t xml:space="preserve">Elaborar un nuevo Manual Operativo del Sistema Integrado de Gestión </t>
  </si>
  <si>
    <t>Profesional Grupo Desarrollo Organizacional  - Lina Maria Rodriguez
Todos los procesos</t>
  </si>
  <si>
    <t>Manual debidamente formalizado ante el Sistema Integrado de Gestión</t>
  </si>
  <si>
    <t>Presentar el estado de avance del Plan Estratégico de Tecnologías de la Información - PETI</t>
  </si>
  <si>
    <t>Tecnologías de la Información - Jairo Armando Amaya Rodriguez</t>
  </si>
  <si>
    <t>Cuatro (4) Informes trimestrales ejecutivos PETI</t>
  </si>
  <si>
    <t xml:space="preserve">Informe ejecutivo de avance del Plan Estratégico de Tecnologías de Información - PETIC </t>
  </si>
  <si>
    <t>Gestor Grupo tecnologías de la Información - Diana Jaydi Piñeros Espejo</t>
  </si>
  <si>
    <t xml:space="preserve">Informe ejecutivo con los respectivos avances </t>
  </si>
  <si>
    <t xml:space="preserve">Presentar el estado de avance del Plan de Seguridad y Privacidad de la Información </t>
  </si>
  <si>
    <t>Cuatro (4) Informes trimestrales ejecutivos</t>
  </si>
  <si>
    <t xml:space="preserve">Informe ejecutivo de avance del Plan de Seguridad y Privacidad de la Información </t>
  </si>
  <si>
    <t>Oficial de Seguridad Grupo tecnologías de la Información - Jorge Luis Vargas Buitrago</t>
  </si>
  <si>
    <t>Presentar el resultado trimestral del seguimiento al indicador de Oportunidad en la atención y respuesta a las peticiones, quejas, reclamos y denuncias de PQRDF.</t>
  </si>
  <si>
    <t>Grupo Servicios Administrativos - Adriana Marina Rojas Rodriguez</t>
  </si>
  <si>
    <t>Señalética instalada</t>
  </si>
  <si>
    <t>Por definir</t>
  </si>
  <si>
    <t>Realizar el inventario de la señalética que se requiere para la Entidad, incluyendo la de población incluyente.</t>
  </si>
  <si>
    <t>Inventario de la Señalética</t>
  </si>
  <si>
    <t>Hacer el diseño de la señalética y asignar presupuesto.</t>
  </si>
  <si>
    <t>Diseños de señalética</t>
  </si>
  <si>
    <t>Contratación e instalación de la señalética.</t>
  </si>
  <si>
    <t>Listados de asistencia</t>
  </si>
  <si>
    <t>Lista de asistencia.</t>
  </si>
  <si>
    <t>Actualizar la política del servicio al ciudadano revisando su alineación con el plan sectorial y plan nacional de desarrollo.</t>
  </si>
  <si>
    <t>Excel con las variables identificadas para la caracterización.</t>
  </si>
  <si>
    <t>Recolectar la información priorizada.</t>
  </si>
  <si>
    <t>Proponer nueva encuesta de satisfacción en la atención.</t>
  </si>
  <si>
    <t>Solicitar la creación de la encuesta aprobada.</t>
  </si>
  <si>
    <t>Solicitar la eliminación de la anterior encuesta de usabilidad del formulario de PQRDF.</t>
  </si>
  <si>
    <t>Elaborar reporte de resultados de las encuestas aplicadas.</t>
  </si>
  <si>
    <t>Informe de análisis de los resultados de las encuestas.</t>
  </si>
  <si>
    <t>Actualizar la Caracterización de usuarios y grupos de interés</t>
  </si>
  <si>
    <t>Identificar la información que se requiere para caracterizar a los usuarios y grupos de interés</t>
  </si>
  <si>
    <t>Caracterización actualizada</t>
  </si>
  <si>
    <t>Registro de difusión realizada por los canales de comunicación</t>
  </si>
  <si>
    <t>Servicios Administrativos - Adriana Marina Rojas Rodriguez  / Grupo de Comunicaciones</t>
  </si>
  <si>
    <t>Elaborar un (1) video</t>
  </si>
  <si>
    <t>GERENCIA GENERAL - GRUPO PLANEACIÓN Y GESTIÓN DE RIESGOS</t>
  </si>
  <si>
    <t>Documento con la definición de roles y responsabilidades</t>
  </si>
  <si>
    <t>Presentar ante el Comité Institucional de Gestión y Desempeño el esquema de líneas de defensa (línea estratégica)</t>
  </si>
  <si>
    <t>Grupo Operaciones - Bellaniris Ávila Bermudez</t>
  </si>
  <si>
    <t xml:space="preserve">Dos (2) informes semestrales </t>
  </si>
  <si>
    <t>Profesional Grupo Operaciones - Diego Andrés Caicedo Gordillo</t>
  </si>
  <si>
    <t>Informe ejecutivo socializado con los involucrados</t>
  </si>
  <si>
    <t xml:space="preserve">Grupo Desarrollo Organizacional </t>
  </si>
  <si>
    <t xml:space="preserve">Grupo Desarrollo Organizacional - Argemiro Unibio Ávila </t>
  </si>
  <si>
    <t>Diligenciar el F-SI-04 Reporte de Revisión y Autoevaluación del Desempeño por Proceso</t>
  </si>
  <si>
    <t xml:space="preserve">Todos los procesos </t>
  </si>
  <si>
    <t>Líderes de política MIPG</t>
  </si>
  <si>
    <t xml:space="preserve">Evaluar el control de los productos suministrados externamente </t>
  </si>
  <si>
    <t xml:space="preserve">Evaluar los proveedores de la Entidad utilizando los mecanismos institucionales definidos </t>
  </si>
  <si>
    <t>Analizar la efectividad de la evaluación de satisfacción de los grupos de valor</t>
  </si>
  <si>
    <t>Evaluar la percepción de los grupos de valor sobre los niveles de satisfacción como de sus propias expectativas y necesidades</t>
  </si>
  <si>
    <t xml:space="preserve">Resultado encuestas de satisfacción de grupos de valor </t>
  </si>
  <si>
    <t>Registro de formulación de las oportunidades de mejora identificadas</t>
  </si>
  <si>
    <t>Registro de avance de la implementación de las oportunidades de mejora formuladas</t>
  </si>
  <si>
    <t xml:space="preserve">Reporte de avance de las oportunidades de mejora implementadas </t>
  </si>
  <si>
    <t>Realizar once (11) registros en Excel con el seguimiento efectuado al avance del PEGTH</t>
  </si>
  <si>
    <t>$50.000.000</t>
  </si>
  <si>
    <t>$70.000.000</t>
  </si>
  <si>
    <t>$79.000.000</t>
  </si>
  <si>
    <t>Reportes de Revisión y Autoevaluación del Desempeño por Proceso</t>
  </si>
  <si>
    <t>NOMBRE DE LA INICIATIVA PRIORIZADA: PLAN INSTITUCIONAL DE GESTIÓN Y DESEMPEÑO - POLÍTICA CONTROL INTERNO (RIESGOS)</t>
  </si>
  <si>
    <t>CONTROL INTERNO - GRUPO DE PLANEACIÓN Y GESTIÓN DEL RIESGO</t>
  </si>
  <si>
    <t>Grupo Planeación y Gestión de Riesgos</t>
  </si>
  <si>
    <t>Socialización realizada</t>
  </si>
  <si>
    <t>Programar las jornadas de socialización de la metodología a nivel interno</t>
  </si>
  <si>
    <t>Modulo actualizado</t>
  </si>
  <si>
    <t>Recopilar la información que sea necesaria para actualizar el Modulo de Riesgos en la herramienta correspondiente</t>
  </si>
  <si>
    <t>Consolidación de información para el reportar</t>
  </si>
  <si>
    <t>Construir el mapa de riesgos de corrupción</t>
  </si>
  <si>
    <t>Revisar, actualizar y validar los riesgos de corrupción identificados</t>
  </si>
  <si>
    <t>Divulgar la propuesta de la matriz de riesgo</t>
  </si>
  <si>
    <t>Publicar Matriz de Riesgos de Corrupción Pagina Web</t>
  </si>
  <si>
    <t>Realizar Monitoreo y Revisión a la matriz de riesgo</t>
  </si>
  <si>
    <t>Acompañar en la elaboración y efectuar seguimiento a los planes de tratamiento para riesgos en niveles significativos y considerable</t>
  </si>
  <si>
    <t xml:space="preserve">Programar las jornadas de trabajo para el acompañamiento a cada área </t>
  </si>
  <si>
    <t xml:space="preserve">Presentar reportes de seguimiento al comité interno de riesgos </t>
  </si>
  <si>
    <t>Informe para ser presentado ante el comité</t>
  </si>
  <si>
    <t>NOMBRE DEL PLAN: PLAN INSTITUCIONAL DE GESTIÓN Y DESEMPEÑO - POLÍTICA MIPG INFORMACIÓN Y COMUNICACIÓN</t>
  </si>
  <si>
    <t>GRUPO DE PLANEACIÓN Y GESTIÓN DE RIESGOS - T.I. - SERVICIOS ADMINISTRATIVOS</t>
  </si>
  <si>
    <t>Informe ejecutivo de seguimiento</t>
  </si>
  <si>
    <t>Desarrollar las actividades (Enero - Abril)</t>
  </si>
  <si>
    <t>Grupo de Servicios Administrativos - Adriana Marina Rojas Rodriguez</t>
  </si>
  <si>
    <t>Soportes de las actividades ejecutadas</t>
  </si>
  <si>
    <t>Desarrollar las actividades (Mayo - Agosto)</t>
  </si>
  <si>
    <t>Desarrollar las actividades (Sept - Dicl)</t>
  </si>
  <si>
    <t>Elaborar informe ejecutivo con el resultado del Plan de Anual de Transferencias 2021</t>
  </si>
  <si>
    <t>Informe ejecutivo de resultado</t>
  </si>
  <si>
    <t>Memorando de divulgación del cronograma</t>
  </si>
  <si>
    <t>Realizar seguimiento a las transferencias durante la vigencia</t>
  </si>
  <si>
    <t>Informe ejecutivo con el resultado de las transferencias 2021</t>
  </si>
  <si>
    <t>Gestión Jurídica</t>
  </si>
  <si>
    <t>Informe sobre el estado del éxito procesal</t>
  </si>
  <si>
    <t>Construcción de la Ficha del indicador</t>
  </si>
  <si>
    <t>Informe de seguimiento</t>
  </si>
  <si>
    <t>Primer reporte del indicador el periodo comprendido entre Enero - Junio</t>
  </si>
  <si>
    <t>Segundo reporte del indicador el periodo comprendido entre Julio - Septiembre</t>
  </si>
  <si>
    <t>Tercer reporte del indicador el periodo comprendido entre Octubre - Diciembre</t>
  </si>
  <si>
    <t>Reporte sobre el estado del éxito procesal en las acciones de repetición incoadas</t>
  </si>
  <si>
    <t>Informar al Coordinador de los agentes del Ministerio Público ante la Jurisdicción en lo Contencioso Administrativo las correspondientes decisiones en los casos en que se decida no instaurar la acción de repetición, por parte del Comité de Conciliación</t>
  </si>
  <si>
    <t xml:space="preserve">Realizar un informe semestral,  informando las correspondientes decisiones, anexando copia de la  providencia condenatoria, de la prueba de su pago y señalando el fundamento de la decisión en los caso en que se decida no instaurar la acción de repetición. </t>
  </si>
  <si>
    <t>Primer informe semestral</t>
  </si>
  <si>
    <t>Segundo informe semestral</t>
  </si>
  <si>
    <t>Enviar el informe de seguimiento ANUAL al plan de acción y al(los) indicador(es) formulado(s) en sus políticas de prevención del daño antijurídico a la ANDJE</t>
  </si>
  <si>
    <t>Enviar a la Agencia Nacional de defensa Jurídica del Estado el informe el 28 de febrero de 2021, lo correspondiente a la vigencia 2020.</t>
  </si>
  <si>
    <t>Construcción del informe</t>
  </si>
  <si>
    <t>Envió del informe a la ANDJE</t>
  </si>
  <si>
    <t>Grupo Tecnologías de la Información
Grupos Misionales</t>
  </si>
  <si>
    <t>GRUPO DE PLANEACIÓN Y GESTIÓN DE RIESGOS - SUBGERENCIA DE OPERACIONES</t>
  </si>
  <si>
    <t>Subgerencia de Operaciones</t>
  </si>
  <si>
    <t>Reportes sobre la Implementación de la plataforma</t>
  </si>
  <si>
    <t>Consolidar la información para el primer reporte</t>
  </si>
  <si>
    <t>Primer informe entregado</t>
  </si>
  <si>
    <t>Consolidar la información para el segundo reporte</t>
  </si>
  <si>
    <t>Segundo Informe entregado</t>
  </si>
  <si>
    <t>Consolidar la información para el tercer reporte</t>
  </si>
  <si>
    <t>Tercer informe entregado</t>
  </si>
  <si>
    <t>Consolidar la información para el cuarto reporte</t>
  </si>
  <si>
    <t>Cuarto informe entregado</t>
  </si>
  <si>
    <t>Planeación y Gestión de Riesgos</t>
  </si>
  <si>
    <t>Todos los Grupos de trabajo</t>
  </si>
  <si>
    <t>Informe ejecutivo con el análisis realizado</t>
  </si>
  <si>
    <t>Realizar Análisis de Contexto-Externo con los líderes de proceso</t>
  </si>
  <si>
    <t>Realizar Análisis Partes Interesadas ENTerritorio con los líderes de proceso</t>
  </si>
  <si>
    <t>Realizar Análisis de Contexto-Interno con los líderes de proceso</t>
  </si>
  <si>
    <t>Formato Análisis partes interesadas debidamente diligenciado</t>
  </si>
  <si>
    <t>Formular los planes de trabajo de la vigencia 2022</t>
  </si>
  <si>
    <t>Planes formulados</t>
  </si>
  <si>
    <t>Formular los planes de las políticas MIPG que integran el Plan Institucional de Gestión y Desempeño - PIGD</t>
  </si>
  <si>
    <t>Formular los planes de trabajo asociados al Decreto 612/2028 que apliquen a ENTerritorio: 
1. Plan Institucional de Archivos de la Entidad ­PINAR
2. Plan Estratégico de Talento Humano
3. Plan Institucional de Capacitación
4. Plan de Incentivos Institucionales
5. Plan de Trabajo Anual en Seguridad y Salud en el Trabajo
6. Plan Anticorrupción y de Atención al Ciudadano
7. Plan Estratégico de Tecnologías de la Información y las Comunicaciones ­ PETI
8. Plan de Tratamiento de Riesgos de Seguridad y Privacidad de la Información
9. Plan de Seguridad y Privacidad de la Información</t>
  </si>
  <si>
    <t>Proyecto Plan Institucional de Gestión y Desempeño - PIGD 2022</t>
  </si>
  <si>
    <t>Formato plan de acción diligenciado por cada plan del Decreto 612</t>
  </si>
  <si>
    <t>Actualizar el Código de Ética adoptando el Código de Integridad</t>
  </si>
  <si>
    <t>Un (1) reporte de seguimiento semestrales a los cinco (5) acuerdos de gestión suscritos 2021 en el formato F-TH-20</t>
  </si>
  <si>
    <t>Actualizar el contexto interno y externo de la entidad para la identificación de los riesgos y sus posibles causas, así como retos, tendencias y oportunidades de mejora e innovación en la gestión</t>
  </si>
  <si>
    <t>01/06//2021</t>
  </si>
  <si>
    <t>Formular el Plan de Acción Institucional 2021</t>
  </si>
  <si>
    <t>01/07//2021</t>
  </si>
  <si>
    <t>310/8/2021</t>
  </si>
  <si>
    <t>Grupo de Talento Humano - David Mauricio Gonzalez García 
Jefe Oficina Asesora Jurídica - Lía Bautista Murcia</t>
  </si>
  <si>
    <t>Jefe Oficina Asesora Jurídica -  Lía Bautista Murcia</t>
  </si>
  <si>
    <t>Jefe Oficina Asesora Jurídica - Lía Bautista Murcia</t>
  </si>
  <si>
    <t>Realizar el lanzamiento del nuevo Código de Ética de ENTerritorio</t>
  </si>
  <si>
    <t>Profesional Grupo PYGR - Diana Marcela Herrán Luna
Grupo Servicios Administrativos - Adriana Marina Rojas Rodriguez
Grupo SARLAFT - Catalina Barrios Cardenas</t>
  </si>
  <si>
    <t xml:space="preserve">Actualizar Caracterización de usuarios y grupos de interés </t>
  </si>
  <si>
    <t xml:space="preserve">Bases de datos actualizada con las variables identificadas </t>
  </si>
  <si>
    <t>Nuevo Código de Ética publicado</t>
  </si>
  <si>
    <t>Revisar la actualización aplicativo con el DAFP</t>
  </si>
  <si>
    <t xml:space="preserve">Grupo Talento Humano - Jenny Herrara Fuentes </t>
  </si>
  <si>
    <t xml:space="preserve">Verificar información de los funcionarios que hayan tenido cambios en sus hojas de vida </t>
  </si>
  <si>
    <t xml:space="preserve">Desarrollar el plan de intervención resultado de la medición de Clima organizacional      </t>
  </si>
  <si>
    <t>Recopilar informes de resultados</t>
  </si>
  <si>
    <t>Seguimiento al cumplimiento de intervención</t>
  </si>
  <si>
    <t>1/10//2020</t>
  </si>
  <si>
    <t>Matriz Excel con el plan diseñado</t>
  </si>
  <si>
    <t xml:space="preserve">Grupo Talento Humano -  Maria del Pilar espinel Carmona </t>
  </si>
  <si>
    <t>01/11/201</t>
  </si>
  <si>
    <t>Realizar informe de resultados de la encuesta</t>
  </si>
  <si>
    <t>Documento con resultados y recomendaciones de la encuesta.</t>
  </si>
  <si>
    <t>Aplicar Encuesta de apropiación de los valores</t>
  </si>
  <si>
    <t>Proyecto Plan de Acción Institucional 2022</t>
  </si>
  <si>
    <t>Profesional Oficina Asesora Jurídica - Andrés Montenegro Sarasti</t>
  </si>
  <si>
    <t>Analizar la base de datos de PQRDF para la identificación de nuevas causas o riesgos</t>
  </si>
  <si>
    <t>Mantener el Programa de Protección de Datos Personales</t>
  </si>
  <si>
    <t>Actualizar la Política de Tratamiento de la Información (PTI)</t>
  </si>
  <si>
    <t>Seguimiento al       cumplimiento a la ley 1712 del 2014</t>
  </si>
  <si>
    <t xml:space="preserve">Esquema de publicación actualizado </t>
  </si>
  <si>
    <t>Tecnologías de la Información - Jorge Luis Vargas Buitrago</t>
  </si>
  <si>
    <t>Tecnologías de la Información - Diana Jaydi Piñeros</t>
  </si>
  <si>
    <t>Sección de Transparencia del portal Web rediseñada</t>
  </si>
  <si>
    <t>Informes de seguimiento</t>
  </si>
  <si>
    <t>Política de Tratamiento de la Información (PTI) actualizada</t>
  </si>
  <si>
    <t>Informe del Comité de Conciliación con la relación de las decisiones</t>
  </si>
  <si>
    <t>Informe de seguimiento al plan de acción e indicadores</t>
  </si>
  <si>
    <t xml:space="preserve">Aplicar estrategia de Transferencia de conocimiento </t>
  </si>
  <si>
    <t>Informe trimestral de Estrategia de Transferencia del conocimiento aplicada</t>
  </si>
  <si>
    <t>Informe y registros (formatos) de la estrategia (acciones) ejecutada</t>
  </si>
  <si>
    <t xml:space="preserve">Informe de verificación </t>
  </si>
  <si>
    <t xml:space="preserve">Formular la política de gestión de Conflicto de interés y actualizar el Código de Ética demostrando el compromiso con la integridad (valores), legalidad y principios del servicio público </t>
  </si>
  <si>
    <t>Verificar la información cargada en el SIGEP</t>
  </si>
  <si>
    <t>Realizar seguimiento trimestral a la Estrategia de Gestión de Conflicto de interés</t>
  </si>
  <si>
    <t>Implementar Estrategia de Transferencia de Conocimiento</t>
  </si>
  <si>
    <t>Implementar la II Fase de la optimización de la plataforma del Plan Anual de Adquisiciones - PAA</t>
  </si>
  <si>
    <t>Medir y evaluar la tasa de éxito procesal</t>
  </si>
  <si>
    <t>Socializar al CIGD tres (3) el resultado del seguimiento al indicador de Oportunidad en la atención y respuesta a las peticiones, quejas, reclamos y denuncias - PQRDF</t>
  </si>
  <si>
    <t>Actualizar la señalética para población incluyente dispuesta en el Centro de Atención al Ciudadano</t>
  </si>
  <si>
    <t>Desarrollar sensibilización en los atributos del buen servicio</t>
  </si>
  <si>
    <t>Actualizar la Resolución 317 de 2015 Tramite Interno del Derecho de Petición</t>
  </si>
  <si>
    <t xml:space="preserve">Diseñar  e implementar encuesta de satisfacción frente a la atención y disposición de los canales para la atención de las PQRDF </t>
  </si>
  <si>
    <t>Definición de roles de líneas de defensa (línea estratégica) conforme a lo establecido en la Política MIPG de Control Interno</t>
  </si>
  <si>
    <t xml:space="preserve">Realizar monitoreo y acceso a la información publica </t>
  </si>
  <si>
    <t>Consolidar la información para la construcción de los informes</t>
  </si>
  <si>
    <t>Reporte de Cumplimiento del Índice de Transparencia y Acceso a la Información - ITA para el Periodo 2021</t>
  </si>
  <si>
    <t>Optimización (diseño) de la usabilidad de la Sección de Transparencia del portal Web</t>
  </si>
  <si>
    <t>Desarrollar jornadas de capacitación en generación, procesamiento, reporte o difusión de información estadística.</t>
  </si>
  <si>
    <t>Grupo de Planeación y Gestión de Riesgos</t>
  </si>
  <si>
    <t>Presentaciones, invitaciones y listados de asistencia de dos jornadas de capacitación.</t>
  </si>
  <si>
    <t>Realizar una jornada de capacitación de gestión estadística.</t>
  </si>
  <si>
    <t>Presentación, invitación y listado de asistencia.</t>
  </si>
  <si>
    <t>Alinear los roles de un grupo interno de trabajo que coordina y centraliza los indicadores o estadísticas relevantes para la toma de decisiones.</t>
  </si>
  <si>
    <t>Equipo creado en Teams y soportes de reunión.</t>
  </si>
  <si>
    <t>Crear un equipo de gestores de estadística.</t>
  </si>
  <si>
    <t>Acta de comité Institucional de Gestión y Desempeño donde se apruebe la creación del equipo</t>
  </si>
  <si>
    <t>Hacer reuniones de seguimiento trimestralmente, a los avances del presente plan, con los gestores de estadística.</t>
  </si>
  <si>
    <t>Soportes de reunión</t>
  </si>
  <si>
    <t>Crear procedimientos para la generación, procesamiento, reporte o difusión de información estadística.</t>
  </si>
  <si>
    <t>Procedimiento creado.</t>
  </si>
  <si>
    <t>Crear un procedimiento de gestión estadística.</t>
  </si>
  <si>
    <t>Procedimiento creado</t>
  </si>
  <si>
    <t>Contar con acciones de mejoramiento para el fortalecimiento de registros administrativos misionales.</t>
  </si>
  <si>
    <t>Recomendaciones de acciones de mejoramiento emitidas.</t>
  </si>
  <si>
    <t>Realizar evaluaciones trimestrales de calidad de datos a registros administrativos de la entidad (bases de datos).</t>
  </si>
  <si>
    <t>Resultados de evaluaciones de calidad de datos.</t>
  </si>
  <si>
    <t>Recomendar acciones de mejoramiento como resultado de las evaluaciones de calidad de datos.</t>
  </si>
  <si>
    <t>Correos electrónicos con recomendaciones.</t>
  </si>
  <si>
    <t>Realizar un informe trimestral consolidado de evaluaciones de calidad de datos con la tendencia de acuerdo a cada periodo evaluado.</t>
  </si>
  <si>
    <t>Informe consolidado de evaluaciones de calidad de datos.</t>
  </si>
  <si>
    <t xml:space="preserve">Presentar un informe trimestral del resultado de implementación de las acciones de mejoramiento. </t>
  </si>
  <si>
    <t>Grupo o Subgerencia a cargo de la base de datos</t>
  </si>
  <si>
    <t>Presentación de informe</t>
  </si>
  <si>
    <t>Documentar los registros administrativos misionales mediante fichas técnicas, Guía de recolección y Diccionario de base de datos.</t>
  </si>
  <si>
    <t xml:space="preserve">Grupos misionales de la Entidad </t>
  </si>
  <si>
    <t xml:space="preserve"> Documentación de un registro administrativo.</t>
  </si>
  <si>
    <t>Identificar los registros administrativos misionales.</t>
  </si>
  <si>
    <t>Inventario de registros administrativos misionales.</t>
  </si>
  <si>
    <t>Definir los formatos y metodologías para documentar el registro administrativo</t>
  </si>
  <si>
    <t>Formados definidos</t>
  </si>
  <si>
    <t>Diligenciar los formatos para la documentación de un registro administrativo misional a través de ficha técnica, guía de recolección y diccionario de datos.</t>
  </si>
  <si>
    <t>Grupo de Planeación y Gestión de Riesgos/Grupo de la Entidad misional</t>
  </si>
  <si>
    <t>Formatos diligenciados</t>
  </si>
  <si>
    <t>Desarrollar procesos de anonimización en las bases de datos que contiene información sensible de las unidades de observación.</t>
  </si>
  <si>
    <t>Grupo de TI y Grupo de Planeación y Gestión de Riesgos</t>
  </si>
  <si>
    <t>Documento de la primera etapa del proceso de anonimización implementado.</t>
  </si>
  <si>
    <t>Identificar las bases de datos con información sensible. (Criterios Ley 1712 de 2014).</t>
  </si>
  <si>
    <t>Grupo de TI</t>
  </si>
  <si>
    <t xml:space="preserve">Inventario de bases de datos con información sensible. </t>
  </si>
  <si>
    <t>Elegir una base de datos de la anterior identificación para difusión, la cual debe contar con diccionario de base de datos.</t>
  </si>
  <si>
    <t>Grupo de Planeación y Gestión de Riesgos/Grupo de TI</t>
  </si>
  <si>
    <t xml:space="preserve">Diccionario de base de datos. </t>
  </si>
  <si>
    <t>Documento de implementación de la etapa 1:revisiones previas al proceso de anonimización.</t>
  </si>
  <si>
    <t>Implementar Lineamientos del proceso estadístico, Norma técnica de calidad del proceso estadístico, Código Nacional de Buenas Prácticas, Lineamientos para diseño, documentación y difusión en operaciones estadísticas, Nomenclaturas y clasificaciones, Conceptos estandarizados.</t>
  </si>
  <si>
    <t>Plan de trabajo para implementación de lineamientos.</t>
  </si>
  <si>
    <t>Verificar de los lineamientos mencionados en actividad, cuales pueden aplicar para la Entidad.</t>
  </si>
  <si>
    <t>Check List de lineamientos.</t>
  </si>
  <si>
    <t>Crear un plan de trabajo para la implementación de los lineamientos que apliquen.</t>
  </si>
  <si>
    <t>Plan de trabajo.</t>
  </si>
  <si>
    <t>Actualizar anualmente el Catálogo de Componentes de información de la Entidad.</t>
  </si>
  <si>
    <t>Catálogo de componentes de información actualizado.</t>
  </si>
  <si>
    <t>Implementación de acciones de mejora continua en: Procesos estadísticos, Resultados de los procesos estadísticos (Estadísticas agregadas; Indicadores y metadatos), Acciones de fortalecimiento estadístico definidos en el plan estratégico institucional, plan de acción anual o proyectos de inversión.</t>
  </si>
  <si>
    <t>Matriz de seguimiento a informes gerenciales</t>
  </si>
  <si>
    <t xml:space="preserve">Realizar seguimientos mensuales a los informes gerenciales que se encuentran implementados en la Intranet. </t>
  </si>
  <si>
    <t>Matriz de seguimientos a informes gerenciales.</t>
  </si>
  <si>
    <t>Recomendar acciones de mejoramiento como resultado del seguimiento a los informes gerenciales.</t>
  </si>
  <si>
    <t>Correos electrónicos de seguimiento.</t>
  </si>
  <si>
    <t xml:space="preserve">Encuesta y resultados de la encuesta. </t>
  </si>
  <si>
    <t xml:space="preserve">Implementar una encuesta anual de percepción sobre accesibilidad y uso de información estadística, a las partes interesadas de la Entidad. </t>
  </si>
  <si>
    <t>Difundir información estadística en página web: Indicadores o resultados agregados, Indicadores ODS, Fichas técnicas de indicadores, Fichas técnicas o documentos metodológicos de operaciones estadísticas, Series de tiempo, Resultados con desagregación geográfica o temática, Las bases de datos de los registros administrativos, operaciones estadísticas y de datos anonimizadas.</t>
  </si>
  <si>
    <t>Publicación en página web.</t>
  </si>
  <si>
    <t>Identificar estadísticas que pueden ser objeto de publicación.</t>
  </si>
  <si>
    <t>Inventario de información estadística.</t>
  </si>
  <si>
    <t xml:space="preserve">Publicar en la página web mínimo un indicador, resultado agregado, resultado con desagregación geográfica o temática, operación estadística o base de datos anonimizada. </t>
  </si>
  <si>
    <t xml:space="preserve">Información estadística publicada. </t>
  </si>
  <si>
    <t>Incluir en la estrategia de rendición de cuentas, acciones de difusión de información estadística y datos abiertos de acuerdo a las necesidades identificadas en los grupos de valor.</t>
  </si>
  <si>
    <t>Estrategia de rendición de cuentas incluyendo publicación de datos abiertos e información estadística.</t>
  </si>
  <si>
    <t>Publicación de datos abiertos en la página web.</t>
  </si>
  <si>
    <t>Datos abiertos publicados.</t>
  </si>
  <si>
    <t>Publicación de información estadística.</t>
  </si>
  <si>
    <t>Porcentaje de avance en la Política de Gestión del Conocimiento y la Innovación</t>
  </si>
  <si>
    <t>Trimestral</t>
  </si>
  <si>
    <t>Grupo de Planeación y Gestión del Riesgo -  Talento Humano</t>
  </si>
  <si>
    <t>Mantener actualizado el conocimiento explicito de la entidad</t>
  </si>
  <si>
    <t>Elaborar un plan con acciones para mitigar la fuga de conocimiento</t>
  </si>
  <si>
    <t>Documento con Acciones ejecutadas para mitigar la fuga de conocimiento</t>
  </si>
  <si>
    <t>Actualizar y documentar los flujos de información dentro de la entidad.</t>
  </si>
  <si>
    <t>Flujos de información actualizados</t>
  </si>
  <si>
    <t>Construir piezas de comunicación sobre el qué hacer de la entidad</t>
  </si>
  <si>
    <t>Grupo de Planeación y Gestión del Riesgo -  Equipo de comunicaciones</t>
  </si>
  <si>
    <t>Estrategia de comunicación de la entidad</t>
  </si>
  <si>
    <t>Gestión del Conocimiento e Innovación en nuestra entidad</t>
  </si>
  <si>
    <t>Documentar 1 Proyecto bajo el liderazgo de ENTerritorio la experiencia de un territorio.</t>
  </si>
  <si>
    <t xml:space="preserve">Fortalecer las herramientas de gestión del conocimiento: banco de ideas y/o lecciones aprendidas y/o buenas prácticas.  </t>
  </si>
  <si>
    <t>Banco de ideas, lecciones aprendidas y buenas prácticas</t>
  </si>
  <si>
    <t>Realizar una actividad de difusión del nuestro conocimiento; enseñar para aprender.</t>
  </si>
  <si>
    <t>Estrategia de comunicación para la gestión del conocimiento y la innovación</t>
  </si>
  <si>
    <t>Investigar para innovar</t>
  </si>
  <si>
    <t>Grupo de Planeación y Gestión del Riesgo -  Gestión de Proyectos</t>
  </si>
  <si>
    <t>Investigar sobre los contenidos de los laboratorios de gestión del conocimiento y la innovación</t>
  </si>
  <si>
    <t>Identificar las necesidades de investigación dentro de la entidad</t>
  </si>
  <si>
    <t xml:space="preserve">Grupo de Planeación y Gestión del Riesgo </t>
  </si>
  <si>
    <t>Estudio sobre necesidades de investigación dentro de la entidad</t>
  </si>
  <si>
    <t>Grupo de Planeación y Gestión del Riesgo</t>
  </si>
  <si>
    <t>Inventario de la oferta de Laboratorios de Gestión del Conocimiento y la Innovación.</t>
  </si>
  <si>
    <t>Realizar una actividad para incentivar el aprovechamiento de los datos de la entidad</t>
  </si>
  <si>
    <t>Actividad que incentive el aprovechamiento de datos (concurso, taller u otra)</t>
  </si>
  <si>
    <t>Grupo de Planeación y Gestión del Riesgo - Talento Humano - T.I. - Subgerencia en Desarrollo de Proyectos</t>
  </si>
  <si>
    <t>Jornada de capacitación</t>
  </si>
  <si>
    <t>Cultura de compartir y difundir</t>
  </si>
  <si>
    <t>Estrategia de  compartir y difundir ejecutada</t>
  </si>
  <si>
    <t>Contar con estrategias y planes de comunicación para compartir y difundir el conocimiento que produce la entidad tanto al interior como al exterior de esta, a través de herramientas físicas y digitales.</t>
  </si>
  <si>
    <t>Grupo de Planeación y Gestión del Riesgo -  Subgerencia en Desarrollo de Proyectos - Comunicaciones</t>
  </si>
  <si>
    <t xml:space="preserve">Estrategia de comunicación </t>
  </si>
  <si>
    <t xml:space="preserve">Desarrollar 2 mesas de trabajo por año generando espacios formales de cocreación </t>
  </si>
  <si>
    <t>Soportes de mesas de trabajo</t>
  </si>
  <si>
    <t xml:space="preserve">Soportes de mesas de trabajo </t>
  </si>
  <si>
    <t>Participar en algún evento/foro/encuentro como ponente dando a conocer alguna buena practica en el desarrollo de 1 proyecto de la entidad.</t>
  </si>
  <si>
    <t>Soportes de participación</t>
  </si>
  <si>
    <t>Participar en espacios externos de gestión del conocimiento, documentarlos y compartir la experiencia al interior de la entidad.</t>
  </si>
  <si>
    <t>Memorias frente a algún evento en el cual se haya participado</t>
  </si>
  <si>
    <t>GRUPO DE PLANEACIÓN Y GESTIÓN DEL RIESGO</t>
  </si>
  <si>
    <t>Implementar acciones para conservar su memoria institucional</t>
  </si>
  <si>
    <t>Formular las oportunidades de mejora identificadas en el resultado de la encuesta</t>
  </si>
  <si>
    <t xml:space="preserve">Grupo Desarrollo Organizacional
Todos los procesos involucrados con las acciones de mejora  </t>
  </si>
  <si>
    <t>Realizar encuesta de requerimientos de bienestar</t>
  </si>
  <si>
    <t xml:space="preserve">Grupo Talento Humano - David Mauricio Gonzalez García </t>
  </si>
  <si>
    <t xml:space="preserve">Informe de resultados </t>
  </si>
  <si>
    <t>Lanzar la encuesta para su diligenciamiento</t>
  </si>
  <si>
    <t>Líder de programa de Estímulos -  Maria del Pilar Espinel Carmona</t>
  </si>
  <si>
    <t xml:space="preserve">Correo con invitación </t>
  </si>
  <si>
    <t>Elaborar informe</t>
  </si>
  <si>
    <t>Informe elaborado</t>
  </si>
  <si>
    <t xml:space="preserve">Diseñar campaña para dar a conocer el aporte y contribución de cada uno al funcionamiento del Sistema de Control Interno de la Entidad </t>
  </si>
  <si>
    <t>Asesoría de Control Interno - Grupo de Comunicaciones</t>
  </si>
  <si>
    <t>12 Mensajes  enviados por  correo de  comunicaciones</t>
  </si>
  <si>
    <t>Elaborar mensajes y poner CIC para diseño dirigidos a diferentes públicos de interés:  servidores públicos, funcionarios y  contratistas por el correo de Comunicaciones</t>
  </si>
  <si>
    <t>12 mensajes  diseñados</t>
  </si>
  <si>
    <t>Enviar mensajes a correos institucionales</t>
  </si>
  <si>
    <t>Grupo de Comunicaciones</t>
  </si>
  <si>
    <t>Asesoría de Control Interno</t>
  </si>
  <si>
    <t xml:space="preserve"> 1 Informes de evaluación de etapas y elementos del SARO </t>
  </si>
  <si>
    <t>Incorporar balance  en el informe  de seguimiento y evaluación del SARO</t>
  </si>
  <si>
    <t>Informe radicado</t>
  </si>
  <si>
    <t>Asesor de Control Interno - Mireya Lopez Chaparro</t>
  </si>
  <si>
    <t>Actualizar la metodología de Administración de Riesgos</t>
  </si>
  <si>
    <t>Manual SARO y la Guía Metodología SARO</t>
  </si>
  <si>
    <t>Implementar la metodología actualizada y aprobada del SARO la cual incluye el riesgo de fraude y corrupción, riesgo legal y operacional</t>
  </si>
  <si>
    <t>Evaluar las actividades adelantadas frente al análisis de contexto y de identificación del riesgo, en el marco de sus roles y en desarrollo de su plan anual de auditorias</t>
  </si>
  <si>
    <t>Verificar información de funcionarios que nuevos en la Entidad</t>
  </si>
  <si>
    <t>Identificar elementos del Conocimiento Tácito 2021 (Conceptos/Entrevistas)</t>
  </si>
  <si>
    <t>Documento con el conocimiento Tácito de la Entidad</t>
  </si>
  <si>
    <t>Grupo de Planeación y Gestión del Riesgo -  Subgerencia de Desarrollo de Proyectos/Estructuración de Proyectos</t>
  </si>
  <si>
    <t>Grupo de Planeación y Gestión del Riesgo - Subgerencia de Desarrollo de Proyectos/Estructuración de Proyecto</t>
  </si>
  <si>
    <t>Contactar con entidades que tienen laboratorios de innovación cuál es su oferta y revisar si existe compatibilidad con el propósito de ENTerritorio</t>
  </si>
  <si>
    <t>Analítica Institucional</t>
  </si>
  <si>
    <t>"Competencia sobre la analítica institucional"</t>
  </si>
  <si>
    <t>Mantener actualizados los informes de analítica institucional</t>
  </si>
  <si>
    <t>Informes de analítica actualizados</t>
  </si>
  <si>
    <t>Realizar una jornada de capacitación en analítica institucional y/o herramientas de apoyo para la analítica institucional</t>
  </si>
  <si>
    <t>Grupo de Planeación y Gestión del Riesgo -  Subgerencia de Desarrollo de Proyectos/Estructuración de Proyecto</t>
  </si>
  <si>
    <t>Tablero de Acciones del Conocimiento Tácito</t>
  </si>
  <si>
    <t>Elaborar y remitir el cronograma de transferencias</t>
  </si>
  <si>
    <t>Reporte ITA - 2021 expedido por la Procuraduría General de la República</t>
  </si>
  <si>
    <t xml:space="preserve">Realizar las acciones necesarias para mantener el Esquema de publicación actualizado </t>
  </si>
  <si>
    <t>Implementar la etapa 1: Revisiones previas al proceso de anonimización, de la Guía para la anonimización de bases de datos en el Sistema Estadístico Nacional del DANE.</t>
  </si>
  <si>
    <t>Consultar a los grupos de valor sobre las necesidades de información estadística y evaluar con ellos los resultados estadísticos generados.</t>
  </si>
  <si>
    <t xml:space="preserve">Realizar autoevaluación de la gestión por parte de los líderes de proceso  </t>
  </si>
  <si>
    <t>Cumplimiento del Plan de Desarrollo Integral</t>
  </si>
  <si>
    <t>(No. de actividades ejecutadas en el marco del Plan de Desarrollo Integral / No. de actividades programadas en el Plan de Desarrollo Integral) x 100%</t>
  </si>
  <si>
    <t xml:space="preserve">Medir el nivel de cumplimiento de la dimensión de Direccionamiento Estratégico y Planeación </t>
  </si>
  <si>
    <t>(Número de actividades formuladas/Número de actividades ejecutadas )*100</t>
  </si>
  <si>
    <t>SUBGERENCIA ADMINISTRATIVA - SERVICIOS ADMINISTRATIVOS - T.I. Y GRUPO DE PLANEACIÓN Y GESTIÓN DE RIESGOS</t>
  </si>
  <si>
    <t>Medir el nivel de cumplimiento de la dimensión de Gestión con Valores para resultados</t>
  </si>
  <si>
    <t>Medir el nivel de cumplimiento de la dimensión de Información y Comunicación</t>
  </si>
  <si>
    <t>Medir el nivel de cumplimiento de la Dimensión de Control Interno</t>
  </si>
  <si>
    <t xml:space="preserve">NOMBRE DEL PLAN: PLAN INSTITUCIONAL DE GESTIÓN Y DESEMPEÑO - DIMENSIÓN TALENTO HUMANO </t>
  </si>
  <si>
    <t>NOMBRE DEL PLAN: PLAN INSTITUCIONAL DE GESTIÓN Y DESEMPEÑO - DIMENSIÓN DIRECCIONAMIENTO ESTRATEGICO Y PLANEACIÓN</t>
  </si>
  <si>
    <t>NOMBRE DE LA INICIATIVA PRIORIZADA: PLAN INSTITUCIONAL DE GESTIÓN Y DESEMPEÑO - POLÍTICA MIPG PLANEACIÓN INSTITUCIONAL Y GESTIÓN PRESUPUESTAL Y EFICIENCIA DEL GASTO PÚBLICO</t>
  </si>
  <si>
    <t xml:space="preserve">NOMBRE DE LA INICIATIVA PRIORIZADA: PLAN INSTITUCIONAL DE GESTIÓN Y DESEMPEÑO - POLÍTICA MIPG SIMPLIFICACIÓN DE PROCESOS, GOBIERNO DIGITAL, SEGURIDAD DIGITAL, DEFENSA JURIDICA, PARTICIPACIÓN EN LA GESTIÓN PÚBLICA, SERVICIO AL CIUDADANO </t>
  </si>
  <si>
    <t>NOMBRE DEL PLAN: PLAN INSTITUCIONAL DE GESTIÓN Y DESEMPEÑO - DIMENSIÓN GESTIÓN CON VALORES PARA RESULTADOS</t>
  </si>
  <si>
    <t>NOMBRE DE LA INICIATIVA PRIORIZADA: PLAN INSTITUCIONAL DE GESTIÓN Y DESEMPEÑO - POLÍTICA MIPG SEGUIMIENTO Y EVALUACIÓN DEL DESEMPEÑO INSTITUCIONAL</t>
  </si>
  <si>
    <t>NOMBRE DEL PLAN: PLAN INSTITUCIONAL DE GESTIÓN Y DESEMPEÑO - DIMENSIÓN EVALUCIÓN DE RESULTADOS</t>
  </si>
  <si>
    <t xml:space="preserve">NOMBRE DE LA INICIATIVA PRIORIZADA: PLAN INSTITUCIONAL DE GESTIÓN Y DESEMPEÑO - POLÍTICA MIPG GESTIÓN DOCUMENTAL, TRANSPARENCIA Y ACCESO A LA INFORMACIÓN PÚBLICA Y LUCHA CONTRA LA CORRUPCIÓN Y GESTION DE LA INFORMACIÓN ESTADÍSTICA </t>
  </si>
  <si>
    <t xml:space="preserve">NOMBRE DEL PLAN: PLAN INSTITUCIONAL DE GESTIÓN Y DESEMPEÑO - DIMENSIÓN GESTIÓN DEL CONOCIMIENTO Y LA INNOVACIÓN </t>
  </si>
  <si>
    <t xml:space="preserve">NOMBRE DE LA INICIATIVA PRIORIZADA: PLAN INSTITUCIONAL DE GESTIÓN Y DESEMPEÑO - POLÍTICA GESTIÓN DEL CONOCIMIENTO Y LA INNOVACIÓN </t>
  </si>
  <si>
    <t>NOMBRE DEL PLAN: PLAN INSTITUCIONAL DE GESTIÓN Y DESEMPEÑO - DIMENSIÓN CONTROL INTERNO (RIESGOS)</t>
  </si>
  <si>
    <t>Realizar el seguimiento cuatrimestral al cumplimiento de las actividades del PIGA</t>
  </si>
  <si>
    <t>Matriz de seguimiento cuatrimestral</t>
  </si>
  <si>
    <t>Desarrollo de las actividades (Enero - Abril)</t>
  </si>
  <si>
    <t>Desarrollo de las actividades (Mayo - Agosto)</t>
  </si>
  <si>
    <t>Gestor Grupo Servicios Administrativos Carolina López Hernández</t>
  </si>
  <si>
    <t>Soporte de las actividades ejecutadas</t>
  </si>
  <si>
    <t>Plan de intervención medición de Clima Organizacional ejecutado</t>
  </si>
  <si>
    <t>Ley</t>
  </si>
  <si>
    <t xml:space="preserve">Decreto </t>
  </si>
  <si>
    <t>Dimensiones MIPG</t>
  </si>
  <si>
    <t>Políticas</t>
  </si>
  <si>
    <t>Descripción Actividad</t>
  </si>
  <si>
    <t>Peso Política</t>
  </si>
  <si>
    <t>Avance Ponderado</t>
  </si>
  <si>
    <t>% Cumplimiento</t>
  </si>
  <si>
    <t>Ley 1753 de 2015 art. 133</t>
  </si>
  <si>
    <t>DECRETO 1499 de 2017
Versión 2 (agosto 2018)</t>
  </si>
  <si>
    <t>Fomentar el desarrollo de una cultura organizacional sólida y promover la participación ciudadana.</t>
  </si>
  <si>
    <t>Consolidar la integridad como prevención de la corrupción y motor del cambio de los comportamientos de los servidores y la cultura de las entidades.</t>
  </si>
  <si>
    <t>Direccionamiento Estratégico y Planeación</t>
  </si>
  <si>
    <t>Valor público que debe generar el objeto para el cual fue creada, los derechos que garantiza y los problemas y necesidades a resolver.</t>
  </si>
  <si>
    <t>Planeación</t>
  </si>
  <si>
    <t xml:space="preserve">Establecer los topes presupuestales de gasto público, de tal manera que la planeación estratégica debe ser presupuestalmente viable y sostenible. 
</t>
  </si>
  <si>
    <t xml:space="preserve">Gestión con valores para el resultado
</t>
  </si>
  <si>
    <t>Tecnología para apoyar la ejecución de los procesos, el manejo y seguridad de la información y de los sistemas de información.</t>
  </si>
  <si>
    <t>Tecnologías de la Información</t>
  </si>
  <si>
    <t xml:space="preserve">Establecer nuevos lineamientos y directrices de seguridad digital y se tienen en cuenta componentes como la educación, la regulación, la cooperación, la investigación, el desarrollo y la innovación. </t>
  </si>
  <si>
    <t>Oficial Seguridad de la Información</t>
  </si>
  <si>
    <t xml:space="preserve">Proteger los intereses litigiosos en sus actuaciones judiciales a fin de reducir la responsabilidad patrimonial. </t>
  </si>
  <si>
    <t xml:space="preserve">Buscar que la entidad conozca los derechos, necesidades y problemas de los ciudadanos, trabajen en torno a los resultados que los satisfacen y evalúen su satisfacción permanentemente. </t>
  </si>
  <si>
    <t>Servicios Administrativos</t>
  </si>
  <si>
    <t xml:space="preserve">Diseñar, mantener y mejorar espacios que garanticen la participación ciudadana en todo el ciclo de la gestión pública. 
</t>
  </si>
  <si>
    <t>Recabar la información necesaria e identificar los puntos críticos que expliquen por qué la institucionalidad actual no es adecuada para la entrega de productos y servicios sintonizados con las necesidades de los ciudadanos.</t>
  </si>
  <si>
    <t>Evaluación de Resultados</t>
  </si>
  <si>
    <t xml:space="preserve">Establecer oportunamente las acciones de corrección o prevención de riesgos y registrar o suministrar los datos en los diferentes sistemas de información de que dispone la entidad. </t>
  </si>
  <si>
    <t>Información y Comunicación</t>
  </si>
  <si>
    <t xml:space="preserve">Se busca mayor eficiencia administrativa en la gestión documental; defensa de los derecho, la promoción de la transparencia y acceso a la información pública. </t>
  </si>
  <si>
    <t>Desarrollar una cultura organizacional fundamentada en la información, el control y la evaluación, para la toma de decisiones y la mejora continua.</t>
  </si>
  <si>
    <t>Gestión del Conocimiento y la Innovación</t>
  </si>
  <si>
    <t xml:space="preserve">Promueve el desarrollo de mecanismos de experimentación e innovación para desarrollar soluciones eficientes en cuanto a: tiempo, espacio y recursos económicos. </t>
  </si>
  <si>
    <t>Control Interno</t>
  </si>
  <si>
    <t>Establecer acciones, métodos y procedimientos de control y de gestión del riesgo, así como mecanismos para la prevención y evaluación.</t>
  </si>
  <si>
    <t>Asegurar la calidad de la información bajo estándares y lenguajes comunes.
Mejorar la efectividad de la gestión y planificación basada en evidencias</t>
  </si>
  <si>
    <t>Desarrollo Organizacional</t>
  </si>
  <si>
    <t>Planeación / Control Interno</t>
  </si>
  <si>
    <t>Política de gestión de conflicto de interés formulada y Código de Ética actualizado y difundido</t>
  </si>
  <si>
    <t>Registros de lanzamiento del nuevo Código de Ética de ENTerritorio</t>
  </si>
  <si>
    <t>Informe con el Encuesta Código de integridad Enterritorio 2021</t>
  </si>
  <si>
    <t>Aplicar encuesta de conocimiento y percepción código de integridad</t>
  </si>
  <si>
    <t>Documento estructuración de la encuesta</t>
  </si>
  <si>
    <t>Desarrollo de las actividades (Sept - Dic)</t>
  </si>
  <si>
    <t>Formato Contexto - Interno debidamente diligenciado</t>
  </si>
  <si>
    <t>Formato Contexto - Externo debidamente diligenciado</t>
  </si>
  <si>
    <t>Informe de evaluación del espacio de diálogo publicado en el Sitio de Rendición de Cuentas</t>
  </si>
  <si>
    <t>Creación / actualización de un documento con los lineamientos establecidos para el manejo de las directrices emitidas a través de circulares, memorandos etc., que impacten el desarrollo de los procedimientos</t>
  </si>
  <si>
    <t>Diseñar e implementar el indicador y metodología de la medición</t>
  </si>
  <si>
    <t>Medir y evaluar la tasa de éxito procesal en las acciones de repetición incoadas</t>
  </si>
  <si>
    <t>Registro de instalación señalética.</t>
  </si>
  <si>
    <t>Realizar seguimiento cuatrimestral al Plan Institucional de Archivos - PINAR</t>
  </si>
  <si>
    <t>1. Gestión Estratégica del Talento Humano</t>
  </si>
  <si>
    <t>2. Integridad</t>
  </si>
  <si>
    <t>3. Planeación Institucional</t>
  </si>
  <si>
    <t>4. Gestión Presupuestal y Eficiencia del Gasto Público</t>
  </si>
  <si>
    <t>5. Fortalecimiento organizacional y simplificación de procesos</t>
  </si>
  <si>
    <t>6. Gobierno Digital</t>
  </si>
  <si>
    <t>7. Seguridad Digital</t>
  </si>
  <si>
    <t>8. Defensa jurídica</t>
  </si>
  <si>
    <t>10. Servicio al ciudadano</t>
  </si>
  <si>
    <t>12. Participación ciudadana en gestión pública</t>
  </si>
  <si>
    <t>13. Seguimiento y evaluación del desempeño institucional</t>
  </si>
  <si>
    <t>14. Gestión Documental</t>
  </si>
  <si>
    <t>15. Transparencia, acceso a la información pública y lucha contra la corrupción</t>
  </si>
  <si>
    <t>16. Gestión de la Información Estadísitca</t>
  </si>
  <si>
    <t>17. Gestión del Conocimiento y la Innovación</t>
  </si>
  <si>
    <t>18. Control Interno</t>
  </si>
  <si>
    <t xml:space="preserve">Diseñar Plan de intervención. Plantear actividades con base en resultados  </t>
  </si>
  <si>
    <t>% Esperado</t>
  </si>
  <si>
    <t>% esperado</t>
  </si>
  <si>
    <t>Planeación y Gestión de Riesgos / Control Interno</t>
  </si>
  <si>
    <t>Registro de correo electrónico con el listado de colaboradores identificados para tomar el curso</t>
  </si>
  <si>
    <t>Febrero</t>
  </si>
  <si>
    <t>Periodo de medición</t>
  </si>
  <si>
    <t>Marzo</t>
  </si>
  <si>
    <t>% Avance</t>
  </si>
  <si>
    <t>Abril</t>
  </si>
  <si>
    <t>% avance real</t>
  </si>
  <si>
    <t>Avance real</t>
  </si>
  <si>
    <t>Avance esperado</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</si>
  <si>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</si>
  <si>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</si>
  <si>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</si>
  <si>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</si>
  <si>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</si>
  <si>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</si>
  <si>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</si>
  <si>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</si>
  <si>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</si>
  <si>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 PETI</t>
  </si>
  <si>
    <t>11. Plan de Tratamiento de Riesgos de Seguridad y Privacidad de la Información</t>
  </si>
  <si>
    <t>12. Plan de Seguridad y Privacidad de la Información</t>
  </si>
  <si>
    <t xml:space="preserve">PLAN </t>
  </si>
  <si>
    <t>CÓDIGO PLAN</t>
  </si>
  <si>
    <t>RESPONSABLE PLAN</t>
  </si>
  <si>
    <t>Grupo Servicios Administrativos</t>
  </si>
  <si>
    <t>Grupo Talento Humano</t>
  </si>
  <si>
    <t>Grupo de Tecnologías de la Información</t>
  </si>
  <si>
    <t>Plan Institucional de Gestión Ambiental</t>
  </si>
  <si>
    <t>1PINAR</t>
  </si>
  <si>
    <t>2PEGTH</t>
  </si>
  <si>
    <t>3PIC</t>
  </si>
  <si>
    <t>4PBEI</t>
  </si>
  <si>
    <t>5SGSST</t>
  </si>
  <si>
    <t>6PAAC</t>
  </si>
  <si>
    <t>7PETI</t>
  </si>
  <si>
    <t>8PSPI</t>
  </si>
  <si>
    <t>9PIGA</t>
  </si>
  <si>
    <t>6PAAC31</t>
  </si>
  <si>
    <t>6PAAC30</t>
  </si>
  <si>
    <t>6PAAC21</t>
  </si>
  <si>
    <t>6PAAC22</t>
  </si>
  <si>
    <t>6PAAC23</t>
  </si>
  <si>
    <t>6PAAC24</t>
  </si>
  <si>
    <t>6PAAC25</t>
  </si>
  <si>
    <t>6PAAC26</t>
  </si>
  <si>
    <t>6PAAC27</t>
  </si>
  <si>
    <t>6PAAC17</t>
  </si>
  <si>
    <t>6PAAC16</t>
  </si>
  <si>
    <t>6PAAC28</t>
  </si>
  <si>
    <t>6PAAC29</t>
  </si>
  <si>
    <t>6PAAC13</t>
  </si>
  <si>
    <t>6PAAC1</t>
  </si>
  <si>
    <t>6PAAC2</t>
  </si>
  <si>
    <t>6PAAC4</t>
  </si>
  <si>
    <t>6PAAC5</t>
  </si>
  <si>
    <t>6PAAC6</t>
  </si>
  <si>
    <t>6PAAC7</t>
  </si>
  <si>
    <t>6PAAC8</t>
  </si>
  <si>
    <t>Plan Institucional de Gestión y Desempeño</t>
  </si>
  <si>
    <t>10PIGD</t>
  </si>
  <si>
    <t>10PIGD1</t>
  </si>
  <si>
    <t>10PIGD2</t>
  </si>
  <si>
    <t>10PIGD3</t>
  </si>
  <si>
    <t>10PIGD4</t>
  </si>
  <si>
    <t>10PIGD5</t>
  </si>
  <si>
    <t>10PIGD6</t>
  </si>
  <si>
    <t>10PIGD7</t>
  </si>
  <si>
    <t>10PIGD8</t>
  </si>
  <si>
    <t>10PIGD9</t>
  </si>
  <si>
    <t>10PIGD10</t>
  </si>
  <si>
    <t>10PIGD11</t>
  </si>
  <si>
    <t>10PIGD12</t>
  </si>
  <si>
    <t>10PIGD13</t>
  </si>
  <si>
    <t>10PIGD14</t>
  </si>
  <si>
    <t>10PIGD15</t>
  </si>
  <si>
    <t>10PIGD16</t>
  </si>
  <si>
    <t>10PIGD17</t>
  </si>
  <si>
    <t>10PIGD18</t>
  </si>
  <si>
    <t>10PIGD19</t>
  </si>
  <si>
    <t>10PIGD20</t>
  </si>
  <si>
    <t>10PIGD21</t>
  </si>
  <si>
    <t>10PIGD22</t>
  </si>
  <si>
    <t>10PIGD23</t>
  </si>
  <si>
    <t>10PIGD24</t>
  </si>
  <si>
    <t>10PIGD25</t>
  </si>
  <si>
    <t>10PIGD26</t>
  </si>
  <si>
    <t>10PIGD27</t>
  </si>
  <si>
    <t>10PIGD28</t>
  </si>
  <si>
    <t>10PIGD31</t>
  </si>
  <si>
    <t>10PIGD30</t>
  </si>
  <si>
    <t>10PIGD29</t>
  </si>
  <si>
    <t>10PIGD32</t>
  </si>
  <si>
    <t>10PIGD33</t>
  </si>
  <si>
    <t>10PIGD34</t>
  </si>
  <si>
    <t>10PIGD35</t>
  </si>
  <si>
    <t>10PIGD36</t>
  </si>
  <si>
    <t>10PIGD37</t>
  </si>
  <si>
    <t>10PIGD38</t>
  </si>
  <si>
    <t>10PIGD39</t>
  </si>
  <si>
    <t>10PIGD40</t>
  </si>
  <si>
    <t>10PIGD41</t>
  </si>
  <si>
    <t>10PIGD42</t>
  </si>
  <si>
    <t>10PIGD43</t>
  </si>
  <si>
    <t>10PIGD44</t>
  </si>
  <si>
    <t>10PIGD45</t>
  </si>
  <si>
    <t>10PIGD46</t>
  </si>
  <si>
    <t>10PIGD47</t>
  </si>
  <si>
    <t>10PIGD48</t>
  </si>
  <si>
    <t>10PIGD49</t>
  </si>
  <si>
    <t>10PIGD50</t>
  </si>
  <si>
    <t>10PIGD51</t>
  </si>
  <si>
    <t>10PIGD52</t>
  </si>
  <si>
    <t>10PIGD53</t>
  </si>
  <si>
    <t>10PIGD54</t>
  </si>
  <si>
    <t>10PIGD55</t>
  </si>
  <si>
    <t>10PIGD56</t>
  </si>
  <si>
    <t>10PIGD57</t>
  </si>
  <si>
    <t>10PIGD58</t>
  </si>
  <si>
    <t>10PIGD60</t>
  </si>
  <si>
    <t>10PIGD61</t>
  </si>
  <si>
    <t>10PIGD62</t>
  </si>
  <si>
    <t>10PIGD63</t>
  </si>
  <si>
    <t>Informe SARO 2021 - I semestre</t>
  </si>
  <si>
    <t>Perfil de riesgos de corrupción 2021</t>
  </si>
  <si>
    <t>Informe de análisis y/o aplicación de nuevas causas o riesgos de corrupción identificados en la base de datos de PQRDF - 2021</t>
  </si>
  <si>
    <t>Matriz de riesgo de fraude y corrupción 2020 Publicada</t>
  </si>
  <si>
    <t>Informes Planes de Tratamientos 2021.</t>
  </si>
  <si>
    <t>5 Informes de planes de tratamiento</t>
  </si>
  <si>
    <t>Presentar seguimiento de Riesgos de Corrupción al comité interno de riesgos.</t>
  </si>
  <si>
    <t xml:space="preserve">2%
</t>
  </si>
  <si>
    <t>Listado de asistencia</t>
  </si>
  <si>
    <t>Registro de invitaciones enviadas para realizar el curso a los colaboradores previamente identificados</t>
  </si>
  <si>
    <t>Perfil de riesgos de corrupción actualizado 2021</t>
  </si>
  <si>
    <t>V1 23 de diciembre de 2020
V2 18 de mayo de 2021</t>
  </si>
  <si>
    <t>Nombre Hito</t>
  </si>
  <si>
    <t>Ajustar Propuesta de Modelo de Negocio</t>
  </si>
  <si>
    <t>SEP / SDP</t>
  </si>
  <si>
    <t>Versión ajustada Modelo de Negocio</t>
  </si>
  <si>
    <t>Funcionamiento</t>
  </si>
  <si>
    <t>Analizar modelo de negocio vigente e identificar elementos a actualizar</t>
  </si>
  <si>
    <t>Elaborar versión ajustada de modelo de negocio 2022 - 2025</t>
  </si>
  <si>
    <t>Implementación y Puesta en Marcha del Fondo de Estructuración de Proyectos: "Proyecta ENterritorio"</t>
  </si>
  <si>
    <t>SEP / SO / OAJ / SF</t>
  </si>
  <si>
    <t>Contrato de Fiducia</t>
  </si>
  <si>
    <t>Elaborar documentos constitutivos del Fondo (Manual Operativo - Reglamento - Politica de Inversión)</t>
  </si>
  <si>
    <t>SEP</t>
  </si>
  <si>
    <t>Aprobar documentos constitutivos del Fondo (Manual Operativo - Reglamento - Politica de Inversión)</t>
  </si>
  <si>
    <t>OAJ - SF - SO</t>
  </si>
  <si>
    <t>Elaborar documentos contractuales (Contrato de Fiducia - Estudios Previos Contratación Fiduciaria)</t>
  </si>
  <si>
    <t>SO</t>
  </si>
  <si>
    <t>Contratar Fiduciaria y constitucion fondo (Suscripcion contrato de fiducia)</t>
  </si>
  <si>
    <t>Aprobar e iniciar ejecución de proyectos (Acta de Comité Fiduciario - Aprobación Proyectos)</t>
  </si>
  <si>
    <t>Analisis Financiero Nuevo Modelo de Negocio</t>
  </si>
  <si>
    <t>SF</t>
  </si>
  <si>
    <t>Modelo Financiero Ajustado</t>
  </si>
  <si>
    <t>Revisar metas y costos para ajustar el modelo financiero 2022 - 2025</t>
  </si>
  <si>
    <t>Definir plan comercial para consolidación del nuevo modelo de negocio</t>
  </si>
  <si>
    <t>GGC</t>
  </si>
  <si>
    <t>Plan Comercial</t>
  </si>
  <si>
    <t>Establecer segmento comercial a profundizar por linea de negocio /  Relacionamiento con Clientes</t>
  </si>
  <si>
    <t>GGC/ SEP / SDP</t>
  </si>
  <si>
    <t>Evaluación de resultados de implementación de estrategia comercial, plan comercial y gestión de oportunidades por línea de negocio.</t>
  </si>
  <si>
    <t>Implementación nuevo modelo de negocio</t>
  </si>
  <si>
    <t>SEP / SDP / SF / SA / SO</t>
  </si>
  <si>
    <t>Manual Líneas de Negocio ajustado</t>
  </si>
  <si>
    <t>Ajustar nuevo manual de lineas de negocio (Proyecta ENTerritorio - Nueva Linea de Negocio - Otros)</t>
  </si>
  <si>
    <t>SEP / SDP / SF / SO</t>
  </si>
  <si>
    <t>Ajustar procesos, procedimientos, manuales y guias (Proyecta ENTerritorio - Nueva Linea de Negocio - Otros)</t>
  </si>
  <si>
    <t>Seguimiento Ejecución de Ingresos</t>
  </si>
  <si>
    <t>SEP / SDP / GGC</t>
  </si>
  <si>
    <t>Informe de Seguimiento Trimestral Cumplimiento Metas</t>
  </si>
  <si>
    <t>Validar cumplimiento de meta de ingresos de estructuración de proyectos</t>
  </si>
  <si>
    <t>SEP / SF</t>
  </si>
  <si>
    <t>Validar cumplimiento meta de ingresos de gerencia, gestión y evaluación de proyectos</t>
  </si>
  <si>
    <t>SDP / SF</t>
  </si>
  <si>
    <t xml:space="preserve">Definición Prima Riesgo Nuevo Modelo de Negocio </t>
  </si>
  <si>
    <t>GPR</t>
  </si>
  <si>
    <t>Guia Calculo Prima de Riesgo</t>
  </si>
  <si>
    <t>Analizar y determinar se deben realizar ajustes al calculo de prima de riesgo de las líneas de negocio</t>
  </si>
  <si>
    <t>Aumento de utilidades de las líneas de negocio</t>
  </si>
  <si>
    <t>SEP /SDP / SF</t>
  </si>
  <si>
    <t>Informe de evaluación Margen Operacional ENTerritorio</t>
  </si>
  <si>
    <t>Validar margen operacional de ENTerritorio superior al 20%</t>
  </si>
  <si>
    <t>SEP - SDP - SF</t>
  </si>
  <si>
    <t>Crecimiento y Profundización Lineas de Negocio</t>
  </si>
  <si>
    <t>Validar Ingresos Operacionales Directos cerrados en nuevos negocios en Estructuración de Proyectos.</t>
  </si>
  <si>
    <t>GGC / SEP</t>
  </si>
  <si>
    <t>Validar Ingresos Operacionales Directos cerrados en nuevos negocios en gerencia, gestión y evaluación de proyectos</t>
  </si>
  <si>
    <t>GGC / SDP</t>
  </si>
  <si>
    <t>Pilar Estrategico</t>
  </si>
  <si>
    <t>Foco Estrategico</t>
  </si>
  <si>
    <t>Codigo</t>
  </si>
  <si>
    <t>PA1-01-01</t>
  </si>
  <si>
    <t>PAI-02-02</t>
  </si>
  <si>
    <t>PAI-01-04</t>
  </si>
  <si>
    <t>PAI-01-05</t>
  </si>
  <si>
    <t>PAI-01-06</t>
  </si>
  <si>
    <t>PAI-01-07</t>
  </si>
  <si>
    <t>PAI-01-08</t>
  </si>
  <si>
    <t>PAI-01-09</t>
  </si>
  <si>
    <t>TOTAL PORCENTAJE DE HITOS FOCO MODELO DE NEGOCIO</t>
  </si>
  <si>
    <t>Implementación segunda fase modelo de Gobierno Corporativo</t>
  </si>
  <si>
    <t>Modelo de Gobierno Corporativo implementado</t>
  </si>
  <si>
    <t>Elaboración de los instrumentos que componen el modelo de Gobierno Corporativo</t>
  </si>
  <si>
    <t>Aprobación de los instrumentos por parte de la Junta Directiva</t>
  </si>
  <si>
    <t>Definir las acciones que garanticen el cumplimiento de las políticas públicas relacionadas con Transformación Digital, Gobierno Digital y PND</t>
  </si>
  <si>
    <t xml:space="preserve">Gerencia de Tecnologia </t>
  </si>
  <si>
    <t>PETI REFORMULADO</t>
  </si>
  <si>
    <t>Definir el mapa de ruta teniendo en cuenta los lineamientos del Gobierno Nacional y las necesidades de ENTerritorio</t>
  </si>
  <si>
    <t>Gerencia de Tecnologías</t>
  </si>
  <si>
    <t>Rediseñar el Plan Estratégico de Tecnologías de la Información - PETI</t>
  </si>
  <si>
    <t>Realizar seguimiento al PETI con corte 15 de diciembre del 2021</t>
  </si>
  <si>
    <t>Grupo de Planeación y Gestión de Riesgos
Grupo de Tecnologías de la Información</t>
  </si>
  <si>
    <t xml:space="preserve"> Fortalecer la interoperabilidad de los sistemas de información </t>
  </si>
  <si>
    <t>Gerencia de Tecnologia</t>
  </si>
  <si>
    <t>Documentos para el despliegue a producción</t>
  </si>
  <si>
    <t>Identificar los componentes de información relevantes para cada línea de negocio y la información relevante a nivel organizacional que se encuentra en los sistemas CORE</t>
  </si>
  <si>
    <t>Evaluar la viabilidad de los mecanismos para la interoperabilidad de los sistemas de información</t>
  </si>
  <si>
    <t>Diseñar y construir los mecanismos de integración  de los  componentes requeridos por los sistema de información CORE conforme al diagnostico de la interoperabilidad</t>
  </si>
  <si>
    <t>Implementar el intercambio de información conforme a los mecanismos construidos</t>
  </si>
  <si>
    <t>Desarrollo Organizacional 
Todos los procesos</t>
  </si>
  <si>
    <t xml:space="preserve">Mesas de trabajo para determinación de documentos del SIG prioritarios para revisar y actualizar, crear o eliminar. </t>
  </si>
  <si>
    <t xml:space="preserve">Desarrollo Organizacional </t>
  </si>
  <si>
    <t xml:space="preserve">Creación / actualización de un documento con los lineamientos establecidos para el manejo de las directrices emitidas a través de circulares, memorandos etc, que impacten el desarrollo de los procedimientos. </t>
  </si>
  <si>
    <t>Generar una propuesta al proceso de Gestión de Proveedores sobre el contenido del “Anexo de Condiciones Generales del Contrato de Prestación de Servicios”.</t>
  </si>
  <si>
    <t>Desarrollo Organizacional 
Grupo de Planeación y Riesgos</t>
  </si>
  <si>
    <t>Revisión de la alineación de los indicadores operativos y estratégicos de la entidad.</t>
  </si>
  <si>
    <t>Grupo de Planeación</t>
  </si>
  <si>
    <t>Grupo de Planeación 
Desarrollo Organizacional</t>
  </si>
  <si>
    <r>
      <rPr>
        <b/>
        <sz val="8"/>
        <color theme="1"/>
        <rFont val="Arial"/>
        <family val="2"/>
      </rPr>
      <t>Posicionamiento:</t>
    </r>
    <r>
      <rPr>
        <sz val="8"/>
        <color theme="1"/>
        <rFont val="Arial"/>
        <family val="2"/>
      </rPr>
      <t xml:space="preserve"> Posicionar a ENTerritorio como la entidad estructuradora de proyecto de alta calidad  y que apoya de manera eficiente a los territorios 
</t>
    </r>
    <r>
      <rPr>
        <b/>
        <sz val="8"/>
        <color theme="1"/>
        <rFont val="Arial"/>
        <family val="2"/>
      </rPr>
      <t>Sostenibilidad Financiera: Adoptar las estrategias necesarias, que permitan a ENTerritorio ser autosostenible mediante la  consecución de negocios rentables</t>
    </r>
  </si>
  <si>
    <t>Modelo de Negocio</t>
  </si>
  <si>
    <t>PAI-02-01</t>
  </si>
  <si>
    <t>PAI-02-03</t>
  </si>
  <si>
    <t>PAI-02-04</t>
  </si>
  <si>
    <t>PAI-02-05</t>
  </si>
  <si>
    <t>PAI-02-06</t>
  </si>
  <si>
    <t>TOTAL PORCENTAJE DE HITOS FOCO PROCEDIMIENTOS, ROLES Y RESPONSABILIDADES</t>
  </si>
  <si>
    <r>
      <rPr>
        <b/>
        <sz val="8"/>
        <color theme="1"/>
        <rFont val="Arial"/>
        <family val="2"/>
      </rPr>
      <t xml:space="preserve">Transparencia: </t>
    </r>
    <r>
      <rPr>
        <sz val="8"/>
        <color theme="1"/>
        <rFont val="Arial"/>
        <family val="2"/>
      </rPr>
      <t xml:space="preserve">Ejecutar nuestra función pública con transparencia, garantizando el cumplimiento de metas y la satisfacción de clientes y ciudadanía en general  </t>
    </r>
  </si>
  <si>
    <t>Procedimientos, Roles y Responsabilidades.</t>
  </si>
  <si>
    <t>Fortalecer la estrategia de Liderazgo Colectivo  al Interior de la Entidad</t>
  </si>
  <si>
    <t>Comunicaciones</t>
  </si>
  <si>
    <t>Plan de trabajo Estrategia de Liderazgo</t>
  </si>
  <si>
    <t>Formular el Plan de trabajo anual de la Estrategia de Liderazgo</t>
  </si>
  <si>
    <t>Implementar  el plan de trabajo de la estrategia de Liderazgo</t>
  </si>
  <si>
    <t xml:space="preserve">Comunicaciones/ Talento Humano/   desarrollo organizacional y áreas misionales </t>
  </si>
  <si>
    <t>Implementación de esquema de seguimiento a compromisos laborales de trabajadores oficiales</t>
  </si>
  <si>
    <t>GERENCIA DE TTHH</t>
  </si>
  <si>
    <t>Informe de resultados de seguimiento por cada trabajador</t>
  </si>
  <si>
    <t>Publicación del procedimiento mediante resolución</t>
  </si>
  <si>
    <t>TT HH</t>
  </si>
  <si>
    <t>Socialilzación y capactiación de ejercicio de seguimiento</t>
  </si>
  <si>
    <t>Definición compromisos laborales por trabajador</t>
  </si>
  <si>
    <t>Seguimiento semestral</t>
  </si>
  <si>
    <t>Aplicativo web de recepción de novedades de nomina y seguimiento de incapacidades</t>
  </si>
  <si>
    <t>GERENCIA TTHH</t>
  </si>
  <si>
    <t>Aplicativo desarrollado</t>
  </si>
  <si>
    <t>Acuerdo de contenido con grupo de tecnologia</t>
  </si>
  <si>
    <t>Desarrollo de la aplicación web</t>
  </si>
  <si>
    <t>TTHH-TECNOLOGIA</t>
  </si>
  <si>
    <t>Aplicación en ambiente de prueba</t>
  </si>
  <si>
    <t>Esquema de socialización y capacitación de la herramienta</t>
  </si>
  <si>
    <t>Aplicación en producción</t>
  </si>
  <si>
    <t>Intervención de clima laboral</t>
  </si>
  <si>
    <t>Desarrollo de la estrategia de mejoramiento de clima laboral</t>
  </si>
  <si>
    <t>Elaboración del documento estrategia de intervención de clima organizacional</t>
  </si>
  <si>
    <t>Pan de intervención para vigencia 2021</t>
  </si>
  <si>
    <t>Ejecución de plan deintervención 2021</t>
  </si>
  <si>
    <t>Informe de resultado de la intervención 2021</t>
  </si>
  <si>
    <r>
      <t xml:space="preserve">Desempeño y Gestión Institucional: </t>
    </r>
    <r>
      <rPr>
        <sz val="8"/>
        <color theme="1"/>
        <rFont val="Arial"/>
        <family val="2"/>
      </rPr>
      <t>Optimizar la gestión Institucional fortaleciendo el Modelo Integrado de Planeación y Gestión al interior de la entidad, para lograr una adecuada gestión misional acompañada de las mejores prácticas en la administración pública</t>
    </r>
  </si>
  <si>
    <t>Cultura y Talento</t>
  </si>
  <si>
    <t>TOTAL PORCENTAJE DE HITOS FOCO CULTURA Y TALENTO</t>
  </si>
  <si>
    <t>PAI-01-03</t>
  </si>
  <si>
    <t>PAI-03-01</t>
  </si>
  <si>
    <t>PAI-03-02</t>
  </si>
  <si>
    <t>PAI-03-03</t>
  </si>
  <si>
    <t>PAI-03-04</t>
  </si>
  <si>
    <t>Subgencia de Desarrollo de Proyectos / Subgerencia de Estructuración / Grupo de Tecnologías de la Información</t>
  </si>
  <si>
    <t xml:space="preserve">Proceso integral de planeación, monitoreo y control de proyectos basado en políticas PMI® </t>
  </si>
  <si>
    <t>Fortalecer el proceso de gestión integral de proyectos basado en buenas prácticas</t>
  </si>
  <si>
    <t>Subgerencia de Desarrollo de Proyectos / Subgerencia de Estructuración</t>
  </si>
  <si>
    <t>Implementar y poner en funcionamiento la herramienta tecnológica en desarrollo en Fase II.</t>
  </si>
  <si>
    <t>Sistema de monitoreo y control de proyectos implementado para toma de decisiones de manera oportuna.</t>
  </si>
  <si>
    <t>Capturar la información existente relacionada con la gestión intregral de proyectos para identificar las problemáticas, generación de alertas tempranas.</t>
  </si>
  <si>
    <t xml:space="preserve">Subgerencia de Desarrollo de Proyectos </t>
  </si>
  <si>
    <t xml:space="preserve">Sistematización de alertas tempranas en la nueva herramienta tecnológica. </t>
  </si>
  <si>
    <t xml:space="preserve">Equipos de proyecto / Grupo de Tecnologías de la Información </t>
  </si>
  <si>
    <t>Realizar los seguimientos a nivel gerencial en el comité de seguimiento y control con la periodicidad determinada</t>
  </si>
  <si>
    <t>Gerencias de Unidad</t>
  </si>
  <si>
    <t>Implementar acciones preventiva y correctivas al cumplimiento de la política integral de gestión de proyectos / Sanciones por desacatos a la implementación de la política</t>
  </si>
  <si>
    <t xml:space="preserve">Subgerencia de Desarrollo de Proyectos / Subgerencia de Estructuración </t>
  </si>
  <si>
    <t>SUBGERENCIA DE DESARROLLO DE PROYECTOS</t>
  </si>
  <si>
    <t>Recurso Humano alineado a la estrategia</t>
  </si>
  <si>
    <t>Formular y desarrollar un plan de sensibilización asociado al fortalecimiento del proceso integral de proyectos</t>
  </si>
  <si>
    <t>Desarrollar el plan de fortalecimiento en conceptos de gestión de proyectos, dirigido al equipo de trabajo</t>
  </si>
  <si>
    <t>Lineamientos de cierre integral de proyectos basado en buenas prácticas de gestión, enfocado en los proyectos vigentes como a la depuración de proyectos desarrollados en vigencias anteriores.</t>
  </si>
  <si>
    <t>Formular una estrategia enfocada al cierre integral de los proyectos</t>
  </si>
  <si>
    <t>Implementación de la estrategia de cierre integral de proyectos</t>
  </si>
  <si>
    <t xml:space="preserve">Efectuar el control de depuración de cierre integral de proyectos rezagados </t>
  </si>
  <si>
    <t>Depuración de cierre integral de proyectos rezagados</t>
  </si>
  <si>
    <r>
      <t>Fortalecer los mecanismos implementados en vigencias anteriores orientados</t>
    </r>
    <r>
      <rPr>
        <sz val="8"/>
        <color rgb="FFFF0000"/>
        <rFont val="Arial"/>
        <family val="2"/>
      </rPr>
      <t xml:space="preserve"> </t>
    </r>
    <r>
      <rPr>
        <sz val="8"/>
        <rFont val="Arial"/>
        <family val="2"/>
      </rPr>
      <t>a consolidar la cultura de planeación, seguimiento y control.</t>
    </r>
  </si>
  <si>
    <t>Monitoreo del esquema de seguimiento y control de proyectos</t>
  </si>
  <si>
    <t xml:space="preserve">Socialización y sensibilización </t>
  </si>
  <si>
    <t>Establecer e implementar una estrategia enfocada al cierre integral de proyectos.</t>
  </si>
  <si>
    <t>PAI-04-01</t>
  </si>
  <si>
    <t>PAI-04-02</t>
  </si>
  <si>
    <t>PAI-04-03</t>
  </si>
  <si>
    <t>PAI-04-04</t>
  </si>
  <si>
    <r>
      <rPr>
        <b/>
        <sz val="8"/>
        <color theme="1"/>
        <rFont val="Calibri"/>
        <family val="2"/>
        <scheme val="minor"/>
      </rPr>
      <t>Desempeño y Gestión Institucional:</t>
    </r>
    <r>
      <rPr>
        <sz val="8"/>
        <color theme="1"/>
        <rFont val="Calibri"/>
        <family val="2"/>
        <scheme val="minor"/>
      </rPr>
      <t xml:space="preserve"> Optimizar la gestión Institucional fortaleciendo el Modelo Integrado de Planeación y Gestión al interior de la entidad, para lograr una adecuada gestión misional acompañada de las mejores prácticas en la administración pública</t>
    </r>
  </si>
  <si>
    <t>Planeacion, Seguimiento y Control</t>
  </si>
  <si>
    <t>PLAN DE ACCION INSTITUCIONAL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</si>
</sst>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quot;$&quot;\ * #,##0.00_-;_-&quot;$&quot;\ * &quot;-&quot;??_-;_-@_-"/>
    <numFmt numFmtId="43" formatCode="_-* #,##0.00_-;\-* #,##0.00_-;_-* &quot;-&quot;??_-;_-@_-"/>
    <numFmt numFmtId="164" formatCode="_-&quot;XDR&quot;* #,##0_-;\-&quot;XDR&quot;* #,##0_-;_-&quot;XDR&quot;* &quot;-&quot;_-;_-@_-"/>
    <numFmt numFmtId="165" formatCode="[$-240A]d&quot; de &quot;mmmm&quot; de &quot;yyyy;@"/>
    <numFmt numFmtId="166" formatCode="0.0%"/>
    <numFmt numFmtId="167" formatCode="_-* #,##0.00\ _€_-;\-* #,##0.00\ _€_-;_-* &quot;-&quot;??\ _€_-;_-@_-"/>
    <numFmt numFmtId="168" formatCode="_-* #,##0\ _€_-;\-* #,##0\ _€_-;_-* &quot;-&quot;??\ _€_-;_-@_-"/>
    <numFmt numFmtId="169" formatCode="[$-C0A]d\-mmm\-yy;@"/>
    <numFmt numFmtId="170" formatCode="0.0"/>
    <numFmt numFmtId="171" formatCode="00"/>
    <numFmt numFmtId="172" formatCode="&quot;XDR&quot;#,##0.00"/>
  </numFmts>
  <fonts count="55" x14ac:knownFonts="1">
    <font>
      <sz val="11"/>
      <color theme="1"/>
      <name val="Calibri"/>
      <family val="2"/>
      <scheme val="minor"/>
    </font>
    <font>
      <sz val="11"/>
      <color theme="1"/>
      <name val="Calibri Light"/>
      <family val="2"/>
      <scheme val="major"/>
    </font>
    <font>
      <b/>
      <sz val="11"/>
      <color theme="0"/>
      <name val="Calibri Light"/>
      <family val="2"/>
      <scheme val="major"/>
    </font>
    <font>
      <sz val="11"/>
      <name val="Calibri Light"/>
      <family val="2"/>
      <scheme val="major"/>
    </font>
    <font>
      <i/>
      <sz val="11"/>
      <color theme="1"/>
      <name val="Calibri Light"/>
      <family val="2"/>
      <scheme val="major"/>
    </font>
    <font>
      <b/>
      <sz val="11"/>
      <color theme="1"/>
      <name val="Calibri Light"/>
      <family val="2"/>
      <scheme val="major"/>
    </font>
    <font>
      <b/>
      <sz val="14"/>
      <color theme="0"/>
      <name val="Calibri Light"/>
      <family val="2"/>
      <scheme val="major"/>
    </font>
    <font>
      <i/>
      <u/>
      <sz val="11"/>
      <name val="Calibri Light"/>
      <family val="2"/>
      <scheme val="major"/>
    </font>
    <font>
      <i/>
      <u/>
      <sz val="11"/>
      <color theme="1"/>
      <name val="Calibri Light"/>
      <family val="2"/>
      <scheme val="major"/>
    </font>
    <font>
      <sz val="11"/>
      <color rgb="FF000000"/>
      <name val="Calibri Light"/>
      <family val="2"/>
    </font>
    <font>
      <sz val="11"/>
      <color rgb="FF000000"/>
      <name val="Calibri"/>
      <family val="2"/>
    </font>
    <font>
      <sz val="11"/>
      <color rgb="FF000000"/>
      <name val="Calibri Light"/>
      <family val="2"/>
    </font>
    <font>
      <sz val="11"/>
      <color theme="1"/>
      <name val="Calibri"/>
      <family val="2"/>
      <scheme val="minor"/>
    </font>
    <font>
      <b/>
      <sz val="11"/>
      <color theme="1"/>
      <name val="Calibri"/>
      <family val="2"/>
      <scheme val="minor"/>
    </font>
    <font>
      <b/>
      <sz val="11"/>
      <name val="Calibri"/>
      <family val="2"/>
      <scheme val="minor"/>
    </font>
    <font>
      <sz val="10"/>
      <name val="Arial"/>
      <family val="2"/>
    </font>
    <font>
      <sz val="11"/>
      <name val="Calibri"/>
      <family val="2"/>
      <scheme val="minor"/>
    </font>
    <font>
      <sz val="11"/>
      <color indexed="8"/>
      <name val="Calibri"/>
      <family val="2"/>
    </font>
    <font>
      <sz val="11"/>
      <name val="Calibri Light"/>
      <family val="2"/>
    </font>
    <font>
      <b/>
      <sz val="11"/>
      <color theme="0"/>
      <name val="Calibri"/>
      <family val="2"/>
      <scheme val="minor"/>
    </font>
    <font>
      <sz val="11"/>
      <color theme="0"/>
      <name val="Calibri"/>
      <family val="2"/>
      <scheme val="minor"/>
    </font>
    <font>
      <b/>
      <sz val="12"/>
      <color theme="0"/>
      <name val="Calibri"/>
      <family val="2"/>
    </font>
    <font>
      <sz val="11"/>
      <name val="Calibri"/>
      <family val="2"/>
    </font>
    <font>
      <b/>
      <sz val="16"/>
      <name val="Arial"/>
      <family val="2"/>
    </font>
    <font>
      <b/>
      <sz val="16"/>
      <color indexed="63"/>
      <name val="Arial"/>
      <family val="2"/>
    </font>
    <font>
      <sz val="16"/>
      <name val="Arial"/>
      <family val="2"/>
    </font>
    <font>
      <sz val="16"/>
      <color theme="1"/>
      <name val="Arial"/>
      <family val="2"/>
    </font>
    <font>
      <b/>
      <sz val="16"/>
      <color theme="1"/>
      <name val="Arial"/>
      <family val="2"/>
    </font>
    <font>
      <b/>
      <sz val="20"/>
      <color indexed="81"/>
      <name val="Tahoma"/>
      <family val="2"/>
    </font>
    <font>
      <sz val="22"/>
      <color indexed="81"/>
      <name val="Tahoma"/>
      <family val="2"/>
    </font>
    <font>
      <sz val="9"/>
      <color indexed="81"/>
      <name val="Tahoma"/>
      <family val="2"/>
    </font>
    <font>
      <b/>
      <sz val="9"/>
      <color indexed="81"/>
      <name val="Tahoma"/>
      <family val="2"/>
    </font>
    <font>
      <sz val="24"/>
      <color indexed="81"/>
      <name val="Tahoma"/>
      <family val="2"/>
    </font>
    <font>
      <sz val="10"/>
      <color theme="1"/>
      <name val="Times New Roman"/>
      <family val="1"/>
    </font>
    <font>
      <sz val="16"/>
      <color rgb="FF000000"/>
      <name val="Arial"/>
      <family val="2"/>
    </font>
    <font>
      <b/>
      <sz val="12"/>
      <color theme="0"/>
      <name val="Arial"/>
      <family val="2"/>
    </font>
    <font>
      <sz val="12"/>
      <color theme="1"/>
      <name val="Arial"/>
      <family val="2"/>
    </font>
    <font>
      <b/>
      <sz val="12"/>
      <color theme="1"/>
      <name val="Arial"/>
      <family val="2"/>
    </font>
    <font>
      <sz val="12"/>
      <name val="Arial"/>
      <family val="2"/>
    </font>
    <font>
      <sz val="11"/>
      <color rgb="FF333333"/>
      <name val="Calibri"/>
      <family val="2"/>
      <scheme val="minor"/>
    </font>
    <font>
      <b/>
      <sz val="12"/>
      <color indexed="81"/>
      <name val="Tahoma"/>
      <family val="2"/>
    </font>
    <font>
      <sz val="12"/>
      <color indexed="81"/>
      <name val="Tahoma"/>
      <family val="2"/>
    </font>
    <font>
      <b/>
      <sz val="14"/>
      <color indexed="81"/>
      <name val="Tahoma"/>
      <family val="2"/>
    </font>
    <font>
      <sz val="14"/>
      <color indexed="81"/>
      <name val="Tahoma"/>
      <family val="2"/>
    </font>
    <font>
      <b/>
      <sz val="16"/>
      <color indexed="81"/>
      <name val="Tahoma"/>
      <family val="2"/>
    </font>
    <font>
      <sz val="16"/>
      <color indexed="81"/>
      <name val="Tahoma"/>
      <family val="2"/>
    </font>
    <font>
      <b/>
      <sz val="8"/>
      <color theme="1"/>
      <name val="Calibri"/>
      <family val="2"/>
      <scheme val="minor"/>
    </font>
    <font>
      <b/>
      <sz val="8"/>
      <name val="Arial"/>
      <family val="2"/>
    </font>
    <font>
      <sz val="8"/>
      <color theme="1"/>
      <name val="Calibri"/>
      <family val="2"/>
      <scheme val="minor"/>
    </font>
    <font>
      <sz val="8"/>
      <name val="Arial"/>
      <family val="2"/>
    </font>
    <font>
      <sz val="8"/>
      <color theme="1"/>
      <name val="Arial"/>
      <family val="2"/>
    </font>
    <font>
      <b/>
      <sz val="8"/>
      <color theme="1"/>
      <name val="Arial"/>
      <family val="2"/>
    </font>
    <font>
      <sz val="8"/>
      <color rgb="FFFF0000"/>
      <name val="Arial"/>
      <family val="2"/>
    </font>
    <font>
      <sz val="8"/>
      <color rgb="FF00B050"/>
      <name val="Arial"/>
      <family val="2"/>
    </font>
    <font>
      <b/>
      <sz val="18"/>
      <color rgb="FF002060"/>
      <name val="Aharoni"/>
      <charset val="177"/>
    </font>
  </fonts>
  <fills count="2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2" tint="-9.9978637043366805E-2"/>
        <bgColor indexed="64"/>
      </patternFill>
    </fill>
    <fill>
      <patternFill patternType="solid">
        <fgColor theme="3"/>
        <bgColor indexed="64"/>
      </patternFill>
    </fill>
    <fill>
      <patternFill patternType="solid">
        <fgColor indexed="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007635"/>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rgb="FF00B0F0"/>
        <bgColor indexed="64"/>
      </patternFill>
    </fill>
    <fill>
      <patternFill patternType="solid">
        <fgColor theme="4" tint="0.39997558519241921"/>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diagonal/>
    </border>
  </borders>
  <cellStyleXfs count="7">
    <xf numFmtId="0" fontId="0" fillId="0" borderId="0"/>
    <xf numFmtId="9" fontId="12" fillId="0" borderId="0" applyFont="0" applyFill="0" applyBorder="0" applyAlignment="0" applyProtection="0"/>
    <xf numFmtId="0" fontId="15" fillId="0" borderId="0"/>
    <xf numFmtId="167" fontId="17"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684">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wrapText="1"/>
    </xf>
    <xf numFmtId="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1" xfId="0" applyFont="1" applyFill="1" applyBorder="1" applyAlignment="1">
      <alignment wrapText="1"/>
    </xf>
    <xf numFmtId="0" fontId="2" fillId="2" borderId="2" xfId="0" applyFont="1" applyFill="1" applyBorder="1" applyAlignment="1">
      <alignment horizontal="center" vertical="center" wrapText="1"/>
    </xf>
    <xf numFmtId="0" fontId="9" fillId="0" borderId="10" xfId="0" applyFont="1" applyBorder="1" applyAlignment="1">
      <alignment horizontal="center" vertical="center" wrapText="1" readingOrder="1"/>
    </xf>
    <xf numFmtId="0" fontId="3" fillId="0" borderId="5" xfId="0" applyFont="1" applyBorder="1" applyAlignment="1">
      <alignment horizontal="center" vertical="center" wrapText="1"/>
    </xf>
    <xf numFmtId="0" fontId="1" fillId="0" borderId="5" xfId="0" applyFont="1" applyBorder="1" applyAlignment="1">
      <alignment wrapText="1"/>
    </xf>
    <xf numFmtId="9" fontId="10" fillId="0" borderId="1" xfId="0" applyNumberFormat="1" applyFont="1" applyBorder="1" applyAlignment="1">
      <alignment horizontal="center" vertical="center" wrapText="1" readingOrder="1"/>
    </xf>
    <xf numFmtId="0" fontId="1" fillId="3" borderId="4" xfId="0"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3" borderId="1" xfId="0" applyFont="1" applyFill="1" applyBorder="1" applyAlignment="1">
      <alignment wrapText="1"/>
    </xf>
    <xf numFmtId="0" fontId="1" fillId="3" borderId="2" xfId="0" applyFont="1" applyFill="1" applyBorder="1" applyAlignment="1">
      <alignment horizontal="center" vertical="center" wrapText="1"/>
    </xf>
    <xf numFmtId="0" fontId="1" fillId="3" borderId="10" xfId="0" applyFont="1" applyFill="1" applyBorder="1" applyAlignment="1">
      <alignment wrapText="1"/>
    </xf>
    <xf numFmtId="0" fontId="0" fillId="0" borderId="1" xfId="0" applyBorder="1" applyAlignment="1">
      <alignment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wrapText="1"/>
    </xf>
    <xf numFmtId="14" fontId="18" fillId="0" borderId="1" xfId="0" applyNumberFormat="1" applyFont="1" applyBorder="1" applyAlignment="1">
      <alignment horizontal="center" vertical="center" readingOrder="1"/>
    </xf>
    <xf numFmtId="14" fontId="3" fillId="0" borderId="1" xfId="0" applyNumberFormat="1" applyFont="1" applyBorder="1" applyAlignment="1">
      <alignment horizontal="center" vertical="center" wrapText="1"/>
    </xf>
    <xf numFmtId="14" fontId="18" fillId="3" borderId="1" xfId="0" applyNumberFormat="1" applyFont="1" applyFill="1" applyBorder="1" applyAlignment="1">
      <alignment horizontal="center" vertical="center" readingOrder="1"/>
    </xf>
    <xf numFmtId="14" fontId="3" fillId="3" borderId="1" xfId="0" applyNumberFormat="1" applyFont="1" applyFill="1" applyBorder="1" applyAlignment="1">
      <alignment horizontal="center" vertical="center" wrapText="1"/>
    </xf>
    <xf numFmtId="9" fontId="11" fillId="0" borderId="1" xfId="0" applyNumberFormat="1" applyFont="1" applyBorder="1" applyAlignment="1">
      <alignment horizontal="center" vertical="center" wrapText="1" readingOrder="1"/>
    </xf>
    <xf numFmtId="14" fontId="3" fillId="3" borderId="1" xfId="0" applyNumberFormat="1" applyFont="1" applyFill="1" applyBorder="1" applyAlignment="1">
      <alignment horizontal="center" vertical="center"/>
    </xf>
    <xf numFmtId="0" fontId="0" fillId="0" borderId="1" xfId="0" applyBorder="1" applyAlignment="1">
      <alignment wrapText="1"/>
    </xf>
    <xf numFmtId="14" fontId="1" fillId="0" borderId="0" xfId="0" applyNumberFormat="1" applyFont="1" applyAlignment="1">
      <alignment wrapText="1"/>
    </xf>
    <xf numFmtId="0" fontId="0" fillId="0" borderId="0" xfId="0" applyAlignment="1">
      <alignment vertical="center"/>
    </xf>
    <xf numFmtId="9" fontId="0" fillId="0" borderId="1" xfId="1" applyFont="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9" fontId="13" fillId="0" borderId="1" xfId="1" applyFont="1" applyBorder="1" applyAlignment="1">
      <alignment horizontal="center" vertical="center"/>
    </xf>
    <xf numFmtId="0" fontId="13" fillId="0" borderId="1" xfId="0" applyFont="1" applyBorder="1"/>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166" fontId="13" fillId="3" borderId="1" xfId="1" applyNumberFormat="1" applyFont="1" applyFill="1" applyBorder="1" applyAlignment="1">
      <alignment horizontal="center" vertical="center" wrapText="1"/>
    </xf>
    <xf numFmtId="1" fontId="13" fillId="3" borderId="1" xfId="1" applyNumberFormat="1" applyFont="1" applyFill="1" applyBorder="1" applyAlignment="1">
      <alignment horizontal="center" vertical="center" wrapText="1"/>
    </xf>
    <xf numFmtId="9" fontId="20" fillId="9" borderId="1" xfId="1" applyFont="1" applyFill="1" applyBorder="1" applyAlignment="1">
      <alignment horizontal="center" vertical="center"/>
    </xf>
    <xf numFmtId="166" fontId="14" fillId="3" borderId="1" xfId="1" applyNumberFormat="1" applyFont="1" applyFill="1" applyBorder="1" applyAlignment="1">
      <alignment horizontal="center" vertical="center" wrapText="1"/>
    </xf>
    <xf numFmtId="1" fontId="0" fillId="0" borderId="0" xfId="0" applyNumberFormat="1"/>
    <xf numFmtId="0" fontId="0" fillId="0" borderId="1" xfId="0" applyBorder="1"/>
    <xf numFmtId="169" fontId="19" fillId="11" borderId="1" xfId="0" applyNumberFormat="1" applyFont="1" applyFill="1" applyBorder="1" applyAlignment="1">
      <alignment horizontal="center" vertical="center" wrapText="1"/>
    </xf>
    <xf numFmtId="166"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14" fillId="0" borderId="0" xfId="0" applyFont="1"/>
    <xf numFmtId="170" fontId="13" fillId="3" borderId="1" xfId="1" applyNumberFormat="1" applyFont="1" applyFill="1" applyBorder="1" applyAlignment="1">
      <alignment horizontal="center" vertical="center" wrapText="1"/>
    </xf>
    <xf numFmtId="0" fontId="13" fillId="0" borderId="0" xfId="0" applyFont="1"/>
    <xf numFmtId="0" fontId="0" fillId="0" borderId="1" xfId="0" applyBorder="1" applyAlignment="1">
      <alignment horizontal="left" wrapText="1"/>
    </xf>
    <xf numFmtId="0" fontId="19" fillId="12" borderId="1" xfId="0" applyFont="1" applyFill="1" applyBorder="1" applyAlignment="1">
      <alignment horizontal="center" vertical="center"/>
    </xf>
    <xf numFmtId="0" fontId="19" fillId="12" borderId="1" xfId="0" applyFont="1" applyFill="1" applyBorder="1" applyAlignment="1">
      <alignment horizontal="center" vertical="center" wrapText="1"/>
    </xf>
    <xf numFmtId="166" fontId="19" fillId="12" borderId="1" xfId="1" applyNumberFormat="1" applyFont="1" applyFill="1" applyBorder="1" applyAlignment="1">
      <alignment horizontal="center" vertical="center" wrapText="1"/>
    </xf>
    <xf numFmtId="1" fontId="19" fillId="12" borderId="1" xfId="1" applyNumberFormat="1" applyFont="1" applyFill="1" applyBorder="1" applyAlignment="1">
      <alignment horizontal="center" vertical="center" wrapText="1"/>
    </xf>
    <xf numFmtId="166" fontId="19" fillId="12" borderId="1" xfId="1" applyNumberFormat="1" applyFont="1" applyFill="1" applyBorder="1" applyAlignment="1">
      <alignment horizontal="center"/>
    </xf>
    <xf numFmtId="0" fontId="19" fillId="12" borderId="3"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21" fillId="12" borderId="1" xfId="0" applyFont="1" applyFill="1" applyBorder="1" applyAlignment="1">
      <alignment horizontal="center" vertical="center" wrapText="1" readingOrder="1"/>
    </xf>
    <xf numFmtId="0" fontId="13" fillId="13" borderId="1" xfId="0" applyFont="1" applyFill="1" applyBorder="1"/>
    <xf numFmtId="9" fontId="13" fillId="13" borderId="1" xfId="1" applyFont="1" applyFill="1" applyBorder="1" applyAlignment="1">
      <alignment horizontal="center" vertical="center"/>
    </xf>
    <xf numFmtId="9" fontId="1" fillId="0" borderId="0" xfId="0" applyNumberFormat="1" applyFont="1" applyAlignment="1">
      <alignment wrapText="1"/>
    </xf>
    <xf numFmtId="14" fontId="16" fillId="0" borderId="1" xfId="0" applyNumberFormat="1" applyFont="1" applyBorder="1" applyAlignment="1">
      <alignment horizontal="center" vertical="center"/>
    </xf>
    <xf numFmtId="0" fontId="1"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9" fillId="3" borderId="1" xfId="0" applyFont="1" applyFill="1" applyBorder="1" applyAlignment="1">
      <alignment horizontal="center" vertical="center" wrapText="1" readingOrder="1"/>
    </xf>
    <xf numFmtId="0" fontId="1" fillId="0" borderId="1" xfId="0" applyFont="1" applyBorder="1" applyAlignment="1">
      <alignment horizontal="left" vertical="center" wrapText="1"/>
    </xf>
    <xf numFmtId="0" fontId="0" fillId="3" borderId="0" xfId="0" applyFill="1"/>
    <xf numFmtId="0" fontId="1" fillId="0" borderId="1" xfId="0" applyFont="1" applyBorder="1" applyAlignment="1">
      <alignment horizontal="left" vertical="top"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3" borderId="10" xfId="0" applyFont="1" applyFill="1" applyBorder="1" applyAlignment="1">
      <alignment vertical="center" wrapText="1" readingOrder="1"/>
    </xf>
    <xf numFmtId="0" fontId="18" fillId="3" borderId="10" xfId="0" applyFont="1" applyFill="1" applyBorder="1" applyAlignment="1">
      <alignment vertical="center" wrapText="1" readingOrder="1"/>
    </xf>
    <xf numFmtId="0" fontId="18" fillId="3" borderId="7" xfId="0" applyFont="1" applyFill="1" applyBorder="1" applyAlignment="1">
      <alignment vertical="center" wrapText="1" readingOrder="1"/>
    </xf>
    <xf numFmtId="9" fontId="11" fillId="0" borderId="2" xfId="0" applyNumberFormat="1" applyFont="1" applyBorder="1" applyAlignment="1">
      <alignment horizontal="center" vertical="center" wrapText="1" readingOrder="1"/>
    </xf>
    <xf numFmtId="0" fontId="1" fillId="3" borderId="7" xfId="0" applyFont="1" applyFill="1" applyBorder="1" applyAlignment="1">
      <alignment wrapText="1"/>
    </xf>
    <xf numFmtId="0" fontId="9" fillId="3" borderId="2" xfId="0" applyFont="1" applyFill="1" applyBorder="1" applyAlignment="1">
      <alignment horizontal="center" vertical="center" wrapText="1" readingOrder="1"/>
    </xf>
    <xf numFmtId="14" fontId="3" fillId="3" borderId="2" xfId="0" applyNumberFormat="1" applyFont="1" applyFill="1" applyBorder="1" applyAlignment="1">
      <alignment horizontal="center" vertical="center"/>
    </xf>
    <xf numFmtId="14" fontId="18" fillId="3" borderId="2" xfId="0" applyNumberFormat="1" applyFont="1" applyFill="1" applyBorder="1" applyAlignment="1">
      <alignment horizontal="center" vertical="center" readingOrder="1"/>
    </xf>
    <xf numFmtId="0" fontId="1" fillId="0" borderId="13" xfId="0" applyFont="1" applyBorder="1" applyAlignment="1">
      <alignment wrapText="1"/>
    </xf>
    <xf numFmtId="0" fontId="1" fillId="0" borderId="6" xfId="0" applyFont="1" applyBorder="1" applyAlignment="1">
      <alignment wrapText="1"/>
    </xf>
    <xf numFmtId="0" fontId="1" fillId="3" borderId="10" xfId="0" applyFont="1" applyFill="1" applyBorder="1" applyAlignment="1">
      <alignment vertical="center" wrapText="1"/>
    </xf>
    <xf numFmtId="0" fontId="1" fillId="3" borderId="7" xfId="0" applyFont="1" applyFill="1" applyBorder="1" applyAlignment="1">
      <alignment vertical="center" wrapText="1"/>
    </xf>
    <xf numFmtId="3" fontId="13" fillId="0" borderId="1" xfId="0" applyNumberFormat="1" applyFont="1" applyBorder="1" applyAlignment="1">
      <alignment horizontal="center" vertical="center"/>
    </xf>
    <xf numFmtId="9" fontId="14" fillId="3" borderId="1" xfId="1" applyFont="1" applyFill="1" applyBorder="1" applyAlignment="1">
      <alignment horizontal="center" vertical="center" wrapText="1"/>
    </xf>
    <xf numFmtId="9" fontId="20" fillId="8" borderId="1" xfId="1" applyFont="1" applyFill="1" applyBorder="1" applyAlignment="1">
      <alignment horizontal="center" vertical="center"/>
    </xf>
    <xf numFmtId="9" fontId="13" fillId="3" borderId="1" xfId="1" applyFont="1" applyFill="1" applyBorder="1" applyAlignment="1">
      <alignment horizontal="center" vertical="center" wrapText="1"/>
    </xf>
    <xf numFmtId="0" fontId="13" fillId="3" borderId="0" xfId="0" applyFont="1" applyFill="1" applyAlignment="1">
      <alignment horizontal="center" vertical="center"/>
    </xf>
    <xf numFmtId="0" fontId="13" fillId="3" borderId="0" xfId="0" applyFont="1" applyFill="1" applyAlignment="1">
      <alignment vertical="center" wrapText="1"/>
    </xf>
    <xf numFmtId="166" fontId="13" fillId="3" borderId="0" xfId="1" applyNumberFormat="1" applyFont="1" applyFill="1" applyAlignment="1">
      <alignment horizontal="center" vertical="center" wrapText="1"/>
    </xf>
    <xf numFmtId="170" fontId="13" fillId="3" borderId="0" xfId="1" applyNumberFormat="1" applyFont="1" applyFill="1" applyAlignment="1">
      <alignment horizontal="center" vertical="center" wrapText="1"/>
    </xf>
    <xf numFmtId="9" fontId="13" fillId="3" borderId="0" xfId="1" applyFont="1" applyFill="1" applyAlignment="1">
      <alignment horizontal="center" vertical="center"/>
    </xf>
    <xf numFmtId="0" fontId="20" fillId="0" borderId="0" xfId="0" applyFont="1"/>
    <xf numFmtId="0" fontId="0" fillId="0" borderId="1" xfId="0" applyBorder="1" applyAlignment="1">
      <alignment horizontal="left" vertical="center" wrapText="1"/>
    </xf>
    <xf numFmtId="9" fontId="0" fillId="3" borderId="1" xfId="1" applyFont="1" applyFill="1" applyBorder="1" applyAlignment="1">
      <alignment horizontal="center" vertical="center"/>
    </xf>
    <xf numFmtId="3" fontId="0" fillId="3" borderId="1" xfId="0" applyNumberFormat="1" applyFill="1" applyBorder="1" applyAlignment="1">
      <alignment horizontal="center" vertical="center"/>
    </xf>
    <xf numFmtId="0" fontId="22" fillId="3" borderId="1" xfId="0" applyFont="1" applyFill="1" applyBorder="1" applyAlignment="1">
      <alignment horizontal="center" vertical="center" wrapText="1" readingOrder="1"/>
    </xf>
    <xf numFmtId="0" fontId="22" fillId="3" borderId="1" xfId="0" applyFont="1" applyFill="1" applyBorder="1" applyAlignment="1">
      <alignment horizontal="left" vertical="center" wrapText="1" readingOrder="1"/>
    </xf>
    <xf numFmtId="0" fontId="22" fillId="3" borderId="1" xfId="0" applyFont="1" applyFill="1" applyBorder="1" applyAlignment="1">
      <alignment horizontal="left" vertical="top" wrapText="1" readingOrder="1"/>
    </xf>
    <xf numFmtId="166" fontId="0" fillId="3" borderId="1" xfId="0" applyNumberFormat="1" applyFill="1" applyBorder="1" applyAlignment="1">
      <alignment horizontal="center" vertical="center"/>
    </xf>
    <xf numFmtId="166" fontId="0" fillId="3" borderId="1" xfId="1" applyNumberFormat="1" applyFont="1" applyFill="1" applyBorder="1" applyAlignment="1">
      <alignment horizontal="center" vertical="center"/>
    </xf>
    <xf numFmtId="9" fontId="0" fillId="13" borderId="1" xfId="0" applyNumberFormat="1" applyFill="1" applyBorder="1" applyAlignment="1">
      <alignment horizontal="center" vertical="center"/>
    </xf>
    <xf numFmtId="9" fontId="0" fillId="13" borderId="1" xfId="1" applyFont="1" applyFill="1" applyBorder="1" applyAlignment="1">
      <alignment horizontal="center" vertical="center"/>
    </xf>
    <xf numFmtId="3" fontId="0" fillId="13" borderId="1" xfId="0" applyNumberFormat="1" applyFill="1" applyBorder="1" applyAlignment="1">
      <alignment horizontal="center" vertical="center"/>
    </xf>
    <xf numFmtId="166" fontId="0" fillId="13" borderId="1" xfId="0" applyNumberFormat="1" applyFill="1" applyBorder="1" applyAlignment="1">
      <alignment horizontal="center" vertical="center"/>
    </xf>
    <xf numFmtId="166" fontId="0" fillId="13" borderId="1" xfId="1" applyNumberFormat="1" applyFont="1" applyFill="1" applyBorder="1" applyAlignment="1">
      <alignment horizontal="center" vertical="center"/>
    </xf>
    <xf numFmtId="0" fontId="13" fillId="3" borderId="0" xfId="0" applyFont="1" applyFill="1"/>
    <xf numFmtId="9" fontId="13" fillId="3" borderId="0" xfId="0" applyNumberFormat="1" applyFont="1" applyFill="1" applyAlignment="1">
      <alignment horizontal="center" vertical="center"/>
    </xf>
    <xf numFmtId="3" fontId="13" fillId="3" borderId="0" xfId="0" applyNumberFormat="1" applyFont="1" applyFill="1" applyAlignment="1">
      <alignment horizontal="center" vertical="center"/>
    </xf>
    <xf numFmtId="166" fontId="0" fillId="0" borderId="1" xfId="1" applyNumberFormat="1" applyFont="1" applyBorder="1" applyAlignment="1">
      <alignment horizontal="center" vertical="center"/>
    </xf>
    <xf numFmtId="9" fontId="20" fillId="7" borderId="1" xfId="1" applyFont="1" applyFill="1" applyBorder="1" applyAlignment="1">
      <alignment horizontal="center" vertical="center"/>
    </xf>
    <xf numFmtId="9" fontId="20" fillId="14" borderId="1" xfId="1" applyFont="1" applyFill="1" applyBorder="1" applyAlignment="1">
      <alignment horizontal="center" vertical="center"/>
    </xf>
    <xf numFmtId="9" fontId="16" fillId="3" borderId="1" xfId="1" applyFont="1" applyFill="1" applyBorder="1" applyAlignment="1">
      <alignment horizontal="center" vertical="center"/>
    </xf>
    <xf numFmtId="9" fontId="19" fillId="12" borderId="1" xfId="1" applyFont="1" applyFill="1" applyBorder="1" applyAlignment="1">
      <alignment horizontal="center" vertical="center" wrapText="1"/>
    </xf>
    <xf numFmtId="0" fontId="13" fillId="10" borderId="1" xfId="0" applyFont="1" applyFill="1" applyBorder="1" applyAlignment="1">
      <alignment horizontal="center" vertical="center"/>
    </xf>
    <xf numFmtId="0" fontId="13" fillId="10" borderId="1" xfId="0" applyFont="1" applyFill="1" applyBorder="1" applyAlignment="1">
      <alignment vertical="center" wrapText="1"/>
    </xf>
    <xf numFmtId="166" fontId="13" fillId="10" borderId="1" xfId="1" applyNumberFormat="1" applyFont="1" applyFill="1" applyBorder="1" applyAlignment="1">
      <alignment horizontal="center" vertical="center" wrapText="1"/>
    </xf>
    <xf numFmtId="3" fontId="13" fillId="10" borderId="1" xfId="0" applyNumberFormat="1" applyFont="1" applyFill="1" applyBorder="1" applyAlignment="1">
      <alignment horizontal="center" vertical="center"/>
    </xf>
    <xf numFmtId="1" fontId="13" fillId="10" borderId="1" xfId="1" applyNumberFormat="1" applyFont="1" applyFill="1" applyBorder="1" applyAlignment="1">
      <alignment horizontal="center" vertical="center" wrapText="1"/>
    </xf>
    <xf numFmtId="9" fontId="16" fillId="10" borderId="1" xfId="1" applyFont="1" applyFill="1" applyBorder="1" applyAlignment="1">
      <alignment horizontal="center" vertical="center"/>
    </xf>
    <xf numFmtId="9" fontId="14" fillId="10" borderId="1" xfId="1" applyFont="1" applyFill="1" applyBorder="1" applyAlignment="1">
      <alignment horizontal="center" vertical="center" wrapText="1"/>
    </xf>
    <xf numFmtId="0" fontId="0" fillId="10" borderId="0" xfId="0" applyFill="1"/>
    <xf numFmtId="166" fontId="14" fillId="10" borderId="1" xfId="1" applyNumberFormat="1" applyFont="1" applyFill="1" applyBorder="1" applyAlignment="1">
      <alignment horizontal="center" vertical="center" wrapText="1"/>
    </xf>
    <xf numFmtId="0" fontId="0" fillId="15" borderId="0" xfId="0" applyFill="1"/>
    <xf numFmtId="0" fontId="13" fillId="15" borderId="1" xfId="0" applyFont="1" applyFill="1" applyBorder="1" applyAlignment="1">
      <alignment horizontal="center" vertical="center" wrapText="1"/>
    </xf>
    <xf numFmtId="9" fontId="0" fillId="15" borderId="1" xfId="1" applyFont="1" applyFill="1" applyBorder="1" applyAlignment="1">
      <alignment horizontal="center" vertical="center"/>
    </xf>
    <xf numFmtId="166" fontId="13" fillId="15" borderId="1" xfId="1" applyNumberFormat="1" applyFont="1" applyFill="1" applyBorder="1" applyAlignment="1">
      <alignment horizontal="center"/>
    </xf>
    <xf numFmtId="0" fontId="0" fillId="15" borderId="0" xfId="0" applyFill="1" applyAlignment="1">
      <alignment horizontal="center"/>
    </xf>
    <xf numFmtId="9" fontId="13" fillId="15" borderId="0" xfId="1" applyFont="1" applyFill="1" applyAlignment="1">
      <alignment horizontal="center" vertical="center"/>
    </xf>
    <xf numFmtId="0" fontId="13" fillId="3" borderId="1" xfId="0" applyFont="1" applyFill="1" applyBorder="1" applyAlignment="1">
      <alignment horizontal="center" vertical="center" wrapText="1"/>
    </xf>
    <xf numFmtId="0" fontId="0" fillId="3" borderId="0" xfId="0" applyFill="1" applyAlignment="1">
      <alignment horizontal="center"/>
    </xf>
    <xf numFmtId="9" fontId="19" fillId="12" borderId="1" xfId="1" applyFont="1" applyFill="1" applyBorder="1" applyAlignment="1">
      <alignment horizontal="center"/>
    </xf>
    <xf numFmtId="3" fontId="13" fillId="3" borderId="1" xfId="0" applyNumberFormat="1" applyFont="1" applyFill="1" applyBorder="1" applyAlignment="1">
      <alignment horizontal="center" vertical="center"/>
    </xf>
    <xf numFmtId="0" fontId="23" fillId="16" borderId="1" xfId="0" applyFont="1" applyFill="1" applyBorder="1" applyAlignment="1">
      <alignment horizontal="center" vertical="center" wrapText="1"/>
    </xf>
    <xf numFmtId="0" fontId="25" fillId="0" borderId="1" xfId="2" applyFont="1" applyBorder="1" applyAlignment="1">
      <alignment horizontal="center" vertical="center"/>
    </xf>
    <xf numFmtId="0" fontId="26" fillId="3" borderId="0" xfId="0" applyFont="1" applyFill="1"/>
    <xf numFmtId="17" fontId="27" fillId="16" borderId="1" xfId="0" applyNumberFormat="1" applyFont="1" applyFill="1" applyBorder="1" applyAlignment="1">
      <alignment horizontal="center" vertical="center" wrapText="1"/>
    </xf>
    <xf numFmtId="9" fontId="26" fillId="3" borderId="0" xfId="1" applyFont="1" applyFill="1"/>
    <xf numFmtId="0" fontId="23" fillId="16"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xf>
    <xf numFmtId="9" fontId="26" fillId="3" borderId="1" xfId="0" applyNumberFormat="1" applyFont="1" applyFill="1" applyBorder="1" applyAlignment="1">
      <alignment horizontal="center" vertical="center"/>
    </xf>
    <xf numFmtId="14" fontId="26" fillId="3" borderId="1" xfId="0" applyNumberFormat="1"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6" fillId="3" borderId="1" xfId="0" applyFont="1" applyFill="1" applyBorder="1"/>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14" fontId="25" fillId="3" borderId="1" xfId="0" applyNumberFormat="1" applyFont="1" applyFill="1" applyBorder="1" applyAlignment="1">
      <alignment horizontal="justify" vertical="center" wrapText="1"/>
    </xf>
    <xf numFmtId="0" fontId="23" fillId="3" borderId="4"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5"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14" fontId="25" fillId="3" borderId="1" xfId="0" applyNumberFormat="1" applyFont="1" applyFill="1" applyBorder="1" applyAlignment="1">
      <alignment horizontal="justify"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5"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14" fontId="25" fillId="3" borderId="1" xfId="0" applyNumberFormat="1" applyFont="1" applyFill="1" applyBorder="1" applyAlignment="1">
      <alignment horizontal="justify" vertical="center" wrapText="1"/>
    </xf>
    <xf numFmtId="0" fontId="33" fillId="0" borderId="1" xfId="0" applyFont="1" applyBorder="1" applyAlignment="1">
      <alignment vertical="center" wrapText="1"/>
    </xf>
    <xf numFmtId="14" fontId="25" fillId="3"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25" fillId="0" borderId="1" xfId="0" applyFont="1" applyBorder="1" applyAlignment="1">
      <alignment horizontal="justify" vertical="center" wrapText="1"/>
    </xf>
    <xf numFmtId="0" fontId="23" fillId="3"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3" fillId="16"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5" fillId="3" borderId="2" xfId="0" applyFont="1" applyFill="1" applyBorder="1" applyAlignment="1">
      <alignment horizontal="justify" vertical="center" wrapText="1"/>
    </xf>
    <xf numFmtId="0" fontId="25"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0" borderId="1" xfId="0" applyFont="1" applyBorder="1" applyAlignment="1">
      <alignment horizontal="justify" vertical="center" wrapText="1"/>
    </xf>
    <xf numFmtId="0" fontId="25"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14" fontId="25" fillId="3" borderId="2" xfId="0" applyNumberFormat="1" applyFont="1" applyFill="1" applyBorder="1" applyAlignment="1">
      <alignment horizontal="center" vertical="center" wrapText="1"/>
    </xf>
    <xf numFmtId="14" fontId="25" fillId="3" borderId="1" xfId="0" applyNumberFormat="1"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172" fontId="26" fillId="3" borderId="1" xfId="0" applyNumberFormat="1" applyFont="1" applyFill="1" applyBorder="1" applyAlignment="1">
      <alignment horizontal="center" vertical="center"/>
    </xf>
    <xf numFmtId="0" fontId="23" fillId="16" borderId="1"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6" fillId="3" borderId="1" xfId="0" applyFont="1" applyFill="1" applyBorder="1" applyAlignment="1">
      <alignment horizontal="center" vertical="center" wrapText="1"/>
    </xf>
    <xf numFmtId="0" fontId="25" fillId="3" borderId="2" xfId="0" applyFont="1" applyFill="1" applyBorder="1" applyAlignment="1">
      <alignment horizontal="justify" vertical="center" wrapText="1"/>
    </xf>
    <xf numFmtId="0" fontId="25" fillId="3" borderId="4" xfId="0" applyFont="1" applyFill="1" applyBorder="1" applyAlignment="1">
      <alignment horizontal="justify" vertical="center" wrapText="1"/>
    </xf>
    <xf numFmtId="0" fontId="25" fillId="3" borderId="2"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14" fontId="25" fillId="3" borderId="1" xfId="0" applyNumberFormat="1" applyFont="1" applyFill="1" applyBorder="1" applyAlignment="1">
      <alignment horizontal="justify" vertic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justify" vertical="center"/>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xf>
    <xf numFmtId="0" fontId="25" fillId="0" borderId="1" xfId="0" applyFont="1" applyBorder="1" applyAlignment="1">
      <alignment vertical="center" wrapText="1"/>
    </xf>
    <xf numFmtId="14" fontId="34" fillId="0" borderId="2" xfId="0" applyNumberFormat="1" applyFont="1" applyBorder="1" applyAlignment="1">
      <alignment horizontal="center" vertical="center"/>
    </xf>
    <xf numFmtId="0" fontId="34" fillId="0" borderId="2" xfId="0" applyFont="1" applyBorder="1" applyAlignment="1">
      <alignment horizontal="center" vertical="center" wrapText="1"/>
    </xf>
    <xf numFmtId="0" fontId="26" fillId="3" borderId="2" xfId="0" applyFont="1" applyFill="1" applyBorder="1" applyAlignment="1">
      <alignment horizontal="center" vertical="center"/>
    </xf>
    <xf numFmtId="0" fontId="34" fillId="0" borderId="1"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6" fillId="3" borderId="1" xfId="0" applyFont="1" applyFill="1" applyBorder="1" applyAlignment="1">
      <alignment horizontal="center" vertical="center"/>
    </xf>
    <xf numFmtId="9" fontId="26" fillId="3" borderId="1" xfId="0" applyNumberFormat="1" applyFont="1" applyFill="1" applyBorder="1" applyAlignment="1">
      <alignment horizontal="center" vertical="center"/>
    </xf>
    <xf numFmtId="9" fontId="25" fillId="0" borderId="1" xfId="0" applyNumberFormat="1" applyFont="1" applyBorder="1" applyAlignment="1">
      <alignment horizontal="center" vertical="center" wrapText="1"/>
    </xf>
    <xf numFmtId="9" fontId="25" fillId="0" borderId="4" xfId="0" applyNumberFormat="1" applyFont="1" applyBorder="1" applyAlignment="1">
      <alignment horizontal="center" vertical="center" wrapText="1"/>
    </xf>
    <xf numFmtId="9" fontId="25" fillId="3" borderId="1" xfId="0" applyNumberFormat="1"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0" fontId="26" fillId="3" borderId="2" xfId="0" applyFont="1" applyFill="1" applyBorder="1"/>
    <xf numFmtId="0" fontId="26" fillId="3" borderId="2" xfId="0" applyFont="1" applyFill="1" applyBorder="1" applyAlignment="1">
      <alignment horizontal="justify" vertical="center"/>
    </xf>
    <xf numFmtId="9" fontId="25" fillId="3" borderId="1" xfId="0" applyNumberFormat="1" applyFont="1" applyFill="1" applyBorder="1" applyAlignment="1">
      <alignment horizontal="center" vertical="center" wrapText="1"/>
    </xf>
    <xf numFmtId="0" fontId="26" fillId="3" borderId="1" xfId="0" applyFont="1" applyFill="1" applyBorder="1" applyAlignment="1">
      <alignment horizontal="justify" vertical="center" wrapText="1"/>
    </xf>
    <xf numFmtId="0" fontId="26" fillId="3" borderId="1" xfId="0" applyFont="1" applyFill="1" applyBorder="1" applyAlignment="1">
      <alignment horizontal="left" vertical="center" wrapText="1"/>
    </xf>
    <xf numFmtId="14" fontId="25" fillId="3" borderId="2" xfId="0" applyNumberFormat="1" applyFont="1" applyFill="1" applyBorder="1" applyAlignment="1">
      <alignment horizontal="center" vertical="center"/>
    </xf>
    <xf numFmtId="14" fontId="26" fillId="0" borderId="1" xfId="0" applyNumberFormat="1" applyFont="1" applyBorder="1" applyAlignment="1">
      <alignment horizontal="center" vertical="center"/>
    </xf>
    <xf numFmtId="14" fontId="26" fillId="3" borderId="1" xfId="0" applyNumberFormat="1" applyFont="1" applyFill="1" applyBorder="1" applyAlignment="1">
      <alignment horizontal="center" vertical="center"/>
    </xf>
    <xf numFmtId="164" fontId="25" fillId="3" borderId="2" xfId="4" applyFont="1" applyFill="1" applyBorder="1" applyAlignment="1">
      <alignment horizontal="center" vertical="center" wrapText="1"/>
    </xf>
    <xf numFmtId="164" fontId="25" fillId="3" borderId="1" xfId="4" applyFont="1" applyFill="1" applyBorder="1" applyAlignment="1">
      <alignment horizontal="center" vertical="center" wrapText="1"/>
    </xf>
    <xf numFmtId="0" fontId="26" fillId="3" borderId="0" xfId="0" applyFont="1" applyFill="1" applyAlignment="1">
      <alignment horizontal="justify"/>
    </xf>
    <xf numFmtId="9" fontId="26"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5" fillId="3" borderId="4" xfId="0" applyFont="1" applyFill="1" applyBorder="1" applyAlignment="1">
      <alignment horizontal="justify" vertical="center" wrapText="1"/>
    </xf>
    <xf numFmtId="9" fontId="25" fillId="3" borderId="1" xfId="0" applyNumberFormat="1" applyFont="1" applyFill="1" applyBorder="1" applyAlignment="1">
      <alignment horizontal="center" vertical="center" wrapText="1"/>
    </xf>
    <xf numFmtId="0" fontId="26" fillId="3" borderId="1" xfId="0" applyFont="1" applyFill="1" applyBorder="1" applyAlignment="1">
      <alignment vertical="center"/>
    </xf>
    <xf numFmtId="0" fontId="36" fillId="0" borderId="1" xfId="0" applyFont="1" applyBorder="1" applyAlignment="1">
      <alignment horizontal="center" vertical="center" wrapText="1"/>
    </xf>
    <xf numFmtId="0" fontId="36" fillId="0" borderId="1" xfId="0" applyFont="1" applyBorder="1" applyAlignment="1">
      <alignment horizontal="justify" vertical="center" wrapText="1"/>
    </xf>
    <xf numFmtId="166" fontId="36" fillId="0" borderId="4" xfId="0" applyNumberFormat="1" applyFont="1" applyBorder="1" applyAlignment="1">
      <alignment horizontal="center" vertical="center" wrapText="1"/>
    </xf>
    <xf numFmtId="9" fontId="36" fillId="3" borderId="1" xfId="0" applyNumberFormat="1" applyFont="1" applyFill="1" applyBorder="1" applyAlignment="1">
      <alignment horizontal="center" vertical="center" wrapText="1"/>
    </xf>
    <xf numFmtId="0" fontId="36" fillId="0" borderId="1" xfId="0" applyFont="1" applyBorder="1" applyAlignment="1">
      <alignment horizontal="justify" vertical="justify" wrapText="1"/>
    </xf>
    <xf numFmtId="0" fontId="36" fillId="0" borderId="1" xfId="0" applyFont="1" applyBorder="1" applyAlignment="1">
      <alignment horizontal="justify" vertical="top" wrapText="1"/>
    </xf>
    <xf numFmtId="0" fontId="36" fillId="19" borderId="1" xfId="0" applyFont="1" applyFill="1" applyBorder="1" applyAlignment="1">
      <alignment horizontal="center" vertical="center" wrapText="1"/>
    </xf>
    <xf numFmtId="0" fontId="36" fillId="0" borderId="0" xfId="0" applyFont="1" applyAlignment="1">
      <alignment wrapText="1"/>
    </xf>
    <xf numFmtId="0" fontId="36" fillId="0" borderId="0" xfId="0" applyFont="1" applyAlignment="1">
      <alignment horizontal="center" vertical="center" wrapText="1"/>
    </xf>
    <xf numFmtId="0" fontId="35" fillId="20" borderId="16" xfId="0" applyFont="1" applyFill="1" applyBorder="1" applyAlignment="1">
      <alignment horizontal="center" vertical="center"/>
    </xf>
    <xf numFmtId="0" fontId="35" fillId="20" borderId="16" xfId="0" applyFont="1" applyFill="1" applyBorder="1" applyAlignment="1">
      <alignment horizontal="center" vertical="center" wrapText="1"/>
    </xf>
    <xf numFmtId="0" fontId="35" fillId="20" borderId="18" xfId="0" applyFont="1" applyFill="1" applyBorder="1" applyAlignment="1">
      <alignment horizontal="center" vertical="center" wrapText="1"/>
    </xf>
    <xf numFmtId="0" fontId="35" fillId="20" borderId="17" xfId="0" applyFont="1" applyFill="1" applyBorder="1" applyAlignment="1">
      <alignment horizontal="center" vertical="center" wrapText="1"/>
    </xf>
    <xf numFmtId="0" fontId="35" fillId="20" borderId="19" xfId="0" applyFont="1" applyFill="1" applyBorder="1" applyAlignment="1">
      <alignment horizontal="center" vertical="center" wrapText="1"/>
    </xf>
    <xf numFmtId="9" fontId="26" fillId="22" borderId="2" xfId="0" applyNumberFormat="1" applyFont="1" applyFill="1" applyBorder="1" applyAlignment="1">
      <alignment horizontal="center" vertical="center"/>
    </xf>
    <xf numFmtId="9" fontId="26" fillId="22" borderId="1" xfId="0" applyNumberFormat="1" applyFont="1" applyFill="1" applyBorder="1" applyAlignment="1">
      <alignment horizontal="center" vertical="center"/>
    </xf>
    <xf numFmtId="0" fontId="36" fillId="0" borderId="2" xfId="0" applyFont="1" applyBorder="1" applyAlignment="1">
      <alignment horizontal="center" vertical="center"/>
    </xf>
    <xf numFmtId="0" fontId="36" fillId="13" borderId="1" xfId="0" applyFont="1" applyFill="1" applyBorder="1" applyAlignment="1">
      <alignment horizontal="center" vertical="center" wrapText="1"/>
    </xf>
    <xf numFmtId="0" fontId="38" fillId="21" borderId="1" xfId="0" applyFont="1" applyFill="1" applyBorder="1" applyAlignment="1">
      <alignment horizontal="center" vertical="center"/>
    </xf>
    <xf numFmtId="0" fontId="25" fillId="3" borderId="1" xfId="0" applyFont="1" applyFill="1" applyBorder="1" applyAlignment="1">
      <alignment horizontal="justify" vertical="center" wrapText="1"/>
    </xf>
    <xf numFmtId="0" fontId="26" fillId="3" borderId="2" xfId="0" applyFont="1" applyFill="1" applyBorder="1" applyAlignment="1">
      <alignment horizontal="center" vertical="center" wrapText="1"/>
    </xf>
    <xf numFmtId="0" fontId="26" fillId="3" borderId="2" xfId="0" applyFont="1" applyFill="1" applyBorder="1" applyAlignment="1">
      <alignment horizontal="justify" vertical="center" wrapText="1"/>
    </xf>
    <xf numFmtId="9" fontId="26" fillId="3" borderId="1" xfId="0" applyNumberFormat="1" applyFont="1" applyFill="1" applyBorder="1" applyAlignment="1">
      <alignment horizontal="center" vertical="center"/>
    </xf>
    <xf numFmtId="0" fontId="26" fillId="3" borderId="1" xfId="0" applyFont="1" applyFill="1" applyBorder="1" applyAlignment="1">
      <alignment horizontal="center" vertical="center"/>
    </xf>
    <xf numFmtId="0" fontId="27" fillId="3"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0" fontId="26" fillId="3" borderId="1" xfId="0" applyFont="1" applyFill="1" applyBorder="1" applyAlignment="1">
      <alignment horizontal="justify" vertical="center"/>
    </xf>
    <xf numFmtId="0" fontId="23" fillId="16" borderId="1" xfId="0"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10" fontId="26" fillId="3" borderId="2" xfId="0" applyNumberFormat="1" applyFont="1" applyFill="1" applyBorder="1" applyAlignment="1">
      <alignment horizontal="center" vertical="center"/>
    </xf>
    <xf numFmtId="10" fontId="25" fillId="3" borderId="1" xfId="0" applyNumberFormat="1" applyFont="1" applyFill="1" applyBorder="1" applyAlignment="1">
      <alignment horizontal="center" vertical="center" wrapText="1"/>
    </xf>
    <xf numFmtId="10" fontId="25" fillId="3" borderId="2" xfId="0" applyNumberFormat="1" applyFont="1" applyFill="1" applyBorder="1" applyAlignment="1">
      <alignment horizontal="center" vertical="center" wrapText="1"/>
    </xf>
    <xf numFmtId="10" fontId="26" fillId="3" borderId="2" xfId="0" applyNumberFormat="1" applyFont="1" applyFill="1" applyBorder="1" applyAlignment="1">
      <alignment horizontal="center" vertical="center" wrapText="1"/>
    </xf>
    <xf numFmtId="0" fontId="26" fillId="3" borderId="1" xfId="0" applyFont="1" applyFill="1" applyBorder="1" applyAlignment="1">
      <alignment horizontal="justify" vertical="center" wrapText="1"/>
    </xf>
    <xf numFmtId="0" fontId="25" fillId="3" borderId="1" xfId="0" applyFont="1" applyFill="1" applyBorder="1" applyAlignment="1">
      <alignment horizontal="justify" vertical="center" wrapText="1"/>
    </xf>
    <xf numFmtId="0" fontId="25" fillId="3" borderId="2"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0" borderId="1" xfId="0" applyFont="1" applyBorder="1" applyAlignment="1">
      <alignment horizontal="justify" vertical="center" wrapText="1"/>
    </xf>
    <xf numFmtId="9" fontId="25" fillId="3" borderId="1" xfId="0" applyNumberFormat="1" applyFont="1" applyFill="1" applyBorder="1" applyAlignment="1">
      <alignment horizontal="center" vertical="center" wrapText="1"/>
    </xf>
    <xf numFmtId="0" fontId="26" fillId="3" borderId="1" xfId="0" applyFont="1" applyFill="1" applyBorder="1" applyAlignment="1">
      <alignment horizontal="justify" vertical="center"/>
    </xf>
    <xf numFmtId="0" fontId="34" fillId="0" borderId="2" xfId="0" applyFont="1" applyBorder="1" applyAlignment="1">
      <alignment horizontal="justify" vertical="center" wrapText="1"/>
    </xf>
    <xf numFmtId="0" fontId="34" fillId="0" borderId="1" xfId="0" applyFont="1" applyBorder="1" applyAlignment="1">
      <alignment horizontal="justify" vertical="center" wrapText="1"/>
    </xf>
    <xf numFmtId="0" fontId="0" fillId="3" borderId="0" xfId="0" applyFill="1" applyAlignment="1">
      <alignment vertical="center"/>
    </xf>
    <xf numFmtId="9" fontId="37" fillId="15" borderId="1" xfId="0" applyNumberFormat="1" applyFont="1" applyFill="1" applyBorder="1" applyAlignment="1">
      <alignment horizontal="center" wrapText="1"/>
    </xf>
    <xf numFmtId="0" fontId="34" fillId="0" borderId="1" xfId="0" applyFont="1" applyBorder="1" applyAlignment="1">
      <alignment vertical="center" wrapText="1"/>
    </xf>
    <xf numFmtId="0" fontId="25" fillId="3" borderId="2" xfId="0" applyFont="1" applyFill="1" applyBorder="1" applyAlignment="1">
      <alignment horizontal="justify" vertical="center" wrapText="1"/>
    </xf>
    <xf numFmtId="0" fontId="26" fillId="3" borderId="2" xfId="0" applyFont="1" applyFill="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3" xfId="0" applyNumberFormat="1" applyFont="1" applyBorder="1" applyAlignment="1">
      <alignment horizontal="center" vertical="center" wrapText="1"/>
    </xf>
    <xf numFmtId="14" fontId="36" fillId="0" borderId="1" xfId="0" applyNumberFormat="1" applyFont="1" applyBorder="1" applyAlignment="1">
      <alignment horizontal="center" vertical="center" wrapText="1"/>
    </xf>
    <xf numFmtId="9" fontId="36" fillId="0" borderId="4" xfId="0" applyNumberFormat="1" applyFont="1" applyBorder="1" applyAlignment="1">
      <alignment horizontal="center" vertical="center" wrapText="1"/>
    </xf>
    <xf numFmtId="9" fontId="36" fillId="3" borderId="3" xfId="0" applyNumberFormat="1" applyFont="1" applyFill="1" applyBorder="1" applyAlignment="1">
      <alignment horizontal="center" vertical="center" wrapText="1"/>
    </xf>
    <xf numFmtId="0" fontId="36" fillId="0" borderId="1" xfId="0" applyFont="1" applyBorder="1" applyAlignment="1">
      <alignment horizontal="center" vertical="center"/>
    </xf>
    <xf numFmtId="0" fontId="36" fillId="0" borderId="2" xfId="0" applyFont="1" applyBorder="1" applyAlignment="1">
      <alignment horizontal="center" vertical="center" wrapText="1"/>
    </xf>
    <xf numFmtId="9" fontId="36" fillId="0" borderId="1" xfId="0" applyNumberFormat="1" applyFont="1" applyBorder="1" applyAlignment="1">
      <alignment horizontal="center" vertical="center" wrapText="1"/>
    </xf>
    <xf numFmtId="14" fontId="25" fillId="3" borderId="1" xfId="0" applyNumberFormat="1"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5"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0" fontId="0" fillId="0" borderId="0" xfId="0" applyAlignment="1">
      <alignment horizontal="center" vertical="center"/>
    </xf>
    <xf numFmtId="9" fontId="0" fillId="0" borderId="0" xfId="0" applyNumberFormat="1" applyAlignment="1">
      <alignment horizontal="center" vertical="center"/>
    </xf>
    <xf numFmtId="9" fontId="36" fillId="3" borderId="2" xfId="0" applyNumberFormat="1" applyFont="1" applyFill="1" applyBorder="1" applyAlignment="1">
      <alignment horizontal="center" vertical="center" wrapText="1"/>
    </xf>
    <xf numFmtId="9" fontId="37" fillId="15" borderId="0" xfId="0" applyNumberFormat="1" applyFont="1" applyFill="1" applyBorder="1" applyAlignment="1">
      <alignment horizont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0" fillId="0" borderId="0" xfId="0" applyAlignment="1">
      <alignment vertical="center"/>
    </xf>
    <xf numFmtId="0" fontId="26" fillId="3" borderId="0" xfId="0" applyFont="1" applyFill="1"/>
    <xf numFmtId="0" fontId="25" fillId="3" borderId="1" xfId="0" applyFont="1" applyFill="1" applyBorder="1" applyAlignment="1">
      <alignment horizontal="justify" vertical="center" wrapText="1"/>
    </xf>
    <xf numFmtId="9" fontId="37" fillId="15" borderId="1" xfId="0" applyNumberFormat="1" applyFont="1" applyFill="1" applyBorder="1" applyAlignment="1">
      <alignment horizontal="center" wrapText="1"/>
    </xf>
    <xf numFmtId="9" fontId="0" fillId="0" borderId="0" xfId="0" applyNumberFormat="1" applyAlignment="1">
      <alignment horizontal="center" vertical="center"/>
    </xf>
    <xf numFmtId="14" fontId="25"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0" fontId="27"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7"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23" fillId="3" borderId="4" xfId="0"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0" fontId="34" fillId="0" borderId="1" xfId="0" applyFont="1" applyBorder="1" applyAlignment="1">
      <alignment horizontal="justify" vertical="center" wrapText="1"/>
    </xf>
    <xf numFmtId="0" fontId="13" fillId="0" borderId="1" xfId="0" applyFont="1" applyBorder="1" applyAlignment="1">
      <alignment horizontal="center"/>
    </xf>
    <xf numFmtId="0" fontId="39" fillId="0" borderId="1" xfId="0" applyFont="1" applyBorder="1" applyAlignment="1">
      <alignment horizontal="left" vertical="center" wrapText="1"/>
    </xf>
    <xf numFmtId="0" fontId="13" fillId="0" borderId="1" xfId="0" applyFont="1" applyBorder="1" applyAlignment="1">
      <alignment horizontal="center" vertical="center"/>
    </xf>
    <xf numFmtId="0" fontId="39" fillId="0" borderId="1" xfId="0" applyFont="1" applyFill="1" applyBorder="1" applyAlignment="1">
      <alignment horizontal="left" vertical="center" wrapText="1"/>
    </xf>
    <xf numFmtId="0" fontId="27"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6" fontId="1" fillId="3" borderId="3" xfId="0" applyNumberFormat="1" applyFont="1" applyFill="1" applyBorder="1" applyAlignment="1">
      <alignment horizontal="center" vertical="center" wrapText="1"/>
    </xf>
    <xf numFmtId="166" fontId="1" fillId="3"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3" fillId="0" borderId="7"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9" fontId="1" fillId="3" borderId="2"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0" fontId="6" fillId="5" borderId="6" xfId="0" applyFont="1" applyFill="1" applyBorder="1" applyAlignment="1">
      <alignment horizontal="center" vertical="center" wrapText="1"/>
    </xf>
    <xf numFmtId="0" fontId="4" fillId="4" borderId="0" xfId="0" applyFont="1" applyFill="1" applyAlignment="1">
      <alignment horizontal="left" vertical="center" wrapText="1"/>
    </xf>
    <xf numFmtId="0" fontId="5" fillId="4"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3" fillId="0" borderId="6" xfId="0" applyFont="1" applyBorder="1" applyAlignment="1">
      <alignment horizontal="center"/>
    </xf>
    <xf numFmtId="0" fontId="0" fillId="0" borderId="6" xfId="0" applyBorder="1" applyAlignment="1">
      <alignment horizontal="center"/>
    </xf>
    <xf numFmtId="0" fontId="13" fillId="0" borderId="0" xfId="0" applyFont="1" applyAlignment="1">
      <alignment horizont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17" borderId="1" xfId="0" applyFont="1" applyFill="1" applyBorder="1" applyAlignment="1">
      <alignment horizontal="center" vertical="center" wrapText="1"/>
    </xf>
    <xf numFmtId="9" fontId="36" fillId="0" borderId="4" xfId="0" applyNumberFormat="1" applyFont="1" applyBorder="1" applyAlignment="1">
      <alignment horizontal="center" vertical="center" wrapText="1"/>
    </xf>
    <xf numFmtId="9" fontId="36" fillId="0" borderId="1" xfId="0" applyNumberFormat="1" applyFont="1" applyBorder="1" applyAlignment="1">
      <alignment horizontal="center" vertical="center" wrapText="1"/>
    </xf>
    <xf numFmtId="9" fontId="36" fillId="3" borderId="20" xfId="0" applyNumberFormat="1" applyFont="1" applyFill="1" applyBorder="1" applyAlignment="1">
      <alignment horizontal="center" vertical="center" wrapText="1"/>
    </xf>
    <xf numFmtId="9" fontId="36" fillId="3" borderId="3" xfId="0" applyNumberFormat="1" applyFont="1" applyFill="1" applyBorder="1" applyAlignment="1">
      <alignment horizontal="center" vertical="center" wrapText="1"/>
    </xf>
    <xf numFmtId="0" fontId="36" fillId="18" borderId="1" xfId="0" applyFont="1" applyFill="1" applyBorder="1" applyAlignment="1">
      <alignment horizontal="center" vertical="center" wrapText="1"/>
    </xf>
    <xf numFmtId="9" fontId="36" fillId="0" borderId="3" xfId="0" applyNumberFormat="1" applyFont="1" applyBorder="1" applyAlignment="1">
      <alignment horizontal="center" vertical="center" wrapText="1"/>
    </xf>
    <xf numFmtId="9" fontId="36" fillId="0" borderId="2" xfId="0" applyNumberFormat="1" applyFont="1" applyBorder="1" applyAlignment="1">
      <alignment horizontal="center" vertical="center" wrapText="1"/>
    </xf>
    <xf numFmtId="14" fontId="36" fillId="0" borderId="1" xfId="0" applyNumberFormat="1" applyFont="1" applyBorder="1" applyAlignment="1">
      <alignment horizontal="center" vertical="center" wrapText="1"/>
    </xf>
    <xf numFmtId="14" fontId="36" fillId="0" borderId="4" xfId="0" applyNumberFormat="1" applyFont="1" applyBorder="1" applyAlignment="1">
      <alignment horizontal="center" vertical="center" wrapText="1"/>
    </xf>
    <xf numFmtId="0" fontId="36" fillId="4" borderId="2" xfId="0" applyFont="1" applyFill="1" applyBorder="1" applyAlignment="1">
      <alignment horizontal="center" vertical="center" wrapText="1"/>
    </xf>
    <xf numFmtId="0" fontId="36" fillId="4" borderId="4" xfId="0" applyFont="1" applyFill="1" applyBorder="1" applyAlignment="1">
      <alignment horizontal="center" vertical="center" wrapText="1"/>
    </xf>
    <xf numFmtId="14" fontId="36" fillId="0" borderId="3" xfId="0" applyNumberFormat="1" applyFont="1" applyBorder="1" applyAlignment="1">
      <alignment horizontal="center" vertical="center" wrapText="1"/>
    </xf>
    <xf numFmtId="0" fontId="36" fillId="0" borderId="1" xfId="0" applyFont="1" applyBorder="1" applyAlignment="1">
      <alignment horizontal="center" vertical="center"/>
    </xf>
    <xf numFmtId="14" fontId="36" fillId="0" borderId="2" xfId="0" applyNumberFormat="1" applyFont="1" applyBorder="1" applyAlignment="1">
      <alignment horizontal="center" vertical="center" wrapText="1"/>
    </xf>
    <xf numFmtId="0" fontId="36" fillId="2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3"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5" xfId="0" applyFont="1" applyBorder="1" applyAlignment="1">
      <alignment horizontal="center" vertical="center" wrapText="1"/>
    </xf>
    <xf numFmtId="0" fontId="23" fillId="16"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3" borderId="1" xfId="0" applyFont="1" applyFill="1" applyBorder="1" applyAlignment="1">
      <alignment horizontal="center" vertical="center" wrapText="1"/>
    </xf>
    <xf numFmtId="0" fontId="23" fillId="6" borderId="1" xfId="0" applyFont="1" applyFill="1" applyBorder="1" applyAlignment="1">
      <alignment horizontal="center" vertical="center"/>
    </xf>
    <xf numFmtId="168" fontId="25" fillId="3" borderId="10" xfId="3" applyNumberFormat="1" applyFont="1" applyFill="1" applyBorder="1" applyAlignment="1">
      <alignment horizontal="center" vertical="center" wrapText="1"/>
    </xf>
    <xf numFmtId="168" fontId="25" fillId="3" borderId="5" xfId="3" applyNumberFormat="1" applyFont="1" applyFill="1" applyBorder="1" applyAlignment="1">
      <alignment horizontal="center" vertical="center" wrapText="1"/>
    </xf>
    <xf numFmtId="0" fontId="26" fillId="3" borderId="1" xfId="0" applyFont="1" applyFill="1" applyBorder="1" applyAlignment="1">
      <alignment horizontal="center"/>
    </xf>
    <xf numFmtId="0" fontId="24" fillId="6" borderId="7"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6" fillId="3" borderId="7" xfId="0" applyFont="1" applyFill="1" applyBorder="1" applyAlignment="1">
      <alignment horizontal="center"/>
    </xf>
    <xf numFmtId="0" fontId="26" fillId="3" borderId="13" xfId="0" applyFont="1" applyFill="1" applyBorder="1" applyAlignment="1">
      <alignment horizontal="center"/>
    </xf>
    <xf numFmtId="0" fontId="26" fillId="3" borderId="11" xfId="0" applyFont="1" applyFill="1" applyBorder="1" applyAlignment="1">
      <alignment horizontal="center"/>
    </xf>
    <xf numFmtId="0" fontId="26" fillId="3" borderId="8" xfId="0" applyFont="1" applyFill="1" applyBorder="1" applyAlignment="1">
      <alignment horizontal="center"/>
    </xf>
    <xf numFmtId="0" fontId="26" fillId="3" borderId="0" xfId="0" applyFont="1" applyFill="1" applyBorder="1" applyAlignment="1">
      <alignment horizontal="center"/>
    </xf>
    <xf numFmtId="0" fontId="26" fillId="3" borderId="12" xfId="0" applyFont="1" applyFill="1" applyBorder="1" applyAlignment="1">
      <alignment horizontal="center"/>
    </xf>
    <xf numFmtId="0" fontId="26" fillId="3" borderId="9" xfId="0" applyFont="1" applyFill="1" applyBorder="1" applyAlignment="1">
      <alignment horizontal="center"/>
    </xf>
    <xf numFmtId="0" fontId="26" fillId="3" borderId="6" xfId="0" applyFont="1" applyFill="1" applyBorder="1" applyAlignment="1">
      <alignment horizontal="center"/>
    </xf>
    <xf numFmtId="0" fontId="26" fillId="3" borderId="14" xfId="0" applyFont="1" applyFill="1" applyBorder="1" applyAlignment="1">
      <alignment horizontal="center"/>
    </xf>
    <xf numFmtId="0" fontId="23" fillId="0" borderId="1" xfId="2" applyFont="1" applyBorder="1" applyAlignment="1">
      <alignment horizontal="center" vertical="center" wrapText="1"/>
    </xf>
    <xf numFmtId="0" fontId="23" fillId="0" borderId="1" xfId="2" applyFont="1" applyBorder="1" applyAlignment="1">
      <alignment horizontal="center" vertical="center"/>
    </xf>
    <xf numFmtId="171" fontId="23" fillId="0" borderId="1" xfId="2" applyNumberFormat="1" applyFont="1" applyBorder="1" applyAlignment="1">
      <alignment horizontal="center" vertical="center"/>
    </xf>
    <xf numFmtId="14" fontId="27" fillId="3" borderId="1" xfId="0" applyNumberFormat="1" applyFont="1" applyFill="1" applyBorder="1" applyAlignment="1">
      <alignment horizontal="center" vertical="center"/>
    </xf>
    <xf numFmtId="0" fontId="27" fillId="3" borderId="1" xfId="0" applyFont="1" applyFill="1" applyBorder="1" applyAlignment="1">
      <alignment horizontal="center" vertical="center"/>
    </xf>
    <xf numFmtId="0" fontId="23" fillId="16" borderId="10" xfId="0" applyFont="1" applyFill="1" applyBorder="1" applyAlignment="1">
      <alignment horizontal="center" vertical="center" wrapText="1"/>
    </xf>
    <xf numFmtId="0" fontId="23" fillId="16" borderId="15" xfId="0" applyFont="1" applyFill="1" applyBorder="1" applyAlignment="1">
      <alignment horizontal="center" vertical="center" wrapText="1"/>
    </xf>
    <xf numFmtId="0" fontId="23" fillId="16" borderId="5" xfId="0" applyFont="1" applyFill="1" applyBorder="1" applyAlignment="1">
      <alignment horizontal="center" vertical="center" wrapText="1"/>
    </xf>
    <xf numFmtId="165" fontId="27" fillId="0" borderId="10" xfId="0" applyNumberFormat="1" applyFont="1" applyBorder="1" applyAlignment="1">
      <alignment horizontal="center" vertical="center"/>
    </xf>
    <xf numFmtId="165" fontId="27" fillId="0" borderId="15" xfId="0" applyNumberFormat="1" applyFont="1" applyBorder="1" applyAlignment="1">
      <alignment horizontal="center" vertical="center"/>
    </xf>
    <xf numFmtId="165" fontId="27" fillId="0" borderId="5" xfId="0" applyNumberFormat="1" applyFont="1" applyBorder="1" applyAlignment="1">
      <alignment horizontal="center" vertical="center"/>
    </xf>
    <xf numFmtId="165" fontId="27" fillId="3" borderId="0" xfId="0" applyNumberFormat="1" applyFont="1" applyFill="1" applyBorder="1" applyAlignment="1">
      <alignment horizontal="center" vertical="center"/>
    </xf>
    <xf numFmtId="165" fontId="27" fillId="0" borderId="1" xfId="0" applyNumberFormat="1" applyFont="1" applyBorder="1" applyAlignment="1">
      <alignment horizontal="center" vertical="center" wrapText="1"/>
    </xf>
    <xf numFmtId="165" fontId="27" fillId="0" borderId="1" xfId="0" applyNumberFormat="1" applyFont="1" applyBorder="1" applyAlignment="1">
      <alignment horizontal="center" vertical="center"/>
    </xf>
    <xf numFmtId="0" fontId="26" fillId="3" borderId="1" xfId="0" applyFont="1" applyFill="1" applyBorder="1" applyAlignment="1">
      <alignment horizontal="justify" vertical="center" wrapText="1"/>
    </xf>
    <xf numFmtId="0" fontId="25" fillId="3" borderId="7"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5" fillId="3" borderId="2" xfId="0" applyFont="1" applyFill="1" applyBorder="1" applyAlignment="1">
      <alignment horizontal="justify" vertical="center" wrapText="1"/>
    </xf>
    <xf numFmtId="0" fontId="25" fillId="3" borderId="7" xfId="0" applyFont="1" applyFill="1" applyBorder="1" applyAlignment="1">
      <alignment horizontal="justify" vertical="center" wrapText="1"/>
    </xf>
    <xf numFmtId="0" fontId="25" fillId="3" borderId="11" xfId="0" applyFont="1" applyFill="1" applyBorder="1" applyAlignment="1">
      <alignment horizontal="justify" vertical="center" wrapText="1"/>
    </xf>
    <xf numFmtId="0" fontId="25" fillId="3" borderId="8" xfId="0" applyFont="1" applyFill="1" applyBorder="1" applyAlignment="1">
      <alignment horizontal="justify" vertical="center" wrapText="1"/>
    </xf>
    <xf numFmtId="0" fontId="25" fillId="3" borderId="12" xfId="0" applyFont="1" applyFill="1" applyBorder="1" applyAlignment="1">
      <alignment horizontal="justify"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2" xfId="0" applyFont="1" applyFill="1" applyBorder="1" applyAlignment="1">
      <alignment horizontal="justify" vertical="center" wrapText="1"/>
    </xf>
    <xf numFmtId="0" fontId="26" fillId="3" borderId="3" xfId="0" applyFont="1" applyFill="1" applyBorder="1" applyAlignment="1">
      <alignment horizontal="justify" vertical="center" wrapText="1"/>
    </xf>
    <xf numFmtId="10" fontId="25" fillId="3" borderId="2" xfId="0" applyNumberFormat="1" applyFont="1" applyFill="1" applyBorder="1" applyAlignment="1">
      <alignment horizontal="center" vertical="center" wrapText="1"/>
    </xf>
    <xf numFmtId="10" fontId="25" fillId="3" borderId="3" xfId="0" applyNumberFormat="1" applyFont="1" applyFill="1" applyBorder="1" applyAlignment="1">
      <alignment horizontal="center" vertical="center" wrapText="1"/>
    </xf>
    <xf numFmtId="10" fontId="26" fillId="3" borderId="1" xfId="0" applyNumberFormat="1" applyFont="1" applyFill="1" applyBorder="1" applyAlignment="1">
      <alignment horizontal="center" vertical="center"/>
    </xf>
    <xf numFmtId="0" fontId="23" fillId="3" borderId="10"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4" xfId="0" applyFont="1" applyFill="1" applyBorder="1" applyAlignment="1">
      <alignment horizontal="justify" vertical="center" wrapText="1"/>
    </xf>
    <xf numFmtId="0" fontId="26" fillId="3" borderId="4" xfId="0" applyFont="1" applyFill="1" applyBorder="1" applyAlignment="1">
      <alignment horizontal="center" vertical="center" wrapText="1"/>
    </xf>
    <xf numFmtId="0" fontId="25" fillId="3" borderId="9" xfId="0" applyFont="1" applyFill="1" applyBorder="1" applyAlignment="1">
      <alignment horizontal="justify" vertical="center" wrapText="1"/>
    </xf>
    <xf numFmtId="0" fontId="25" fillId="3" borderId="14" xfId="0" applyFont="1" applyFill="1" applyBorder="1" applyAlignment="1">
      <alignment horizontal="justify"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10" fontId="26" fillId="3" borderId="2" xfId="0" applyNumberFormat="1" applyFont="1" applyFill="1" applyBorder="1" applyAlignment="1">
      <alignment horizontal="center" vertical="center"/>
    </xf>
    <xf numFmtId="10" fontId="26" fillId="3" borderId="3" xfId="0" applyNumberFormat="1" applyFont="1" applyFill="1" applyBorder="1" applyAlignment="1">
      <alignment horizontal="center" vertical="center"/>
    </xf>
    <xf numFmtId="10" fontId="26" fillId="3" borderId="4" xfId="0" applyNumberFormat="1" applyFont="1" applyFill="1" applyBorder="1" applyAlignment="1">
      <alignment horizontal="center" vertical="center"/>
    </xf>
    <xf numFmtId="0" fontId="26" fillId="3" borderId="1" xfId="0" applyFont="1" applyFill="1" applyBorder="1" applyAlignment="1">
      <alignment horizontal="center" vertical="center"/>
    </xf>
    <xf numFmtId="14" fontId="25" fillId="3" borderId="1" xfId="0"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xf>
    <xf numFmtId="0" fontId="25" fillId="3" borderId="1"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6" fillId="3" borderId="2" xfId="0" applyFont="1" applyFill="1" applyBorder="1" applyAlignment="1">
      <alignment horizontal="center"/>
    </xf>
    <xf numFmtId="0" fontId="26" fillId="3" borderId="3" xfId="0" applyFont="1" applyFill="1" applyBorder="1" applyAlignment="1">
      <alignment horizontal="center"/>
    </xf>
    <xf numFmtId="0" fontId="26" fillId="3" borderId="4" xfId="0" applyFont="1" applyFill="1" applyBorder="1" applyAlignment="1">
      <alignment horizontal="center"/>
    </xf>
    <xf numFmtId="0" fontId="27" fillId="0" borderId="1" xfId="0" applyFont="1" applyBorder="1" applyAlignment="1">
      <alignment horizontal="center" vertical="center" wrapText="1"/>
    </xf>
    <xf numFmtId="0" fontId="24" fillId="6" borderId="0" xfId="0" applyFont="1" applyFill="1" applyAlignment="1">
      <alignment horizontal="center" vertical="center" wrapText="1"/>
    </xf>
    <xf numFmtId="0" fontId="26" fillId="3" borderId="0" xfId="0" applyFont="1" applyFill="1" applyAlignment="1">
      <alignment horizontal="center"/>
    </xf>
    <xf numFmtId="165" fontId="27" fillId="3" borderId="0" xfId="0" applyNumberFormat="1" applyFont="1" applyFill="1" applyAlignment="1">
      <alignment horizontal="center" vertical="center"/>
    </xf>
    <xf numFmtId="0" fontId="25" fillId="0" borderId="1" xfId="0" applyFont="1" applyBorder="1" applyAlignment="1">
      <alignment horizontal="justify"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10" fontId="25" fillId="0" borderId="2" xfId="0" applyNumberFormat="1" applyFont="1" applyBorder="1" applyAlignment="1">
      <alignment horizontal="center" vertical="center" wrapText="1"/>
    </xf>
    <xf numFmtId="10" fontId="25" fillId="0" borderId="3" xfId="0" applyNumberFormat="1" applyFont="1" applyBorder="1" applyAlignment="1">
      <alignment horizontal="center" vertical="center" wrapText="1"/>
    </xf>
    <xf numFmtId="10" fontId="25" fillId="0" borderId="4" xfId="0" applyNumberFormat="1" applyFont="1" applyBorder="1" applyAlignment="1">
      <alignment horizontal="center" vertical="center" wrapText="1"/>
    </xf>
    <xf numFmtId="9" fontId="26" fillId="0" borderId="2" xfId="1" applyFont="1" applyBorder="1" applyAlignment="1">
      <alignment horizontal="center" vertical="center"/>
    </xf>
    <xf numFmtId="9" fontId="26" fillId="0" borderId="3" xfId="1" applyFont="1" applyBorder="1" applyAlignment="1">
      <alignment horizontal="center" vertical="center"/>
    </xf>
    <xf numFmtId="9" fontId="26" fillId="0" borderId="4" xfId="1" applyFont="1" applyBorder="1" applyAlignment="1">
      <alignment horizontal="center" vertical="center"/>
    </xf>
    <xf numFmtId="0" fontId="26" fillId="0" borderId="1" xfId="0" applyFont="1" applyBorder="1" applyAlignment="1">
      <alignment horizontal="justify" vertical="center" wrapText="1"/>
    </xf>
    <xf numFmtId="0" fontId="27" fillId="0" borderId="1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6" fillId="3" borderId="10" xfId="0" applyFont="1" applyFill="1" applyBorder="1" applyAlignment="1">
      <alignment horizontal="center"/>
    </xf>
    <xf numFmtId="0" fontId="26" fillId="3" borderId="15" xfId="0" applyFont="1" applyFill="1" applyBorder="1" applyAlignment="1">
      <alignment horizont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7" xfId="0" applyFont="1" applyFill="1" applyBorder="1" applyAlignment="1">
      <alignment horizontal="justify" vertical="center" wrapText="1"/>
    </xf>
    <xf numFmtId="0" fontId="26" fillId="3" borderId="11" xfId="0" applyFont="1" applyFill="1" applyBorder="1" applyAlignment="1">
      <alignment horizontal="justify" vertical="center" wrapText="1"/>
    </xf>
    <xf numFmtId="0" fontId="26" fillId="3" borderId="8" xfId="0" applyFont="1" applyFill="1" applyBorder="1" applyAlignment="1">
      <alignment horizontal="justify" vertical="center" wrapText="1"/>
    </xf>
    <xf numFmtId="0" fontId="26" fillId="3" borderId="12" xfId="0" applyFont="1" applyFill="1" applyBorder="1" applyAlignment="1">
      <alignment horizontal="justify" vertical="center" wrapText="1"/>
    </xf>
    <xf numFmtId="0" fontId="26" fillId="3" borderId="9" xfId="0" applyFont="1" applyFill="1" applyBorder="1" applyAlignment="1">
      <alignment horizontal="justify" vertical="center" wrapText="1"/>
    </xf>
    <xf numFmtId="0" fontId="26" fillId="3" borderId="14" xfId="0" applyFont="1" applyFill="1" applyBorder="1" applyAlignment="1">
      <alignment horizontal="justify"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wrapText="1"/>
    </xf>
    <xf numFmtId="0" fontId="25" fillId="3" borderId="4" xfId="0" applyFont="1" applyFill="1" applyBorder="1" applyAlignment="1">
      <alignment horizontal="justify"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14" fontId="25" fillId="3" borderId="1" xfId="0" applyNumberFormat="1" applyFont="1" applyFill="1" applyBorder="1" applyAlignment="1">
      <alignment horizontal="justify" vertical="center" wrapText="1"/>
    </xf>
    <xf numFmtId="14" fontId="25" fillId="3" borderId="7" xfId="0" applyNumberFormat="1" applyFont="1" applyFill="1" applyBorder="1" applyAlignment="1">
      <alignment horizontal="justify" vertical="center" wrapText="1"/>
    </xf>
    <xf numFmtId="14" fontId="25" fillId="3" borderId="11" xfId="0" applyNumberFormat="1" applyFont="1" applyFill="1" applyBorder="1" applyAlignment="1">
      <alignment horizontal="justify" vertical="center" wrapText="1"/>
    </xf>
    <xf numFmtId="14" fontId="25" fillId="3" borderId="8" xfId="0" applyNumberFormat="1" applyFont="1" applyFill="1" applyBorder="1" applyAlignment="1">
      <alignment horizontal="justify" vertical="center" wrapText="1"/>
    </xf>
    <xf numFmtId="14" fontId="25" fillId="3" borderId="12" xfId="0" applyNumberFormat="1" applyFont="1" applyFill="1" applyBorder="1" applyAlignment="1">
      <alignment horizontal="justify" vertical="center" wrapText="1"/>
    </xf>
    <xf numFmtId="14" fontId="25" fillId="3" borderId="9" xfId="0" applyNumberFormat="1" applyFont="1" applyFill="1" applyBorder="1" applyAlignment="1">
      <alignment horizontal="justify" vertical="center" wrapText="1"/>
    </xf>
    <xf numFmtId="14" fontId="25" fillId="3" borderId="14" xfId="0" applyNumberFormat="1" applyFont="1" applyFill="1" applyBorder="1" applyAlignment="1">
      <alignment horizontal="justify" vertical="center" wrapText="1"/>
    </xf>
    <xf numFmtId="14" fontId="25" fillId="3" borderId="2" xfId="0" applyNumberFormat="1" applyFont="1" applyFill="1" applyBorder="1" applyAlignment="1">
      <alignment horizontal="center" vertical="center" wrapText="1"/>
    </xf>
    <xf numFmtId="14" fontId="25" fillId="3" borderId="3" xfId="0" applyNumberFormat="1" applyFont="1" applyFill="1" applyBorder="1" applyAlignment="1">
      <alignment horizontal="center" vertical="center" wrapText="1"/>
    </xf>
    <xf numFmtId="14" fontId="25" fillId="3" borderId="4" xfId="0" applyNumberFormat="1" applyFont="1" applyFill="1" applyBorder="1" applyAlignment="1">
      <alignment horizontal="center" vertical="center" wrapText="1"/>
    </xf>
    <xf numFmtId="10" fontId="25" fillId="3" borderId="4" xfId="0" applyNumberFormat="1"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3" borderId="3" xfId="0" applyFont="1" applyFill="1" applyBorder="1" applyAlignment="1">
      <alignment horizontal="justify" vertical="center" wrapText="1"/>
    </xf>
    <xf numFmtId="9" fontId="25" fillId="3" borderId="1" xfId="0" applyNumberFormat="1"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166" fontId="25" fillId="3" borderId="1" xfId="0" applyNumberFormat="1" applyFont="1" applyFill="1" applyBorder="1" applyAlignment="1">
      <alignment horizontal="center" vertical="center" wrapText="1"/>
    </xf>
    <xf numFmtId="10" fontId="25" fillId="3" borderId="1" xfId="0" applyNumberFormat="1" applyFont="1" applyFill="1" applyBorder="1" applyAlignment="1">
      <alignment horizontal="center" vertical="center" wrapText="1"/>
    </xf>
    <xf numFmtId="10" fontId="25" fillId="0" borderId="1" xfId="0" applyNumberFormat="1" applyFont="1" applyBorder="1" applyAlignment="1">
      <alignment horizontal="center" vertical="center" wrapText="1"/>
    </xf>
    <xf numFmtId="0" fontId="26" fillId="3" borderId="1" xfId="0" applyFont="1" applyFill="1" applyBorder="1" applyAlignment="1">
      <alignment horizontal="justify" vertical="center"/>
    </xf>
    <xf numFmtId="0" fontId="25"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1" xfId="0" applyFont="1" applyFill="1" applyBorder="1" applyAlignment="1">
      <alignment horizontal="justify" vertical="center" wrapText="1"/>
    </xf>
    <xf numFmtId="0" fontId="23" fillId="0" borderId="1" xfId="0" applyFont="1" applyBorder="1" applyAlignment="1">
      <alignment horizontal="center" vertical="center" wrapText="1"/>
    </xf>
    <xf numFmtId="164" fontId="25" fillId="3" borderId="1" xfId="4" applyFont="1" applyFill="1" applyBorder="1" applyAlignment="1">
      <alignment horizontal="center" vertical="center" wrapText="1"/>
    </xf>
    <xf numFmtId="164" fontId="25" fillId="3" borderId="2" xfId="4" applyFont="1" applyFill="1" applyBorder="1" applyAlignment="1">
      <alignment horizontal="center" vertical="center" wrapText="1"/>
    </xf>
    <xf numFmtId="164" fontId="25" fillId="3" borderId="3" xfId="4" applyFont="1" applyFill="1" applyBorder="1" applyAlignment="1">
      <alignment horizontal="center" vertical="center" wrapText="1"/>
    </xf>
    <xf numFmtId="164" fontId="25" fillId="3" borderId="4" xfId="4"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26" fillId="0" borderId="7" xfId="0" applyFont="1" applyBorder="1" applyAlignment="1">
      <alignment horizontal="justify" vertical="center" wrapText="1"/>
    </xf>
    <xf numFmtId="0" fontId="26" fillId="0" borderId="11" xfId="0" applyFont="1" applyBorder="1" applyAlignment="1">
      <alignment horizontal="justify" vertical="center" wrapText="1"/>
    </xf>
    <xf numFmtId="0" fontId="26" fillId="0" borderId="8" xfId="0" applyFont="1" applyBorder="1" applyAlignment="1">
      <alignment horizontal="justify" vertical="center" wrapText="1"/>
    </xf>
    <xf numFmtId="0" fontId="26" fillId="0" borderId="12" xfId="0" applyFont="1" applyBorder="1" applyAlignment="1">
      <alignment horizontal="justify" vertical="center" wrapText="1"/>
    </xf>
    <xf numFmtId="0" fontId="26" fillId="0" borderId="9" xfId="0" applyFont="1" applyBorder="1" applyAlignment="1">
      <alignment horizontal="justify" vertical="center" wrapText="1"/>
    </xf>
    <xf numFmtId="0" fontId="26" fillId="0" borderId="1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4" xfId="0" applyFont="1" applyBorder="1" applyAlignment="1">
      <alignment horizontal="justify" vertical="center" wrapText="1"/>
    </xf>
    <xf numFmtId="0" fontId="34" fillId="0" borderId="3" xfId="0" applyFont="1" applyBorder="1" applyAlignment="1">
      <alignment horizontal="justify" vertical="center" wrapText="1"/>
    </xf>
    <xf numFmtId="9" fontId="25" fillId="0" borderId="2" xfId="0" applyNumberFormat="1" applyFont="1" applyBorder="1" applyAlignment="1">
      <alignment horizontal="center" vertical="center" wrapText="1"/>
    </xf>
    <xf numFmtId="10" fontId="25" fillId="3" borderId="2" xfId="0" applyNumberFormat="1" applyFont="1" applyFill="1" applyBorder="1" applyAlignment="1" applyProtection="1">
      <alignment horizontal="center" vertical="center" wrapText="1"/>
      <protection hidden="1"/>
    </xf>
    <xf numFmtId="10" fontId="25" fillId="3" borderId="3" xfId="0" applyNumberFormat="1" applyFont="1" applyFill="1" applyBorder="1" applyAlignment="1" applyProtection="1">
      <alignment horizontal="center" vertical="center" wrapText="1"/>
      <protection hidden="1"/>
    </xf>
    <xf numFmtId="10" fontId="25" fillId="3" borderId="4" xfId="0" applyNumberFormat="1" applyFont="1" applyFill="1" applyBorder="1" applyAlignment="1" applyProtection="1">
      <alignment horizontal="center" vertical="center" wrapText="1"/>
      <protection hidden="1"/>
    </xf>
    <xf numFmtId="0" fontId="34" fillId="0" borderId="1" xfId="0" applyFont="1" applyBorder="1" applyAlignment="1">
      <alignment horizontal="justify" vertical="center" wrapText="1"/>
    </xf>
    <xf numFmtId="9" fontId="26" fillId="3" borderId="2" xfId="0" applyNumberFormat="1" applyFont="1" applyFill="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47" fillId="3" borderId="1"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8" fillId="0" borderId="0" xfId="0" applyFont="1"/>
    <xf numFmtId="0" fontId="48" fillId="0" borderId="2" xfId="0" applyFont="1" applyBorder="1" applyAlignment="1">
      <alignment horizontal="center"/>
    </xf>
    <xf numFmtId="9" fontId="47" fillId="3" borderId="2" xfId="1" applyFont="1" applyFill="1" applyBorder="1" applyAlignment="1">
      <alignment horizontal="center" vertical="center" wrapText="1"/>
    </xf>
    <xf numFmtId="0" fontId="49" fillId="3" borderId="1" xfId="0" applyFont="1" applyFill="1" applyBorder="1" applyAlignment="1">
      <alignment horizontal="left" vertical="center" wrapText="1"/>
    </xf>
    <xf numFmtId="9" fontId="47" fillId="3" borderId="1" xfId="1" applyFont="1" applyFill="1" applyBorder="1" applyAlignment="1">
      <alignment horizontal="center" vertical="center" wrapText="1"/>
    </xf>
    <xf numFmtId="14" fontId="47" fillId="3" borderId="1" xfId="0" applyNumberFormat="1" applyFont="1" applyFill="1" applyBorder="1" applyAlignment="1">
      <alignment horizontal="center" vertical="center" wrapText="1"/>
    </xf>
    <xf numFmtId="0" fontId="48" fillId="0" borderId="3" xfId="0" applyFont="1" applyBorder="1" applyAlignment="1">
      <alignment horizontal="center"/>
    </xf>
    <xf numFmtId="9" fontId="47" fillId="3" borderId="4" xfId="1" applyFont="1" applyFill="1" applyBorder="1" applyAlignment="1">
      <alignment horizontal="center" vertical="center" wrapText="1"/>
    </xf>
    <xf numFmtId="9" fontId="47" fillId="3" borderId="1" xfId="0" applyNumberFormat="1" applyFont="1" applyFill="1" applyBorder="1" applyAlignment="1">
      <alignment horizontal="center" vertical="center" wrapText="1"/>
    </xf>
    <xf numFmtId="9" fontId="47" fillId="3" borderId="3" xfId="1" applyFont="1" applyFill="1" applyBorder="1" applyAlignment="1">
      <alignment horizontal="center" vertical="center" wrapText="1"/>
    </xf>
    <xf numFmtId="0" fontId="50" fillId="3" borderId="1" xfId="0" applyFont="1" applyFill="1" applyBorder="1" applyAlignment="1">
      <alignment horizontal="left" vertical="center" wrapText="1"/>
    </xf>
    <xf numFmtId="9" fontId="51" fillId="3" borderId="1" xfId="0" applyNumberFormat="1" applyFont="1" applyFill="1" applyBorder="1" applyAlignment="1">
      <alignment horizontal="center" vertical="center" wrapText="1"/>
    </xf>
    <xf numFmtId="0" fontId="51" fillId="3" borderId="1" xfId="0" applyFont="1" applyFill="1" applyBorder="1" applyAlignment="1">
      <alignment horizontal="center" vertical="center" wrapText="1"/>
    </xf>
    <xf numFmtId="14" fontId="51" fillId="3" borderId="1" xfId="0" applyNumberFormat="1" applyFont="1" applyFill="1" applyBorder="1" applyAlignment="1">
      <alignment horizontal="center" vertical="center" wrapText="1"/>
    </xf>
    <xf numFmtId="0" fontId="51" fillId="3" borderId="1" xfId="0" applyFont="1" applyFill="1" applyBorder="1" applyAlignment="1">
      <alignment horizontal="center" vertical="center" wrapText="1"/>
    </xf>
    <xf numFmtId="9" fontId="51" fillId="3" borderId="1" xfId="1" applyFont="1" applyFill="1" applyBorder="1" applyAlignment="1">
      <alignment horizontal="center" vertical="center" wrapText="1"/>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8" fillId="0" borderId="4" xfId="0" applyFont="1" applyBorder="1" applyAlignment="1">
      <alignment horizontal="center"/>
    </xf>
    <xf numFmtId="0" fontId="48" fillId="0" borderId="1" xfId="0" applyFont="1" applyBorder="1"/>
    <xf numFmtId="0" fontId="51" fillId="3" borderId="10" xfId="0" applyFont="1" applyFill="1" applyBorder="1" applyAlignment="1">
      <alignment horizontal="center"/>
    </xf>
    <xf numFmtId="0" fontId="51" fillId="3" borderId="15" xfId="0" applyFont="1" applyFill="1" applyBorder="1" applyAlignment="1">
      <alignment horizontal="center"/>
    </xf>
    <xf numFmtId="0" fontId="51" fillId="3" borderId="5" xfId="0" applyFont="1" applyFill="1" applyBorder="1" applyAlignment="1">
      <alignment horizontal="center"/>
    </xf>
    <xf numFmtId="0" fontId="51" fillId="3" borderId="1" xfId="0" applyFont="1" applyFill="1" applyBorder="1"/>
    <xf numFmtId="0" fontId="47" fillId="16"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9" fontId="49" fillId="3" borderId="2" xfId="0" applyNumberFormat="1" applyFont="1" applyFill="1" applyBorder="1" applyAlignment="1">
      <alignment horizontal="center" vertical="center" wrapText="1"/>
    </xf>
    <xf numFmtId="0" fontId="49" fillId="3" borderId="2" xfId="0" applyFont="1" applyFill="1" applyBorder="1" applyAlignment="1">
      <alignment horizontal="center" vertical="center" wrapText="1"/>
    </xf>
    <xf numFmtId="9" fontId="49" fillId="3" borderId="2" xfId="1" applyFont="1" applyFill="1" applyBorder="1" applyAlignment="1">
      <alignment horizontal="center" vertical="center" wrapText="1"/>
    </xf>
    <xf numFmtId="14" fontId="49" fillId="3" borderId="2" xfId="0" applyNumberFormat="1" applyFont="1" applyFill="1" applyBorder="1" applyAlignment="1">
      <alignment horizontal="center" vertical="center" wrapText="1"/>
    </xf>
    <xf numFmtId="9" fontId="49" fillId="3" borderId="3" xfId="0" applyNumberFormat="1" applyFont="1" applyFill="1" applyBorder="1" applyAlignment="1">
      <alignment horizontal="center" vertical="center" wrapText="1"/>
    </xf>
    <xf numFmtId="0" fontId="49" fillId="3" borderId="3" xfId="0" applyFont="1" applyFill="1" applyBorder="1" applyAlignment="1">
      <alignment horizontal="center" vertical="center" wrapText="1"/>
    </xf>
    <xf numFmtId="9" fontId="49" fillId="3" borderId="3" xfId="1" applyFont="1" applyFill="1" applyBorder="1" applyAlignment="1">
      <alignment horizontal="center" vertical="center" wrapText="1"/>
    </xf>
    <xf numFmtId="14" fontId="49" fillId="3" borderId="3" xfId="0" applyNumberFormat="1" applyFont="1" applyFill="1" applyBorder="1" applyAlignment="1">
      <alignment horizontal="center" vertical="center" wrapText="1"/>
    </xf>
    <xf numFmtId="0" fontId="49" fillId="3" borderId="4" xfId="0" applyFont="1" applyFill="1" applyBorder="1" applyAlignment="1">
      <alignment horizontal="center" vertical="center" wrapText="1"/>
    </xf>
    <xf numFmtId="9" fontId="49" fillId="3" borderId="4" xfId="1" applyFont="1" applyFill="1" applyBorder="1" applyAlignment="1">
      <alignment horizontal="center" vertical="center" wrapText="1"/>
    </xf>
    <xf numFmtId="14" fontId="49" fillId="3" borderId="4" xfId="0" applyNumberFormat="1" applyFont="1" applyFill="1" applyBorder="1" applyAlignment="1">
      <alignment horizontal="center" vertical="center" wrapText="1"/>
    </xf>
    <xf numFmtId="9" fontId="49" fillId="3" borderId="4" xfId="0" applyNumberFormat="1" applyFont="1" applyFill="1" applyBorder="1" applyAlignment="1">
      <alignment horizontal="center" vertical="center" wrapText="1"/>
    </xf>
    <xf numFmtId="0" fontId="49" fillId="3" borderId="2" xfId="0" applyFont="1" applyFill="1" applyBorder="1" applyAlignment="1">
      <alignment horizontal="center" vertical="center" wrapText="1"/>
    </xf>
    <xf numFmtId="9" fontId="49" fillId="3" borderId="2" xfId="1" applyFont="1" applyFill="1" applyBorder="1" applyAlignment="1">
      <alignment horizontal="center" vertical="center" wrapText="1"/>
    </xf>
    <xf numFmtId="14" fontId="49" fillId="3" borderId="2" xfId="0" applyNumberFormat="1" applyFont="1" applyFill="1" applyBorder="1" applyAlignment="1">
      <alignment horizontal="center" vertical="center" wrapText="1"/>
    </xf>
    <xf numFmtId="0" fontId="49" fillId="3" borderId="1" xfId="0" applyFont="1" applyFill="1" applyBorder="1" applyAlignment="1">
      <alignment horizontal="center" vertical="center"/>
    </xf>
    <xf numFmtId="9" fontId="49" fillId="3" borderId="1" xfId="0" applyNumberFormat="1" applyFont="1" applyFill="1" applyBorder="1" applyAlignment="1">
      <alignment horizontal="center" vertical="center" wrapText="1"/>
    </xf>
    <xf numFmtId="0" fontId="49" fillId="3" borderId="1" xfId="0" applyFont="1" applyFill="1" applyBorder="1" applyAlignment="1">
      <alignment vertical="center" wrapText="1"/>
    </xf>
    <xf numFmtId="14" fontId="49" fillId="3" borderId="1" xfId="0" applyNumberFormat="1" applyFont="1" applyFill="1" applyBorder="1" applyAlignment="1">
      <alignment horizontal="center" vertical="center" wrapText="1"/>
    </xf>
    <xf numFmtId="0" fontId="49" fillId="3" borderId="1" xfId="0" applyFont="1" applyFill="1" applyBorder="1" applyAlignment="1">
      <alignment vertical="center" wrapText="1"/>
    </xf>
    <xf numFmtId="9" fontId="49" fillId="3" borderId="1" xfId="0" applyNumberFormat="1" applyFont="1" applyFill="1" applyBorder="1" applyAlignment="1">
      <alignment horizontal="center" vertical="center" wrapText="1"/>
    </xf>
    <xf numFmtId="0" fontId="49" fillId="3" borderId="1" xfId="0" applyFont="1" applyFill="1" applyBorder="1" applyAlignment="1">
      <alignment horizontal="center" vertical="center" wrapText="1"/>
    </xf>
    <xf numFmtId="14" fontId="49" fillId="3" borderId="1" xfId="0" applyNumberFormat="1" applyFont="1" applyFill="1" applyBorder="1" applyAlignment="1">
      <alignment horizontal="center" vertical="center" wrapText="1"/>
    </xf>
    <xf numFmtId="9" fontId="49" fillId="3" borderId="1" xfId="1" applyFont="1" applyFill="1" applyBorder="1" applyAlignment="1">
      <alignment horizontal="center" vertical="center" wrapText="1"/>
    </xf>
    <xf numFmtId="9" fontId="49" fillId="3" borderId="1" xfId="1" applyFont="1" applyFill="1" applyBorder="1" applyAlignment="1">
      <alignment horizontal="center" vertical="center" wrapText="1"/>
    </xf>
    <xf numFmtId="14" fontId="49" fillId="3" borderId="1" xfId="0" applyNumberFormat="1" applyFont="1" applyFill="1" applyBorder="1" applyAlignment="1">
      <alignment horizontal="center" vertical="center"/>
    </xf>
    <xf numFmtId="0" fontId="47" fillId="16" borderId="10" xfId="0" applyFont="1" applyFill="1" applyBorder="1" applyAlignment="1">
      <alignment horizontal="center" vertical="center" wrapText="1"/>
    </xf>
    <xf numFmtId="0" fontId="47" fillId="16" borderId="5" xfId="0" applyFont="1" applyFill="1" applyBorder="1" applyAlignment="1">
      <alignment horizontal="center" vertical="center" wrapText="1"/>
    </xf>
    <xf numFmtId="166" fontId="51" fillId="3" borderId="1" xfId="0" applyNumberFormat="1" applyFont="1" applyFill="1" applyBorder="1" applyAlignment="1">
      <alignment horizontal="center" vertical="center"/>
    </xf>
    <xf numFmtId="43" fontId="49" fillId="3" borderId="1" xfId="5" applyFont="1" applyFill="1" applyBorder="1" applyAlignment="1">
      <alignment vertical="center" wrapText="1"/>
    </xf>
    <xf numFmtId="44" fontId="49" fillId="3" borderId="2" xfId="6" applyFont="1" applyFill="1" applyBorder="1" applyAlignment="1">
      <alignment vertical="center" wrapText="1"/>
    </xf>
    <xf numFmtId="44" fontId="49" fillId="3" borderId="3" xfId="6" applyFont="1" applyFill="1" applyBorder="1" applyAlignment="1">
      <alignment vertical="center" wrapText="1"/>
    </xf>
    <xf numFmtId="44" fontId="49" fillId="3" borderId="1" xfId="6" applyFont="1" applyFill="1" applyBorder="1" applyAlignment="1">
      <alignment vertical="center" wrapText="1"/>
    </xf>
    <xf numFmtId="0" fontId="50" fillId="0" borderId="2"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46" fillId="0" borderId="2" xfId="0"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9" fontId="51" fillId="3" borderId="1" xfId="0" applyNumberFormat="1" applyFont="1" applyFill="1" applyBorder="1" applyAlignment="1">
      <alignment horizontal="center" vertical="center"/>
    </xf>
    <xf numFmtId="0" fontId="50" fillId="3" borderId="10" xfId="0" applyFont="1" applyFill="1" applyBorder="1" applyAlignment="1">
      <alignment horizontal="center"/>
    </xf>
    <xf numFmtId="0" fontId="50" fillId="3" borderId="15" xfId="0" applyFont="1" applyFill="1" applyBorder="1" applyAlignment="1">
      <alignment horizontal="center"/>
    </xf>
    <xf numFmtId="0" fontId="50" fillId="3" borderId="5" xfId="0" applyFont="1" applyFill="1" applyBorder="1" applyAlignment="1">
      <alignment horizontal="center"/>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0" fillId="0" borderId="4" xfId="0" applyFont="1" applyBorder="1" applyAlignment="1">
      <alignment horizontal="center" vertical="center"/>
    </xf>
    <xf numFmtId="0" fontId="47" fillId="3" borderId="1" xfId="0" applyFont="1" applyFill="1" applyBorder="1" applyAlignment="1">
      <alignment horizontal="center" vertical="center"/>
    </xf>
    <xf numFmtId="0" fontId="50" fillId="0" borderId="1"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49" fillId="3" borderId="5" xfId="0" applyFont="1" applyFill="1" applyBorder="1" applyAlignment="1">
      <alignment horizontal="center" vertical="center" wrapText="1"/>
    </xf>
    <xf numFmtId="0" fontId="52" fillId="3" borderId="1" xfId="0" applyFont="1" applyFill="1" applyBorder="1" applyAlignment="1">
      <alignment horizontal="center" vertical="center" wrapText="1"/>
    </xf>
    <xf numFmtId="14" fontId="53" fillId="3" borderId="1" xfId="0" applyNumberFormat="1" applyFont="1" applyFill="1" applyBorder="1" applyAlignment="1">
      <alignment horizontal="center" vertical="center" wrapText="1"/>
    </xf>
    <xf numFmtId="0" fontId="50" fillId="3" borderId="2" xfId="0" applyFont="1" applyFill="1" applyBorder="1" applyAlignment="1">
      <alignment horizontal="center" vertical="center"/>
    </xf>
    <xf numFmtId="0" fontId="50" fillId="3" borderId="3" xfId="0" applyFont="1" applyFill="1" applyBorder="1" applyAlignment="1">
      <alignment horizontal="center" vertical="center"/>
    </xf>
    <xf numFmtId="0" fontId="50" fillId="3" borderId="4" xfId="0" applyFont="1" applyFill="1" applyBorder="1" applyAlignment="1">
      <alignment horizontal="center" vertical="center"/>
    </xf>
    <xf numFmtId="0" fontId="51" fillId="0" borderId="2" xfId="0" applyFont="1" applyBorder="1" applyAlignment="1">
      <alignment horizontal="center" vertical="center" wrapText="1"/>
    </xf>
    <xf numFmtId="0" fontId="48" fillId="3" borderId="10" xfId="0" applyFont="1" applyFill="1" applyBorder="1" applyAlignment="1">
      <alignment horizontal="center"/>
    </xf>
    <xf numFmtId="0" fontId="48" fillId="3" borderId="15" xfId="0" applyFont="1" applyFill="1" applyBorder="1" applyAlignment="1">
      <alignment horizontal="center"/>
    </xf>
    <xf numFmtId="0" fontId="48" fillId="3" borderId="5" xfId="0" applyFont="1" applyFill="1" applyBorder="1" applyAlignment="1">
      <alignment horizontal="center"/>
    </xf>
    <xf numFmtId="9" fontId="47" fillId="3" borderId="2" xfId="0" applyNumberFormat="1" applyFont="1" applyFill="1" applyBorder="1" applyAlignment="1">
      <alignment horizontal="center" vertical="center" wrapText="1"/>
    </xf>
    <xf numFmtId="0" fontId="50" fillId="3" borderId="0" xfId="0" applyFont="1" applyFill="1" applyAlignment="1">
      <alignment vertical="center" wrapText="1"/>
    </xf>
    <xf numFmtId="0" fontId="47" fillId="3" borderId="4"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11" xfId="0" applyFont="1" applyFill="1" applyBorder="1" applyAlignment="1">
      <alignment horizontal="center" vertical="center" wrapText="1"/>
    </xf>
    <xf numFmtId="9" fontId="47" fillId="3" borderId="3" xfId="0" applyNumberFormat="1" applyFont="1" applyFill="1" applyBorder="1" applyAlignment="1">
      <alignment horizontal="center" vertical="center" wrapText="1"/>
    </xf>
    <xf numFmtId="0" fontId="51"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49" fillId="3" borderId="14" xfId="0" applyFont="1" applyFill="1" applyBorder="1" applyAlignment="1">
      <alignment horizontal="center" vertical="center" wrapText="1"/>
    </xf>
    <xf numFmtId="9" fontId="47" fillId="3" borderId="4" xfId="0" applyNumberFormat="1" applyFont="1" applyFill="1" applyBorder="1" applyAlignment="1">
      <alignment horizontal="center" vertical="center" wrapText="1"/>
    </xf>
    <xf numFmtId="0" fontId="51" fillId="3" borderId="4"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48" fillId="0" borderId="1" xfId="0" applyFont="1" applyBorder="1" applyAlignment="1">
      <alignment horizont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48" fillId="0" borderId="2" xfId="0" applyFont="1" applyBorder="1" applyAlignment="1">
      <alignment horizontal="center" vertical="center" wrapText="1"/>
    </xf>
    <xf numFmtId="9" fontId="51" fillId="3" borderId="10" xfId="0" applyNumberFormat="1" applyFont="1" applyFill="1" applyBorder="1" applyAlignment="1">
      <alignment horizontal="center"/>
    </xf>
    <xf numFmtId="9" fontId="51" fillId="3" borderId="15" xfId="0" applyNumberFormat="1" applyFont="1" applyFill="1" applyBorder="1" applyAlignment="1">
      <alignment horizontal="center"/>
    </xf>
    <xf numFmtId="9" fontId="51" fillId="3" borderId="5" xfId="0" applyNumberFormat="1" applyFont="1" applyFill="1" applyBorder="1" applyAlignment="1">
      <alignment horizontal="center"/>
    </xf>
    <xf numFmtId="0" fontId="54" fillId="0" borderId="0" xfId="0" applyFont="1"/>
  </cellXfs>
  <cellStyles count="7">
    <cellStyle name="Millares" xfId="5" builtinId="3"/>
    <cellStyle name="Millares 2" xfId="3" xr:uid="{00000000-0005-0000-0000-000000000000}"/>
    <cellStyle name="Moneda" xfId="6" builtinId="4"/>
    <cellStyle name="Moneda [0]" xfId="4" builtinId="7"/>
    <cellStyle name="Normal" xfId="0" builtinId="0"/>
    <cellStyle name="Normal 2" xfId="2" xr:uid="{00000000-0005-0000-0000-000002000000}"/>
    <cellStyle name="Porcentaje" xfId="1" builtinId="5"/>
  </cellStyles>
  <dxfs count="46">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theme="0"/>
        </patternFill>
      </fill>
    </dxf>
  </dxfs>
  <tableStyles count="0" defaultTableStyle="TableStyleMedium2" defaultPivotStyle="PivotStyleLight16"/>
  <colors>
    <mruColors>
      <color rgb="FFFF6600"/>
      <color rgb="FFFF9933"/>
      <color rgb="FFFF33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worksheet" Target="worksheets/sheet17.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theme" Target="theme/theme1.xml"/><Relationship Id="rId10" Type="http://schemas.openxmlformats.org/officeDocument/2006/relationships/chartsheet" Target="chartsheets/sheet1.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Marzo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MARZO'!$F$33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MARZO'!$F$34:$F$36</c:f>
              <c:numCache>
                <c:formatCode>0%</c:formatCode>
                <c:ptCount val="3"/>
                <c:pt idx="0">
                  <c:v>0</c:v>
                </c:pt>
                <c:pt idx="1">
                  <c:v>0</c:v>
                </c:pt>
                <c:pt idx="2">
                  <c:v>0</c:v>
                </c:pt>
              </c:numCache>
            </c:numRef>
          </c:val>
          <c:extLst>
            <c:ext xmlns:c16="http://schemas.microsoft.com/office/drawing/2014/chart" uri="{C3380CC4-5D6E-409C-BE32-E72D297353CC}">
              <c16:uniqueId val="{0000000C-BE22-402A-B712-050B775AFD15}"/>
            </c:ext>
          </c:extLst>
        </c:ser>
        <c:ser>
          <c:idx val="5"/>
          <c:order val="1"/>
          <c:tx>
            <c:strRef>
              <c:f>'Graficos- MARZO'!$G$33</c:f>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MARZO'!$G$34:$G$36</c:f>
              <c:numCache>
                <c:formatCode>0%</c:formatCode>
                <c:ptCount val="3"/>
                <c:pt idx="0">
                  <c:v>0</c:v>
                </c:pt>
                <c:pt idx="1">
                  <c:v>0</c:v>
                </c:pt>
                <c:pt idx="2">
                  <c:v>0</c:v>
                </c:pt>
              </c:numCache>
            </c:numRef>
          </c:val>
          <c:extLst>
            <c:ext xmlns:c16="http://schemas.microsoft.com/office/drawing/2014/chart" uri="{C3380CC4-5D6E-409C-BE32-E72D297353CC}">
              <c16:uniqueId val="{0000000D-BE22-402A-B712-050B775AFD15}"/>
            </c:ext>
          </c:extLst>
        </c:ser>
        <c:ser>
          <c:idx val="6"/>
          <c:order val="2"/>
          <c:tx>
            <c:strRef>
              <c:f>'Graficos- MARZO'!$H$33</c:f>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MARZO'!$H$34:$H$36</c:f>
              <c:numCache>
                <c:formatCode>0%</c:formatCode>
                <c:ptCount val="3"/>
                <c:pt idx="0">
                  <c:v>0</c:v>
                </c:pt>
                <c:pt idx="1">
                  <c:v>0</c:v>
                </c:pt>
                <c:pt idx="2">
                  <c:v>0</c:v>
                </c:pt>
              </c:numCache>
            </c:numRef>
          </c:val>
          <c:extLst>
            <c:ext xmlns:c16="http://schemas.microsoft.com/office/drawing/2014/chart" uri="{C3380CC4-5D6E-409C-BE32-E72D297353CC}">
              <c16:uniqueId val="{0000000E-BE22-402A-B712-050B775AFD15}"/>
            </c:ext>
          </c:extLst>
        </c:ser>
        <c:ser>
          <c:idx val="7"/>
          <c:order val="3"/>
          <c:tx>
            <c:strRef>
              <c:f>'Graficos- MARZO'!$I$33</c:f>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10-BE22-402A-B712-050B775AFD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MARZO'!$I$34:$I$36</c:f>
              <c:numCache>
                <c:formatCode>0%</c:formatCode>
                <c:ptCount val="3"/>
                <c:pt idx="0">
                  <c:v>0</c:v>
                </c:pt>
                <c:pt idx="1">
                  <c:v>0</c:v>
                </c:pt>
                <c:pt idx="2">
                  <c:v>0</c:v>
                </c:pt>
              </c:numCache>
            </c:numRef>
          </c:val>
          <c:extLst>
            <c:ext xmlns:c16="http://schemas.microsoft.com/office/drawing/2014/chart" uri="{C3380CC4-5D6E-409C-BE32-E72D297353CC}">
              <c16:uniqueId val="{0000000F-BE22-402A-B712-050B775AFD15}"/>
            </c:ext>
          </c:extLst>
        </c:ser>
        <c:ser>
          <c:idx val="4"/>
          <c:order val="4"/>
          <c:tx>
            <c:strRef>
              <c:f>'Graficos- MARZO'!$F$33</c:f>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MARZO'!$F$34:$F$36</c:f>
              <c:numCache>
                <c:formatCode>0%</c:formatCode>
                <c:ptCount val="3"/>
                <c:pt idx="0">
                  <c:v>0</c:v>
                </c:pt>
                <c:pt idx="1">
                  <c:v>0</c:v>
                </c:pt>
                <c:pt idx="2">
                  <c:v>0</c:v>
                </c:pt>
              </c:numCache>
            </c:numRef>
          </c:val>
          <c:extLst>
            <c:ext xmlns:c16="http://schemas.microsoft.com/office/drawing/2014/chart" uri="{C3380CC4-5D6E-409C-BE32-E72D297353CC}">
              <c16:uniqueId val="{00000003-BE22-402A-B712-050B775AFD15}"/>
            </c:ext>
          </c:extLst>
        </c:ser>
        <c:ser>
          <c:idx val="0"/>
          <c:order val="5"/>
          <c:tx>
            <c:strRef>
              <c:f>'Graficos- MARZO'!$G$33</c:f>
              <c:strCache>
                <c:ptCount val="1"/>
                <c:pt idx="0">
                  <c:v>%  Avance Actual</c:v>
                </c:pt>
              </c:strCache>
              <c:extLst xmlns:c15="http://schemas.microsoft.com/office/drawing/2012/chart"/>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extLst xmlns:c15="http://schemas.microsoft.com/office/drawing/2012/chart"/>
            </c:strRef>
          </c:cat>
          <c:val>
            <c:numRef>
              <c:f>'Graficos- MARZO'!$G$34:$G$36</c:f>
              <c:numCache>
                <c:formatCode>0%</c:formatCode>
                <c:ptCount val="3"/>
                <c:pt idx="0">
                  <c:v>0</c:v>
                </c:pt>
                <c:pt idx="1">
                  <c:v>0</c:v>
                </c:pt>
                <c:pt idx="2">
                  <c:v>0</c:v>
                </c:pt>
              </c:numCache>
              <c:extLst xmlns:c15="http://schemas.microsoft.com/office/drawing/2012/chart"/>
            </c:numRef>
          </c:val>
          <c:extLst xmlns:c15="http://schemas.microsoft.com/office/drawing/2012/chart">
            <c:ext xmlns:c16="http://schemas.microsoft.com/office/drawing/2014/chart" uri="{C3380CC4-5D6E-409C-BE32-E72D297353CC}">
              <c16:uniqueId val="{00000009-BE22-402A-B712-050B775AFD15}"/>
            </c:ext>
          </c:extLst>
        </c:ser>
        <c:ser>
          <c:idx val="1"/>
          <c:order val="6"/>
          <c:tx>
            <c:strRef>
              <c:f>'Graficos- MARZO'!$H$33</c:f>
              <c:strCache>
                <c:ptCount val="1"/>
                <c:pt idx="0">
                  <c:v>% Avance Esperado Temporal</c:v>
                </c:pt>
              </c:strCache>
              <c:extLst xmlns:c15="http://schemas.microsoft.com/office/drawing/2012/chart"/>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extLst xmlns:c15="http://schemas.microsoft.com/office/drawing/2012/chart"/>
            </c:strRef>
          </c:cat>
          <c:val>
            <c:numRef>
              <c:f>'Graficos- MARZO'!$H$34:$H$36</c:f>
              <c:numCache>
                <c:formatCode>0%</c:formatCode>
                <c:ptCount val="3"/>
                <c:pt idx="0">
                  <c:v>0</c:v>
                </c:pt>
                <c:pt idx="1">
                  <c:v>0</c:v>
                </c:pt>
                <c:pt idx="2">
                  <c:v>0</c:v>
                </c:pt>
              </c:numCache>
              <c:extLst xmlns:c15="http://schemas.microsoft.com/office/drawing/2012/chart"/>
            </c:numRef>
          </c:val>
          <c:extLst xmlns:c15="http://schemas.microsoft.com/office/drawing/2012/chart">
            <c:ext xmlns:c16="http://schemas.microsoft.com/office/drawing/2014/chart" uri="{C3380CC4-5D6E-409C-BE32-E72D297353CC}">
              <c16:uniqueId val="{0000000B-BE22-402A-B712-050B775AFD15}"/>
            </c:ext>
          </c:extLst>
        </c:ser>
        <c:ser>
          <c:idx val="2"/>
          <c:order val="7"/>
          <c:tx>
            <c:strRef>
              <c:f>'Graficos- MARZO'!$I$33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6-BE22-402A-B712-050B775AFD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MARZO'!$I$34:$I$36</c:f>
              <c:numCache>
                <c:formatCode>0%</c:formatCode>
                <c:ptCount val="3"/>
                <c:pt idx="0">
                  <c:v>0</c:v>
                </c:pt>
                <c:pt idx="1">
                  <c:v>0</c:v>
                </c:pt>
                <c:pt idx="2">
                  <c:v>0</c:v>
                </c:pt>
              </c:numCache>
            </c:numRef>
          </c:val>
          <c:extLst>
            <c:ext xmlns:c16="http://schemas.microsoft.com/office/drawing/2014/chart" uri="{C3380CC4-5D6E-409C-BE32-E72D297353CC}">
              <c16:uniqueId val="{00000007-BE22-402A-B712-050B775AFD15}"/>
            </c:ext>
          </c:extLst>
        </c:ser>
        <c:dLbls>
          <c:showLegendKey val="0"/>
          <c:showVal val="1"/>
          <c:showCatName val="0"/>
          <c:showSerName val="0"/>
          <c:showPercent val="0"/>
          <c:showBubbleSize val="0"/>
        </c:dLbls>
        <c:gapWidth val="65"/>
        <c:shape val="box"/>
        <c:axId val="184437256"/>
        <c:axId val="186124960"/>
        <c:axId val="0"/>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Abril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ABRIL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'!$B$48:$B$49</c:f>
              <c:strCache>
                <c:ptCount val="2"/>
                <c:pt idx="0">
                  <c:v>OPTIMIZACIÓN  GESTION DE ACTIVOS</c:v>
                </c:pt>
                <c:pt idx="1">
                  <c:v>EVALUACIÓN DE LA ESTRUCTURA ACTUAL DE FONADE VS LA NECESIDAD DE LAS ÁREAS</c:v>
                </c:pt>
              </c:strCache>
            </c:strRef>
          </c:cat>
          <c:val>
            <c:numRef>
              <c:f>'Graficos- ABRIL '!$I$48:$I$49</c:f>
              <c:numCache>
                <c:formatCode>0%</c:formatCode>
                <c:ptCount val="2"/>
                <c:pt idx="0">
                  <c:v>0</c:v>
                </c:pt>
                <c:pt idx="1">
                  <c:v>0</c:v>
                </c:pt>
              </c:numCache>
            </c:numRef>
          </c:val>
          <c:extLst>
            <c:ext xmlns:c16="http://schemas.microsoft.com/office/drawing/2014/chart" uri="{C3380CC4-5D6E-409C-BE32-E72D297353CC}">
              <c16:uniqueId val="{00000000-3ADD-494B-9085-18A8BBE7F3D0}"/>
            </c:ext>
          </c:extLst>
        </c:ser>
        <c:ser>
          <c:idx val="0"/>
          <c:order val="1"/>
          <c:tx>
            <c:strRef>
              <c:f>'Graficos- ABRIL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ABRIL '!$F$48:$F$49</c:f>
              <c:numCache>
                <c:formatCode>0%</c:formatCode>
                <c:ptCount val="2"/>
                <c:pt idx="0">
                  <c:v>0</c:v>
                </c:pt>
                <c:pt idx="1">
                  <c:v>0</c:v>
                </c:pt>
              </c:numCache>
            </c:numRef>
          </c:val>
          <c:extLst>
            <c:ext xmlns:c16="http://schemas.microsoft.com/office/drawing/2014/chart" uri="{C3380CC4-5D6E-409C-BE32-E72D297353CC}">
              <c16:uniqueId val="{00000001-3ADD-494B-9085-18A8BBE7F3D0}"/>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Abril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ABRIL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'!$B$60</c:f>
              <c:strCache>
                <c:ptCount val="1"/>
                <c:pt idx="0">
                  <c:v>IMPLEMENTACIÓN ERP</c:v>
                </c:pt>
              </c:strCache>
            </c:strRef>
          </c:cat>
          <c:val>
            <c:numRef>
              <c:f>'Graficos- ABRIL '!$F$60</c:f>
              <c:numCache>
                <c:formatCode>0%</c:formatCode>
                <c:ptCount val="1"/>
                <c:pt idx="0">
                  <c:v>0</c:v>
                </c:pt>
              </c:numCache>
            </c:numRef>
          </c:val>
          <c:extLst>
            <c:ext xmlns:c16="http://schemas.microsoft.com/office/drawing/2014/chart" uri="{C3380CC4-5D6E-409C-BE32-E72D297353CC}">
              <c16:uniqueId val="{00000000-7A0B-4EC7-98C4-A00524EEC8D6}"/>
            </c:ext>
          </c:extLst>
        </c:ser>
        <c:ser>
          <c:idx val="6"/>
          <c:order val="1"/>
          <c:tx>
            <c:strRef>
              <c:f>'Graficos- ABRIL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'!$B$60</c:f>
              <c:strCache>
                <c:ptCount val="1"/>
                <c:pt idx="0">
                  <c:v>IMPLEMENTACIÓN ERP</c:v>
                </c:pt>
              </c:strCache>
            </c:strRef>
          </c:cat>
          <c:val>
            <c:numRef>
              <c:f>'Graficos- ABRIL '!$I$60</c:f>
              <c:numCache>
                <c:formatCode>0%</c:formatCode>
                <c:ptCount val="1"/>
                <c:pt idx="0">
                  <c:v>0</c:v>
                </c:pt>
              </c:numCache>
            </c:numRef>
          </c:val>
          <c:extLst>
            <c:ext xmlns:c16="http://schemas.microsoft.com/office/drawing/2014/chart" uri="{C3380CC4-5D6E-409C-BE32-E72D297353CC}">
              <c16:uniqueId val="{00000001-7A0B-4EC7-98C4-A00524EEC8D6}"/>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Abril 30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ABRIL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'!$B$71</c:f>
              <c:strCache>
                <c:ptCount val="1"/>
                <c:pt idx="0">
                  <c:v>PLAN INSTITUCIONAL DE GESTIÓN Y DESEMPEÑO</c:v>
                </c:pt>
              </c:strCache>
            </c:strRef>
          </c:cat>
          <c:val>
            <c:numRef>
              <c:f>'Graficos- ABRIL '!$F$71</c:f>
              <c:numCache>
                <c:formatCode>0%</c:formatCode>
                <c:ptCount val="1"/>
                <c:pt idx="0">
                  <c:v>0</c:v>
                </c:pt>
              </c:numCache>
            </c:numRef>
          </c:val>
          <c:extLst>
            <c:ext xmlns:c16="http://schemas.microsoft.com/office/drawing/2014/chart" uri="{C3380CC4-5D6E-409C-BE32-E72D297353CC}">
              <c16:uniqueId val="{00000000-A23D-4C1E-BB14-1102A9113D84}"/>
            </c:ext>
          </c:extLst>
        </c:ser>
        <c:ser>
          <c:idx val="6"/>
          <c:order val="6"/>
          <c:tx>
            <c:strRef>
              <c:f>'Graficos- ABRIL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'!$B$71</c:f>
              <c:strCache>
                <c:ptCount val="1"/>
                <c:pt idx="0">
                  <c:v>PLAN INSTITUCIONAL DE GESTIÓN Y DESEMPEÑO</c:v>
                </c:pt>
              </c:strCache>
            </c:strRef>
          </c:cat>
          <c:val>
            <c:numRef>
              <c:f>'Graficos- ABRIL '!$I$71</c:f>
              <c:numCache>
                <c:formatCode>0%</c:formatCode>
                <c:ptCount val="1"/>
                <c:pt idx="0">
                  <c:v>0</c:v>
                </c:pt>
              </c:numCache>
            </c:numRef>
          </c:val>
          <c:extLst>
            <c:ext xmlns:c16="http://schemas.microsoft.com/office/drawing/2014/chart" uri="{C3380CC4-5D6E-409C-BE32-E72D297353CC}">
              <c16:uniqueId val="{00000001-A23D-4C1E-BB14-1102A9113D84}"/>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ABRIL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ABRIL '!$B$71</c15:sqref>
                        </c15:formulaRef>
                      </c:ext>
                    </c:extLst>
                    <c:strCache>
                      <c:ptCount val="1"/>
                      <c:pt idx="0">
                        <c:v>PLAN INSTITUCIONAL DE GESTIÓN Y DESEMPEÑO</c:v>
                      </c:pt>
                    </c:strCache>
                  </c:strRef>
                </c:cat>
                <c:val>
                  <c:numRef>
                    <c:extLst>
                      <c:ext uri="{02D57815-91ED-43cb-92C2-25804820EDAC}">
                        <c15:formulaRef>
                          <c15:sqref>'Graficos- ABRIL '!$C$71</c15:sqref>
                        </c15:formulaRef>
                      </c:ext>
                    </c:extLst>
                    <c:numCache>
                      <c:formatCode>0.0%</c:formatCode>
                      <c:ptCount val="1"/>
                      <c:pt idx="0">
                        <c:v>0.12</c:v>
                      </c:pt>
                    </c:numCache>
                  </c:numRef>
                </c:val>
                <c:extLst>
                  <c:ext xmlns:c16="http://schemas.microsoft.com/office/drawing/2014/chart" uri="{C3380CC4-5D6E-409C-BE32-E72D297353CC}">
                    <c16:uniqueId val="{00000002-A23D-4C1E-BB14-1102A9113D8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ABRIL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A23D-4C1E-BB14-1102A9113D8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ABRIL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A23D-4C1E-BB14-1102A9113D8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ABRIL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A23D-4C1E-BB14-1102A9113D84}"/>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ABRIL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A23D-4C1E-BB14-1102A9113D84}"/>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Mayo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Mayo'!$F$33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Mayo'!$F$34:$F$36</c:f>
              <c:numCache>
                <c:formatCode>0%</c:formatCode>
                <c:ptCount val="3"/>
                <c:pt idx="0">
                  <c:v>0</c:v>
                </c:pt>
                <c:pt idx="1">
                  <c:v>0</c:v>
                </c:pt>
                <c:pt idx="2">
                  <c:v>0</c:v>
                </c:pt>
              </c:numCache>
            </c:numRef>
          </c:val>
          <c:extLst>
            <c:ext xmlns:c16="http://schemas.microsoft.com/office/drawing/2014/chart" uri="{C3380CC4-5D6E-409C-BE32-E72D297353CC}">
              <c16:uniqueId val="{00000000-1A55-4EEE-BA79-844C74A925EF}"/>
            </c:ext>
          </c:extLst>
        </c:ser>
        <c:ser>
          <c:idx val="2"/>
          <c:order val="7"/>
          <c:tx>
            <c:strRef>
              <c:f>'Graficos- Mayo'!$I$33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A-1A55-4EEE-BA79-844C74A925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Mayo'!$I$34:$I$36</c:f>
              <c:numCache>
                <c:formatCode>0%</c:formatCode>
                <c:ptCount val="3"/>
                <c:pt idx="0">
                  <c:v>0</c:v>
                </c:pt>
                <c:pt idx="1">
                  <c:v>0</c:v>
                </c:pt>
                <c:pt idx="2">
                  <c:v>0</c:v>
                </c:pt>
              </c:numCache>
            </c:numRef>
          </c:val>
          <c:extLst>
            <c:ext xmlns:c16="http://schemas.microsoft.com/office/drawing/2014/chart" uri="{C3380CC4-5D6E-409C-BE32-E72D297353CC}">
              <c16:uniqueId val="{0000000B-1A55-4EEE-BA79-844C74A925EF}"/>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Mayo'!$G$33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Mayo'!$G$34:$G$36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1-1A55-4EEE-BA79-844C74A925EF}"/>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Mayo'!$H$33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1A55-4EEE-BA79-844C74A925EF}"/>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Mayo'!$I$33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4-1A55-4EEE-BA79-844C74A925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1A55-4EEE-BA79-844C74A925E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Mayo'!$F$33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1A55-4EEE-BA79-844C74A925EF}"/>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Mayo'!$G$33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1A55-4EEE-BA79-844C74A925EF}"/>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Mayo'!$H$33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1A55-4EEE-BA79-844C74A925EF}"/>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rPr>
              <a:t>CUMPLIMIENTO</a:t>
            </a:r>
            <a:r>
              <a:rPr lang="es-CO" baseline="0">
                <a:solidFill>
                  <a:sysClr val="windowText" lastClr="000000"/>
                </a:solidFill>
              </a:rPr>
              <a:t> A MAYO 31 DE 2018</a:t>
            </a:r>
            <a:endParaRPr lang="es-CO">
              <a:solidFill>
                <a:sysClr val="windowText" lastClr="000000"/>
              </a:solidFill>
            </a:endParaRPr>
          </a:p>
          <a:p>
            <a:pPr>
              <a:defRPr/>
            </a:pPr>
            <a:endParaRPr lang="es-CO"/>
          </a:p>
        </c:rich>
      </c:tx>
      <c:layout>
        <c:manualLayout>
          <c:xMode val="edge"/>
          <c:yMode val="edge"/>
          <c:x val="9.468749716442694E-2"/>
          <c:y val="2.262294994360591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Mayo'!$C$15</c:f>
              <c:strCache>
                <c:ptCount val="1"/>
                <c:pt idx="0">
                  <c:v>30-may.-18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68CB-45A7-B832-D3F2E8558377}"/>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68CB-45A7-B832-D3F2E8558377}"/>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Mayo'!$B$16:$B$17</c:f>
              <c:strCache>
                <c:ptCount val="2"/>
                <c:pt idx="0">
                  <c:v>Cumplimiento de Hitos</c:v>
                </c:pt>
                <c:pt idx="1">
                  <c:v>Cumplimiento Temporal</c:v>
                </c:pt>
              </c:strCache>
            </c:strRef>
          </c:cat>
          <c:val>
            <c:numRef>
              <c:f>'Graficos- Mayo'!$C$16:$C$17</c:f>
              <c:numCache>
                <c:formatCode>0.0%</c:formatCode>
                <c:ptCount val="2"/>
                <c:pt idx="0" formatCode="0%">
                  <c:v>0</c:v>
                </c:pt>
                <c:pt idx="1">
                  <c:v>0</c:v>
                </c:pt>
              </c:numCache>
            </c:numRef>
          </c:val>
          <c:extLst>
            <c:ext xmlns:c16="http://schemas.microsoft.com/office/drawing/2014/chart" uri="{C3380CC4-5D6E-409C-BE32-E72D297353CC}">
              <c16:uniqueId val="{00000002-68CB-45A7-B832-D3F2E8558377}"/>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50000"/>
      </a:schemeClr>
    </a:solidFill>
    <a:ln>
      <a:noFill/>
    </a:ln>
    <a:effectLst/>
  </c:spPr>
  <c:txPr>
    <a:bodyPr/>
    <a:lstStyle/>
    <a:p>
      <a:pPr>
        <a:defRPr/>
      </a:pPr>
      <a:endParaRPr lang="es-CO"/>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Mayo 31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Mayo'!$F$26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Mayo'!$B$27:$B$28</c:f>
              <c:strCache>
                <c:ptCount val="2"/>
                <c:pt idx="0">
                  <c:v>ACTUALIZACIÓN DE LA  METODOLOGÍA PARA NUEVOS NEGOCIOS </c:v>
                </c:pt>
                <c:pt idx="1">
                  <c:v>OPTIMIZACIÓN DEL  SEGUIMIENTO A LA SUPERVISIÓN DE PROYECTOS</c:v>
                </c:pt>
              </c:strCache>
            </c:strRef>
          </c:cat>
          <c:val>
            <c:numRef>
              <c:f>'Graficos- Mayo'!$F$27:$F$28</c:f>
              <c:numCache>
                <c:formatCode>0%</c:formatCode>
                <c:ptCount val="2"/>
                <c:pt idx="0" formatCode="0.0%">
                  <c:v>0</c:v>
                </c:pt>
                <c:pt idx="1">
                  <c:v>0</c:v>
                </c:pt>
              </c:numCache>
            </c:numRef>
          </c:val>
          <c:extLst>
            <c:ext xmlns:c16="http://schemas.microsoft.com/office/drawing/2014/chart" uri="{C3380CC4-5D6E-409C-BE32-E72D297353CC}">
              <c16:uniqueId val="{00000000-43E6-439D-BE9E-2421CE712CDC}"/>
            </c:ext>
          </c:extLst>
        </c:ser>
        <c:ser>
          <c:idx val="6"/>
          <c:order val="1"/>
          <c:tx>
            <c:strRef>
              <c:f>'Graficos- Mayo'!$I$26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Mayo'!$B$27:$B$28</c:f>
              <c:strCache>
                <c:ptCount val="2"/>
                <c:pt idx="0">
                  <c:v>ACTUALIZACIÓN DE LA  METODOLOGÍA PARA NUEVOS NEGOCIOS </c:v>
                </c:pt>
                <c:pt idx="1">
                  <c:v>OPTIMIZACIÓN DEL  SEGUIMIENTO A LA SUPERVISIÓN DE PROYECTOS</c:v>
                </c:pt>
              </c:strCache>
            </c:strRef>
          </c:cat>
          <c:val>
            <c:numRef>
              <c:f>'Graficos- Mayo'!$I$27:$I$28</c:f>
              <c:numCache>
                <c:formatCode>0%</c:formatCode>
                <c:ptCount val="2"/>
                <c:pt idx="0">
                  <c:v>0</c:v>
                </c:pt>
                <c:pt idx="1">
                  <c:v>0</c:v>
                </c:pt>
              </c:numCache>
            </c:numRef>
          </c:val>
          <c:extLst>
            <c:ext xmlns:c16="http://schemas.microsoft.com/office/drawing/2014/chart" uri="{C3380CC4-5D6E-409C-BE32-E72D297353CC}">
              <c16:uniqueId val="{00000001-43E6-439D-BE9E-2421CE712CDC}"/>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Mayo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Mayo'!$I$47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Mayo'!$B$48:$B$49</c:f>
              <c:strCache>
                <c:ptCount val="2"/>
                <c:pt idx="0">
                  <c:v>OPTIMIZACIÓN  GESTION DE ACTIVOS</c:v>
                </c:pt>
                <c:pt idx="1">
                  <c:v>EVALUACIÓN DE LA ESTRUCTURA ACTUAL DE FONADE VS LA NECESIDAD DE LAS ÁREAS</c:v>
                </c:pt>
              </c:strCache>
            </c:strRef>
          </c:cat>
          <c:val>
            <c:numRef>
              <c:f>'Graficos- Mayo'!$I$48:$I$49</c:f>
              <c:numCache>
                <c:formatCode>0%</c:formatCode>
                <c:ptCount val="2"/>
                <c:pt idx="0">
                  <c:v>0</c:v>
                </c:pt>
                <c:pt idx="1">
                  <c:v>0</c:v>
                </c:pt>
              </c:numCache>
            </c:numRef>
          </c:val>
          <c:extLst>
            <c:ext xmlns:c16="http://schemas.microsoft.com/office/drawing/2014/chart" uri="{C3380CC4-5D6E-409C-BE32-E72D297353CC}">
              <c16:uniqueId val="{00000000-575D-4A36-861E-AB481AC30180}"/>
            </c:ext>
          </c:extLst>
        </c:ser>
        <c:ser>
          <c:idx val="0"/>
          <c:order val="1"/>
          <c:tx>
            <c:strRef>
              <c:f>'Graficos- Mayo'!$F$47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Mayo'!$F$48:$F$49</c:f>
              <c:numCache>
                <c:formatCode>0%</c:formatCode>
                <c:ptCount val="2"/>
                <c:pt idx="0">
                  <c:v>0</c:v>
                </c:pt>
                <c:pt idx="1">
                  <c:v>0</c:v>
                </c:pt>
              </c:numCache>
            </c:numRef>
          </c:val>
          <c:extLst>
            <c:ext xmlns:c16="http://schemas.microsoft.com/office/drawing/2014/chart" uri="{C3380CC4-5D6E-409C-BE32-E72D297353CC}">
              <c16:uniqueId val="{00000001-575D-4A36-861E-AB481AC30180}"/>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Mayo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Mayo'!$F$59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Mayo'!$B$60</c:f>
              <c:strCache>
                <c:ptCount val="1"/>
                <c:pt idx="0">
                  <c:v>IMPLEMENTACIÓN ERP</c:v>
                </c:pt>
              </c:strCache>
            </c:strRef>
          </c:cat>
          <c:val>
            <c:numRef>
              <c:f>'Graficos- Mayo'!$F$60</c:f>
              <c:numCache>
                <c:formatCode>0%</c:formatCode>
                <c:ptCount val="1"/>
                <c:pt idx="0">
                  <c:v>0</c:v>
                </c:pt>
              </c:numCache>
            </c:numRef>
          </c:val>
          <c:extLst>
            <c:ext xmlns:c16="http://schemas.microsoft.com/office/drawing/2014/chart" uri="{C3380CC4-5D6E-409C-BE32-E72D297353CC}">
              <c16:uniqueId val="{00000000-8395-48A6-9E03-E56DF5C346C0}"/>
            </c:ext>
          </c:extLst>
        </c:ser>
        <c:ser>
          <c:idx val="6"/>
          <c:order val="1"/>
          <c:tx>
            <c:strRef>
              <c:f>'Graficos- Mayo'!$I$59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Mayo'!$B$60</c:f>
              <c:strCache>
                <c:ptCount val="1"/>
                <c:pt idx="0">
                  <c:v>IMPLEMENTACIÓN ERP</c:v>
                </c:pt>
              </c:strCache>
            </c:strRef>
          </c:cat>
          <c:val>
            <c:numRef>
              <c:f>'Graficos- Mayo'!$I$60</c:f>
              <c:numCache>
                <c:formatCode>0%</c:formatCode>
                <c:ptCount val="1"/>
                <c:pt idx="0">
                  <c:v>0</c:v>
                </c:pt>
              </c:numCache>
            </c:numRef>
          </c:val>
          <c:extLst>
            <c:ext xmlns:c16="http://schemas.microsoft.com/office/drawing/2014/chart" uri="{C3380CC4-5D6E-409C-BE32-E72D297353CC}">
              <c16:uniqueId val="{00000001-8395-48A6-9E03-E56DF5C346C0}"/>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Mayo 31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Mayo'!$F$70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Mayo'!$B$71</c:f>
              <c:strCache>
                <c:ptCount val="1"/>
                <c:pt idx="0">
                  <c:v>PLAN INSTITUCIONAL DE GESTIÓN Y DESEMPEÑO</c:v>
                </c:pt>
              </c:strCache>
            </c:strRef>
          </c:cat>
          <c:val>
            <c:numRef>
              <c:f>'Graficos- Mayo'!$F$71</c:f>
              <c:numCache>
                <c:formatCode>0%</c:formatCode>
                <c:ptCount val="1"/>
                <c:pt idx="0">
                  <c:v>0</c:v>
                </c:pt>
              </c:numCache>
            </c:numRef>
          </c:val>
          <c:extLst>
            <c:ext xmlns:c16="http://schemas.microsoft.com/office/drawing/2014/chart" uri="{C3380CC4-5D6E-409C-BE32-E72D297353CC}">
              <c16:uniqueId val="{00000000-5E05-4013-8EFD-F3840BE88C82}"/>
            </c:ext>
          </c:extLst>
        </c:ser>
        <c:ser>
          <c:idx val="6"/>
          <c:order val="6"/>
          <c:tx>
            <c:strRef>
              <c:f>'Graficos- Mayo'!$I$70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Mayo'!$B$71</c:f>
              <c:strCache>
                <c:ptCount val="1"/>
                <c:pt idx="0">
                  <c:v>PLAN INSTITUCIONAL DE GESTIÓN Y DESEMPEÑO</c:v>
                </c:pt>
              </c:strCache>
            </c:strRef>
          </c:cat>
          <c:val>
            <c:numRef>
              <c:f>'Graficos- Mayo'!$I$71</c:f>
              <c:numCache>
                <c:formatCode>0%</c:formatCode>
                <c:ptCount val="1"/>
                <c:pt idx="0">
                  <c:v>0</c:v>
                </c:pt>
              </c:numCache>
            </c:numRef>
          </c:val>
          <c:extLst>
            <c:ext xmlns:c16="http://schemas.microsoft.com/office/drawing/2014/chart" uri="{C3380CC4-5D6E-409C-BE32-E72D297353CC}">
              <c16:uniqueId val="{00000001-5E05-4013-8EFD-F3840BE88C82}"/>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Mayo'!$C$70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Mayo'!$B$71</c15:sqref>
                        </c15:formulaRef>
                      </c:ext>
                    </c:extLst>
                    <c:strCache>
                      <c:ptCount val="1"/>
                      <c:pt idx="0">
                        <c:v>PLAN INSTITUCIONAL DE GESTIÓN Y DESEMPEÑO</c:v>
                      </c:pt>
                    </c:strCache>
                  </c:strRef>
                </c:cat>
                <c:val>
                  <c:numRef>
                    <c:extLst>
                      <c:ext uri="{02D57815-91ED-43cb-92C2-25804820EDAC}">
                        <c15:formulaRef>
                          <c15:sqref>'Graficos- Mayo'!$C$71</c15:sqref>
                        </c15:formulaRef>
                      </c:ext>
                    </c:extLst>
                    <c:numCache>
                      <c:formatCode>0.0%</c:formatCode>
                      <c:ptCount val="1"/>
                      <c:pt idx="0">
                        <c:v>0.12</c:v>
                      </c:pt>
                    </c:numCache>
                  </c:numRef>
                </c:val>
                <c:extLst>
                  <c:ext xmlns:c16="http://schemas.microsoft.com/office/drawing/2014/chart" uri="{C3380CC4-5D6E-409C-BE32-E72D297353CC}">
                    <c16:uniqueId val="{00000002-5E05-4013-8EFD-F3840BE88C8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Mayo'!$D$70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5E05-4013-8EFD-F3840BE88C8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Mayo'!$E$70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5E05-4013-8EFD-F3840BE88C8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Mayo'!$G$70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5E05-4013-8EFD-F3840BE88C8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Mayo'!$H$70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5E05-4013-8EFD-F3840BE88C82}"/>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Junio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Junio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Junio '!$F$34:$F$36</c:f>
              <c:numCache>
                <c:formatCode>0%</c:formatCode>
                <c:ptCount val="3"/>
                <c:pt idx="0">
                  <c:v>0</c:v>
                </c:pt>
                <c:pt idx="1">
                  <c:v>0</c:v>
                </c:pt>
                <c:pt idx="2">
                  <c:v>0</c:v>
                </c:pt>
              </c:numCache>
            </c:numRef>
          </c:val>
          <c:extLst>
            <c:ext xmlns:c16="http://schemas.microsoft.com/office/drawing/2014/chart" uri="{C3380CC4-5D6E-409C-BE32-E72D297353CC}">
              <c16:uniqueId val="{00000000-6038-40C3-8076-D8BC35EF3D33}"/>
            </c:ext>
          </c:extLst>
        </c:ser>
        <c:ser>
          <c:idx val="2"/>
          <c:order val="7"/>
          <c:tx>
            <c:strRef>
              <c:f>'Graficos- Junio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2-6038-40C3-8076-D8BC35EF3D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Junio '!$I$34:$I$36</c:f>
              <c:numCache>
                <c:formatCode>0%</c:formatCode>
                <c:ptCount val="3"/>
                <c:pt idx="0">
                  <c:v>0</c:v>
                </c:pt>
                <c:pt idx="1">
                  <c:v>0</c:v>
                </c:pt>
                <c:pt idx="2">
                  <c:v>0</c:v>
                </c:pt>
              </c:numCache>
            </c:numRef>
          </c:val>
          <c:extLst>
            <c:ext xmlns:c16="http://schemas.microsoft.com/office/drawing/2014/chart" uri="{C3380CC4-5D6E-409C-BE32-E72D297353CC}">
              <c16:uniqueId val="{00000003-6038-40C3-8076-D8BC35EF3D33}"/>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Junio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Junio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6038-40C3-8076-D8BC35EF3D33}"/>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Junio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6038-40C3-8076-D8BC35EF3D33}"/>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Junio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6038-40C3-8076-D8BC35EF3D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6038-40C3-8076-D8BC35EF3D3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Junio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6038-40C3-8076-D8BC35EF3D33}"/>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Junio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6038-40C3-8076-D8BC35EF3D33}"/>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Junio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6038-40C3-8076-D8BC35EF3D33}"/>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31-Marzo</a:t>
            </a:r>
            <a:r>
              <a:rPr lang="es-CO" baseline="0"/>
              <a:t> </a:t>
            </a:r>
            <a:r>
              <a:rPr lang="es-CO"/>
              <a:t>-18</a:t>
            </a:r>
          </a:p>
          <a:p>
            <a:pPr>
              <a:defRPr/>
            </a:pP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'Graficos- MARZO'!$C$15</c:f>
              <c:strCache>
                <c:ptCount val="1"/>
                <c:pt idx="0">
                  <c:v>31-mar.-18</c:v>
                </c:pt>
              </c:strCache>
            </c:strRef>
          </c:tx>
          <c:spPr>
            <a:solidFill>
              <a:srgbClr val="002060"/>
            </a:solidFill>
            <a:ln>
              <a:noFill/>
            </a:ln>
            <a:effectLst>
              <a:outerShdw blurRad="57150" dist="19050" dir="5400000" algn="ctr" rotWithShape="0">
                <a:srgbClr val="000000">
                  <a:alpha val="63000"/>
                </a:srgbClr>
              </a:outerShdw>
            </a:effectLst>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CA19-43EA-945B-0AB009031A35}"/>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CA19-43EA-945B-0AB009031A3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MARZO'!$B$16:$B$17</c:f>
              <c:strCache>
                <c:ptCount val="2"/>
                <c:pt idx="0">
                  <c:v>Cumplimiento de Hitos</c:v>
                </c:pt>
                <c:pt idx="1">
                  <c:v>Cumplimiento Temporal</c:v>
                </c:pt>
              </c:strCache>
            </c:strRef>
          </c:cat>
          <c:val>
            <c:numRef>
              <c:f>'Graficos- MARZO'!$C$16:$C$17</c:f>
              <c:numCache>
                <c:formatCode>0.0%</c:formatCode>
                <c:ptCount val="2"/>
                <c:pt idx="0" formatCode="0%">
                  <c:v>0</c:v>
                </c:pt>
                <c:pt idx="1">
                  <c:v>0</c:v>
                </c:pt>
              </c:numCache>
            </c:numRef>
          </c:val>
          <c:extLst>
            <c:ext xmlns:c16="http://schemas.microsoft.com/office/drawing/2014/chart" uri="{C3380CC4-5D6E-409C-BE32-E72D297353CC}">
              <c16:uniqueId val="{00000000-BFC9-47D0-9087-E38284A2A01E}"/>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lt1">
                    <a:lumMod val="85000"/>
                  </a:schemeClr>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612692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JUNIO 30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044938161822752"/>
          <c:y val="2.073770411497208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Junio '!$C$15</c:f>
              <c:strCache>
                <c:ptCount val="1"/>
                <c:pt idx="0">
                  <c:v>30-jun.-18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969F-405F-A56D-105EAD4EB79D}"/>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969F-405F-A56D-105EAD4EB79D}"/>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Junio '!$B$16:$B$17</c:f>
              <c:strCache>
                <c:ptCount val="2"/>
                <c:pt idx="0">
                  <c:v>Cumplimiento de Hitos</c:v>
                </c:pt>
                <c:pt idx="1">
                  <c:v>Cumplimiento Temporal</c:v>
                </c:pt>
              </c:strCache>
            </c:strRef>
          </c:cat>
          <c:val>
            <c:numRef>
              <c:f>'Graficos- Junio '!$C$16:$C$17</c:f>
              <c:numCache>
                <c:formatCode>0.0%</c:formatCode>
                <c:ptCount val="2"/>
                <c:pt idx="0" formatCode="0%">
                  <c:v>0</c:v>
                </c:pt>
                <c:pt idx="1">
                  <c:v>0</c:v>
                </c:pt>
              </c:numCache>
            </c:numRef>
          </c:val>
          <c:extLst>
            <c:ext xmlns:c16="http://schemas.microsoft.com/office/drawing/2014/chart" uri="{C3380CC4-5D6E-409C-BE32-E72D297353CC}">
              <c16:uniqueId val="{00000002-969F-405F-A56D-105EAD4EB79D}"/>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c:spPr>
  <c:txPr>
    <a:bodyPr/>
    <a:lstStyle/>
    <a:p>
      <a:pPr>
        <a:defRPr/>
      </a:pPr>
      <a:endParaRPr lang="es-CO"/>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Junio 30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Junio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'!$B$27:$B$28</c:f>
              <c:strCache>
                <c:ptCount val="2"/>
                <c:pt idx="0">
                  <c:v>ACTUALIZACIÓN DE LA  METODOLOGÍA PARA NUEVOS NEGOCIOS </c:v>
                </c:pt>
                <c:pt idx="1">
                  <c:v>OPTIMIZACIÓN DEL  SEGUIMIENTO A LA SUPERVISIÓN DE PROYECTOS</c:v>
                </c:pt>
              </c:strCache>
            </c:strRef>
          </c:cat>
          <c:val>
            <c:numRef>
              <c:f>'Graficos- Junio '!$F$27:$F$28</c:f>
              <c:numCache>
                <c:formatCode>0%</c:formatCode>
                <c:ptCount val="2"/>
                <c:pt idx="0" formatCode="0.0%">
                  <c:v>0</c:v>
                </c:pt>
                <c:pt idx="1">
                  <c:v>0</c:v>
                </c:pt>
              </c:numCache>
            </c:numRef>
          </c:val>
          <c:extLst>
            <c:ext xmlns:c16="http://schemas.microsoft.com/office/drawing/2014/chart" uri="{C3380CC4-5D6E-409C-BE32-E72D297353CC}">
              <c16:uniqueId val="{00000000-6E29-482F-8884-1019902AF67E}"/>
            </c:ext>
          </c:extLst>
        </c:ser>
        <c:ser>
          <c:idx val="6"/>
          <c:order val="1"/>
          <c:tx>
            <c:strRef>
              <c:f>'Graficos- Junio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'!$B$27:$B$28</c:f>
              <c:strCache>
                <c:ptCount val="2"/>
                <c:pt idx="0">
                  <c:v>ACTUALIZACIÓN DE LA  METODOLOGÍA PARA NUEVOS NEGOCIOS </c:v>
                </c:pt>
                <c:pt idx="1">
                  <c:v>OPTIMIZACIÓN DEL  SEGUIMIENTO A LA SUPERVISIÓN DE PROYECTOS</c:v>
                </c:pt>
              </c:strCache>
            </c:strRef>
          </c:cat>
          <c:val>
            <c:numRef>
              <c:f>'Graficos- Junio '!$I$27:$I$28</c:f>
              <c:numCache>
                <c:formatCode>0%</c:formatCode>
                <c:ptCount val="2"/>
                <c:pt idx="0">
                  <c:v>0</c:v>
                </c:pt>
                <c:pt idx="1">
                  <c:v>0</c:v>
                </c:pt>
              </c:numCache>
            </c:numRef>
          </c:val>
          <c:extLst>
            <c:ext xmlns:c16="http://schemas.microsoft.com/office/drawing/2014/chart" uri="{C3380CC4-5D6E-409C-BE32-E72D297353CC}">
              <c16:uniqueId val="{00000001-6E29-482F-8884-1019902AF67E}"/>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Junio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Junio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'!$B$48:$B$49</c:f>
              <c:strCache>
                <c:ptCount val="2"/>
                <c:pt idx="0">
                  <c:v>OPTIMIZACIÓN  GESTION DE ACTIVOS</c:v>
                </c:pt>
                <c:pt idx="1">
                  <c:v>EVALUACIÓN DE LA ESTRUCTURA ACTUAL DE FONADE VS LA NECESIDAD DE LAS ÁREAS</c:v>
                </c:pt>
              </c:strCache>
            </c:strRef>
          </c:cat>
          <c:val>
            <c:numRef>
              <c:f>'Graficos- Junio '!$I$48:$I$49</c:f>
              <c:numCache>
                <c:formatCode>0%</c:formatCode>
                <c:ptCount val="2"/>
                <c:pt idx="0">
                  <c:v>0</c:v>
                </c:pt>
                <c:pt idx="1">
                  <c:v>0</c:v>
                </c:pt>
              </c:numCache>
            </c:numRef>
          </c:val>
          <c:extLst>
            <c:ext xmlns:c16="http://schemas.microsoft.com/office/drawing/2014/chart" uri="{C3380CC4-5D6E-409C-BE32-E72D297353CC}">
              <c16:uniqueId val="{00000000-F960-412F-B2EC-7BE6B558E26C}"/>
            </c:ext>
          </c:extLst>
        </c:ser>
        <c:ser>
          <c:idx val="0"/>
          <c:order val="1"/>
          <c:tx>
            <c:strRef>
              <c:f>'Graficos- Junio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Junio '!$F$48:$F$49</c:f>
              <c:numCache>
                <c:formatCode>0%</c:formatCode>
                <c:ptCount val="2"/>
                <c:pt idx="0">
                  <c:v>0</c:v>
                </c:pt>
                <c:pt idx="1">
                  <c:v>0</c:v>
                </c:pt>
              </c:numCache>
            </c:numRef>
          </c:val>
          <c:extLst>
            <c:ext xmlns:c16="http://schemas.microsoft.com/office/drawing/2014/chart" uri="{C3380CC4-5D6E-409C-BE32-E72D297353CC}">
              <c16:uniqueId val="{00000001-F960-412F-B2EC-7BE6B558E26C}"/>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Junio 30de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Junio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'!$B$60</c:f>
              <c:strCache>
                <c:ptCount val="1"/>
                <c:pt idx="0">
                  <c:v>IMPLEMENTACIÓN ERP</c:v>
                </c:pt>
              </c:strCache>
            </c:strRef>
          </c:cat>
          <c:val>
            <c:numRef>
              <c:f>'Graficos- Junio '!$F$60</c:f>
              <c:numCache>
                <c:formatCode>0%</c:formatCode>
                <c:ptCount val="1"/>
                <c:pt idx="0">
                  <c:v>0</c:v>
                </c:pt>
              </c:numCache>
            </c:numRef>
          </c:val>
          <c:extLst>
            <c:ext xmlns:c16="http://schemas.microsoft.com/office/drawing/2014/chart" uri="{C3380CC4-5D6E-409C-BE32-E72D297353CC}">
              <c16:uniqueId val="{00000000-FDC1-4C47-BF74-24A3F3B62923}"/>
            </c:ext>
          </c:extLst>
        </c:ser>
        <c:ser>
          <c:idx val="6"/>
          <c:order val="1"/>
          <c:tx>
            <c:strRef>
              <c:f>'Graficos- Junio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'!$B$60</c:f>
              <c:strCache>
                <c:ptCount val="1"/>
                <c:pt idx="0">
                  <c:v>IMPLEMENTACIÓN ERP</c:v>
                </c:pt>
              </c:strCache>
            </c:strRef>
          </c:cat>
          <c:val>
            <c:numRef>
              <c:f>'Graficos- Junio '!$I$60</c:f>
              <c:numCache>
                <c:formatCode>0%</c:formatCode>
                <c:ptCount val="1"/>
                <c:pt idx="0">
                  <c:v>0</c:v>
                </c:pt>
              </c:numCache>
            </c:numRef>
          </c:val>
          <c:extLst>
            <c:ext xmlns:c16="http://schemas.microsoft.com/office/drawing/2014/chart" uri="{C3380CC4-5D6E-409C-BE32-E72D297353CC}">
              <c16:uniqueId val="{00000001-FDC1-4C47-BF74-24A3F3B62923}"/>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Junio30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Junio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'!$B$71</c:f>
              <c:strCache>
                <c:ptCount val="1"/>
                <c:pt idx="0">
                  <c:v>PLAN INSTITUCIONAL DE GESTIÓN Y DESEMPEÑO</c:v>
                </c:pt>
              </c:strCache>
            </c:strRef>
          </c:cat>
          <c:val>
            <c:numRef>
              <c:f>'Graficos- Junio '!$F$71</c:f>
              <c:numCache>
                <c:formatCode>0%</c:formatCode>
                <c:ptCount val="1"/>
                <c:pt idx="0">
                  <c:v>0</c:v>
                </c:pt>
              </c:numCache>
            </c:numRef>
          </c:val>
          <c:extLst>
            <c:ext xmlns:c16="http://schemas.microsoft.com/office/drawing/2014/chart" uri="{C3380CC4-5D6E-409C-BE32-E72D297353CC}">
              <c16:uniqueId val="{00000000-F101-47D7-B958-79611681B206}"/>
            </c:ext>
          </c:extLst>
        </c:ser>
        <c:ser>
          <c:idx val="6"/>
          <c:order val="6"/>
          <c:tx>
            <c:strRef>
              <c:f>'Graficos- Junio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'!$B$71</c:f>
              <c:strCache>
                <c:ptCount val="1"/>
                <c:pt idx="0">
                  <c:v>PLAN INSTITUCIONAL DE GESTIÓN Y DESEMPEÑO</c:v>
                </c:pt>
              </c:strCache>
            </c:strRef>
          </c:cat>
          <c:val>
            <c:numRef>
              <c:f>'Graficos- Junio '!$I$71</c:f>
              <c:numCache>
                <c:formatCode>0%</c:formatCode>
                <c:ptCount val="1"/>
                <c:pt idx="0">
                  <c:v>0</c:v>
                </c:pt>
              </c:numCache>
            </c:numRef>
          </c:val>
          <c:extLst>
            <c:ext xmlns:c16="http://schemas.microsoft.com/office/drawing/2014/chart" uri="{C3380CC4-5D6E-409C-BE32-E72D297353CC}">
              <c16:uniqueId val="{00000001-F101-47D7-B958-79611681B206}"/>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Junio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Junio '!$B$71</c15:sqref>
                        </c15:formulaRef>
                      </c:ext>
                    </c:extLst>
                    <c:strCache>
                      <c:ptCount val="1"/>
                      <c:pt idx="0">
                        <c:v>PLAN INSTITUCIONAL DE GESTIÓN Y DESEMPEÑO</c:v>
                      </c:pt>
                    </c:strCache>
                  </c:strRef>
                </c:cat>
                <c:val>
                  <c:numRef>
                    <c:extLst>
                      <c:ext uri="{02D57815-91ED-43cb-92C2-25804820EDAC}">
                        <c15:formulaRef>
                          <c15:sqref>'Graficos- Junio '!$C$71</c15:sqref>
                        </c15:formulaRef>
                      </c:ext>
                    </c:extLst>
                    <c:numCache>
                      <c:formatCode>0.0%</c:formatCode>
                      <c:ptCount val="1"/>
                      <c:pt idx="0">
                        <c:v>0.12</c:v>
                      </c:pt>
                    </c:numCache>
                  </c:numRef>
                </c:val>
                <c:extLst>
                  <c:ext xmlns:c16="http://schemas.microsoft.com/office/drawing/2014/chart" uri="{C3380CC4-5D6E-409C-BE32-E72D297353CC}">
                    <c16:uniqueId val="{00000002-F101-47D7-B958-79611681B20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Junio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F101-47D7-B958-79611681B20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Junio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F101-47D7-B958-79611681B20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Junio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F101-47D7-B958-79611681B20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Junio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F101-47D7-B958-79611681B206}"/>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Julio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Julio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Julio '!$F$34:$F$36</c:f>
              <c:numCache>
                <c:formatCode>0%</c:formatCode>
                <c:ptCount val="3"/>
                <c:pt idx="0">
                  <c:v>0</c:v>
                </c:pt>
                <c:pt idx="1">
                  <c:v>0</c:v>
                </c:pt>
                <c:pt idx="2">
                  <c:v>0</c:v>
                </c:pt>
              </c:numCache>
            </c:numRef>
          </c:val>
          <c:extLst>
            <c:ext xmlns:c16="http://schemas.microsoft.com/office/drawing/2014/chart" uri="{C3380CC4-5D6E-409C-BE32-E72D297353CC}">
              <c16:uniqueId val="{00000000-D645-41B8-AA74-7E7BFAA26092}"/>
            </c:ext>
          </c:extLst>
        </c:ser>
        <c:ser>
          <c:idx val="2"/>
          <c:order val="7"/>
          <c:tx>
            <c:strRef>
              <c:f>'Graficos- Julio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2-D645-41B8-AA74-7E7BFAA2609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Julio '!$I$34:$I$36</c:f>
              <c:numCache>
                <c:formatCode>0%</c:formatCode>
                <c:ptCount val="3"/>
                <c:pt idx="0">
                  <c:v>0</c:v>
                </c:pt>
                <c:pt idx="1">
                  <c:v>0</c:v>
                </c:pt>
                <c:pt idx="2">
                  <c:v>0</c:v>
                </c:pt>
              </c:numCache>
            </c:numRef>
          </c:val>
          <c:extLst>
            <c:ext xmlns:c16="http://schemas.microsoft.com/office/drawing/2014/chart" uri="{C3380CC4-5D6E-409C-BE32-E72D297353CC}">
              <c16:uniqueId val="{00000003-D645-41B8-AA74-7E7BFAA26092}"/>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Julio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Julio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D645-41B8-AA74-7E7BFAA26092}"/>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Julio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D645-41B8-AA74-7E7BFAA26092}"/>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Julio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D645-41B8-AA74-7E7BFAA2609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D645-41B8-AA74-7E7BFAA2609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Julio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D645-41B8-AA74-7E7BFAA26092}"/>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Julio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D645-41B8-AA74-7E7BFAA26092}"/>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Julio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D645-41B8-AA74-7E7BFAA26092}"/>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JULIO 31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Julio '!$C$15</c:f>
              <c:strCache>
                <c:ptCount val="1"/>
                <c:pt idx="0">
                  <c:v>31-jul.-18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B1DE-4705-8733-FCCCD6265C73}"/>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B1DE-4705-8733-FCCCD6265C7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Julio '!$B$16:$B$17</c:f>
              <c:strCache>
                <c:ptCount val="2"/>
                <c:pt idx="0">
                  <c:v>Cumplimiento de Hitos</c:v>
                </c:pt>
                <c:pt idx="1">
                  <c:v>Cumplimiento Temporal</c:v>
                </c:pt>
              </c:strCache>
            </c:strRef>
          </c:cat>
          <c:val>
            <c:numRef>
              <c:f>'Graficos- Julio '!$C$16:$C$17</c:f>
              <c:numCache>
                <c:formatCode>0.0%</c:formatCode>
                <c:ptCount val="2"/>
                <c:pt idx="0" formatCode="0%">
                  <c:v>0</c:v>
                </c:pt>
                <c:pt idx="1">
                  <c:v>0</c:v>
                </c:pt>
              </c:numCache>
            </c:numRef>
          </c:val>
          <c:extLst>
            <c:ext xmlns:c16="http://schemas.microsoft.com/office/drawing/2014/chart" uri="{C3380CC4-5D6E-409C-BE32-E72D297353CC}">
              <c16:uniqueId val="{00000002-B1DE-4705-8733-FCCCD6265C73}"/>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c:spPr>
  <c:txPr>
    <a:bodyPr/>
    <a:lstStyle/>
    <a:p>
      <a:pPr>
        <a:defRPr/>
      </a:pPr>
      <a:endParaRPr lang="es-CO"/>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Julio 31</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Julio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'!$B$27:$B$28</c:f>
              <c:strCache>
                <c:ptCount val="2"/>
                <c:pt idx="0">
                  <c:v>ACTUALIZACIÓN DE LA  METODOLOGÍA PARA NUEVOS NEGOCIOS </c:v>
                </c:pt>
                <c:pt idx="1">
                  <c:v>OPTIMIZACIÓN DEL  SEGUIMIENTO A LA SUPERVISIÓN DE PROYECTOS</c:v>
                </c:pt>
              </c:strCache>
            </c:strRef>
          </c:cat>
          <c:val>
            <c:numRef>
              <c:f>'Graficos- Julio '!$F$27:$F$28</c:f>
              <c:numCache>
                <c:formatCode>0%</c:formatCode>
                <c:ptCount val="2"/>
                <c:pt idx="0" formatCode="0.0%">
                  <c:v>0</c:v>
                </c:pt>
                <c:pt idx="1">
                  <c:v>0</c:v>
                </c:pt>
              </c:numCache>
            </c:numRef>
          </c:val>
          <c:extLst>
            <c:ext xmlns:c16="http://schemas.microsoft.com/office/drawing/2014/chart" uri="{C3380CC4-5D6E-409C-BE32-E72D297353CC}">
              <c16:uniqueId val="{00000000-18DF-4099-95D8-701EE83DDF63}"/>
            </c:ext>
          </c:extLst>
        </c:ser>
        <c:ser>
          <c:idx val="6"/>
          <c:order val="1"/>
          <c:tx>
            <c:strRef>
              <c:f>'Graficos- Julio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'!$B$27:$B$28</c:f>
              <c:strCache>
                <c:ptCount val="2"/>
                <c:pt idx="0">
                  <c:v>ACTUALIZACIÓN DE LA  METODOLOGÍA PARA NUEVOS NEGOCIOS </c:v>
                </c:pt>
                <c:pt idx="1">
                  <c:v>OPTIMIZACIÓN DEL  SEGUIMIENTO A LA SUPERVISIÓN DE PROYECTOS</c:v>
                </c:pt>
              </c:strCache>
            </c:strRef>
          </c:cat>
          <c:val>
            <c:numRef>
              <c:f>'Graficos- Julio '!$I$27:$I$28</c:f>
              <c:numCache>
                <c:formatCode>0%</c:formatCode>
                <c:ptCount val="2"/>
                <c:pt idx="0">
                  <c:v>0</c:v>
                </c:pt>
                <c:pt idx="1">
                  <c:v>0</c:v>
                </c:pt>
              </c:numCache>
            </c:numRef>
          </c:val>
          <c:extLst>
            <c:ext xmlns:c16="http://schemas.microsoft.com/office/drawing/2014/chart" uri="{C3380CC4-5D6E-409C-BE32-E72D297353CC}">
              <c16:uniqueId val="{00000001-18DF-4099-95D8-701EE83DDF63}"/>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Julio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Julio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'!$B$48:$B$49</c:f>
              <c:strCache>
                <c:ptCount val="2"/>
                <c:pt idx="0">
                  <c:v>OPTIMIZACIÓN  GESTION DE ACTIVOS</c:v>
                </c:pt>
                <c:pt idx="1">
                  <c:v>EVALUACIÓN DE LA ESTRUCTURA ACTUAL DE FONADE VS LA NECESIDAD DE LAS ÁREAS</c:v>
                </c:pt>
              </c:strCache>
            </c:strRef>
          </c:cat>
          <c:val>
            <c:numRef>
              <c:f>'Graficos- Julio '!$I$48:$I$49</c:f>
              <c:numCache>
                <c:formatCode>0%</c:formatCode>
                <c:ptCount val="2"/>
                <c:pt idx="0">
                  <c:v>0</c:v>
                </c:pt>
                <c:pt idx="1">
                  <c:v>0</c:v>
                </c:pt>
              </c:numCache>
            </c:numRef>
          </c:val>
          <c:extLst>
            <c:ext xmlns:c16="http://schemas.microsoft.com/office/drawing/2014/chart" uri="{C3380CC4-5D6E-409C-BE32-E72D297353CC}">
              <c16:uniqueId val="{00000000-C7A3-4821-A958-A166E56EF1DC}"/>
            </c:ext>
          </c:extLst>
        </c:ser>
        <c:ser>
          <c:idx val="0"/>
          <c:order val="1"/>
          <c:tx>
            <c:strRef>
              <c:f>'Graficos- Julio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Julio '!$F$48:$F$49</c:f>
              <c:numCache>
                <c:formatCode>0%</c:formatCode>
                <c:ptCount val="2"/>
                <c:pt idx="0">
                  <c:v>0</c:v>
                </c:pt>
                <c:pt idx="1">
                  <c:v>0</c:v>
                </c:pt>
              </c:numCache>
            </c:numRef>
          </c:val>
          <c:extLst>
            <c:ext xmlns:c16="http://schemas.microsoft.com/office/drawing/2014/chart" uri="{C3380CC4-5D6E-409C-BE32-E72D297353CC}">
              <c16:uniqueId val="{00000001-C7A3-4821-A958-A166E56EF1DC}"/>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Julio 31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Julio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'!$B$60</c:f>
              <c:strCache>
                <c:ptCount val="1"/>
                <c:pt idx="0">
                  <c:v>IMPLEMENTACIÓN ERP</c:v>
                </c:pt>
              </c:strCache>
            </c:strRef>
          </c:cat>
          <c:val>
            <c:numRef>
              <c:f>'Graficos- Julio '!$F$60</c:f>
              <c:numCache>
                <c:formatCode>0%</c:formatCode>
                <c:ptCount val="1"/>
                <c:pt idx="0">
                  <c:v>0</c:v>
                </c:pt>
              </c:numCache>
            </c:numRef>
          </c:val>
          <c:extLst>
            <c:ext xmlns:c16="http://schemas.microsoft.com/office/drawing/2014/chart" uri="{C3380CC4-5D6E-409C-BE32-E72D297353CC}">
              <c16:uniqueId val="{00000000-795A-4CB0-BA99-DBF3FEA2E405}"/>
            </c:ext>
          </c:extLst>
        </c:ser>
        <c:ser>
          <c:idx val="6"/>
          <c:order val="1"/>
          <c:tx>
            <c:strRef>
              <c:f>'Graficos- Julio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'!$B$60</c:f>
              <c:strCache>
                <c:ptCount val="1"/>
                <c:pt idx="0">
                  <c:v>IMPLEMENTACIÓN ERP</c:v>
                </c:pt>
              </c:strCache>
            </c:strRef>
          </c:cat>
          <c:val>
            <c:numRef>
              <c:f>'Graficos- Julio '!$I$60</c:f>
              <c:numCache>
                <c:formatCode>0%</c:formatCode>
                <c:ptCount val="1"/>
                <c:pt idx="0">
                  <c:v>0</c:v>
                </c:pt>
              </c:numCache>
            </c:numRef>
          </c:val>
          <c:extLst>
            <c:ext xmlns:c16="http://schemas.microsoft.com/office/drawing/2014/chart" uri="{C3380CC4-5D6E-409C-BE32-E72D297353CC}">
              <c16:uniqueId val="{00000001-795A-4CB0-BA99-DBF3FEA2E405}"/>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Marzo 31 de 2018</a:t>
            </a:r>
          </a:p>
        </c:rich>
      </c:tx>
      <c:layout>
        <c:manualLayout>
          <c:xMode val="edge"/>
          <c:yMode val="edge"/>
          <c:x val="0.28794444444444445"/>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MARZO'!$F$26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MARZO'!$B$27:$B$28</c:f>
              <c:strCache>
                <c:ptCount val="2"/>
                <c:pt idx="0">
                  <c:v>ACTUALIZACIÓN DE LA  METODOLOGÍA PARA NUEVOS NEGOCIOS </c:v>
                </c:pt>
                <c:pt idx="1">
                  <c:v>OPTIMIZACIÓN DEL  SEGUIMIENTO A LA SUPERVISIÓN DE PROYECTOS</c:v>
                </c:pt>
              </c:strCache>
            </c:strRef>
          </c:cat>
          <c:val>
            <c:numRef>
              <c:f>'Graficos- MARZO'!$F$27:$F$28</c:f>
              <c:numCache>
                <c:formatCode>0%</c:formatCode>
                <c:ptCount val="2"/>
                <c:pt idx="0" formatCode="0.0%">
                  <c:v>0</c:v>
                </c:pt>
                <c:pt idx="1">
                  <c:v>0</c:v>
                </c:pt>
              </c:numCache>
            </c:numRef>
          </c:val>
          <c:extLst>
            <c:ext xmlns:c16="http://schemas.microsoft.com/office/drawing/2014/chart" uri="{C3380CC4-5D6E-409C-BE32-E72D297353CC}">
              <c16:uniqueId val="{00000003-9D8E-4B7C-A123-7BC7600D5886}"/>
            </c:ext>
          </c:extLst>
        </c:ser>
        <c:ser>
          <c:idx val="6"/>
          <c:order val="1"/>
          <c:tx>
            <c:strRef>
              <c:f>'Graficos- MARZO'!$I$26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MARZO'!$B$27:$B$28</c:f>
              <c:strCache>
                <c:ptCount val="2"/>
                <c:pt idx="0">
                  <c:v>ACTUALIZACIÓN DE LA  METODOLOGÍA PARA NUEVOS NEGOCIOS </c:v>
                </c:pt>
                <c:pt idx="1">
                  <c:v>OPTIMIZACIÓN DEL  SEGUIMIENTO A LA SUPERVISIÓN DE PROYECTOS</c:v>
                </c:pt>
              </c:strCache>
            </c:strRef>
          </c:cat>
          <c:val>
            <c:numRef>
              <c:f>'Graficos- MARZO'!$I$27:$I$28</c:f>
              <c:numCache>
                <c:formatCode>0%</c:formatCode>
                <c:ptCount val="2"/>
                <c:pt idx="0">
                  <c:v>0</c:v>
                </c:pt>
                <c:pt idx="1">
                  <c:v>0</c:v>
                </c:pt>
              </c:numCache>
            </c:numRef>
          </c:val>
          <c:extLst>
            <c:ext xmlns:c16="http://schemas.microsoft.com/office/drawing/2014/chart" uri="{C3380CC4-5D6E-409C-BE32-E72D297353CC}">
              <c16:uniqueId val="{00000006-9D8E-4B7C-A123-7BC7600D5886}"/>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Julio 31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Julio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'!$B$71</c:f>
              <c:strCache>
                <c:ptCount val="1"/>
                <c:pt idx="0">
                  <c:v>PLAN INSTITUCIONAL DE GESTIÓN Y DESEMPEÑO</c:v>
                </c:pt>
              </c:strCache>
            </c:strRef>
          </c:cat>
          <c:val>
            <c:numRef>
              <c:f>'Graficos- Julio '!$F$71</c:f>
              <c:numCache>
                <c:formatCode>0%</c:formatCode>
                <c:ptCount val="1"/>
                <c:pt idx="0">
                  <c:v>0</c:v>
                </c:pt>
              </c:numCache>
            </c:numRef>
          </c:val>
          <c:extLst>
            <c:ext xmlns:c16="http://schemas.microsoft.com/office/drawing/2014/chart" uri="{C3380CC4-5D6E-409C-BE32-E72D297353CC}">
              <c16:uniqueId val="{00000000-D9BE-4755-AC38-9A04A88EFA02}"/>
            </c:ext>
          </c:extLst>
        </c:ser>
        <c:ser>
          <c:idx val="6"/>
          <c:order val="6"/>
          <c:tx>
            <c:strRef>
              <c:f>'Graficos- Julio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'!$B$71</c:f>
              <c:strCache>
                <c:ptCount val="1"/>
                <c:pt idx="0">
                  <c:v>PLAN INSTITUCIONAL DE GESTIÓN Y DESEMPEÑO</c:v>
                </c:pt>
              </c:strCache>
            </c:strRef>
          </c:cat>
          <c:val>
            <c:numRef>
              <c:f>'Graficos- Julio '!$I$71</c:f>
              <c:numCache>
                <c:formatCode>0%</c:formatCode>
                <c:ptCount val="1"/>
                <c:pt idx="0">
                  <c:v>0</c:v>
                </c:pt>
              </c:numCache>
            </c:numRef>
          </c:val>
          <c:extLst>
            <c:ext xmlns:c16="http://schemas.microsoft.com/office/drawing/2014/chart" uri="{C3380CC4-5D6E-409C-BE32-E72D297353CC}">
              <c16:uniqueId val="{00000001-D9BE-4755-AC38-9A04A88EFA02}"/>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Julio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Julio '!$B$71</c15:sqref>
                        </c15:formulaRef>
                      </c:ext>
                    </c:extLst>
                    <c:strCache>
                      <c:ptCount val="1"/>
                      <c:pt idx="0">
                        <c:v>PLAN INSTITUCIONAL DE GESTIÓN Y DESEMPEÑO</c:v>
                      </c:pt>
                    </c:strCache>
                  </c:strRef>
                </c:cat>
                <c:val>
                  <c:numRef>
                    <c:extLst>
                      <c:ext uri="{02D57815-91ED-43cb-92C2-25804820EDAC}">
                        <c15:formulaRef>
                          <c15:sqref>'Graficos- Julio '!$C$71</c15:sqref>
                        </c15:formulaRef>
                      </c:ext>
                    </c:extLst>
                    <c:numCache>
                      <c:formatCode>0.0%</c:formatCode>
                      <c:ptCount val="1"/>
                      <c:pt idx="0">
                        <c:v>0.12</c:v>
                      </c:pt>
                    </c:numCache>
                  </c:numRef>
                </c:val>
                <c:extLst>
                  <c:ext xmlns:c16="http://schemas.microsoft.com/office/drawing/2014/chart" uri="{C3380CC4-5D6E-409C-BE32-E72D297353CC}">
                    <c16:uniqueId val="{00000002-D9BE-4755-AC38-9A04A88EFA0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Julio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D9BE-4755-AC38-9A04A88EFA0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Julio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D9BE-4755-AC38-9A04A88EFA0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Julio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D9BE-4755-AC38-9A04A88EFA0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Julio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D9BE-4755-AC38-9A04A88EFA02}"/>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Agosto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236676741846815E-2"/>
          <c:y val="0.19522884584001687"/>
          <c:w val="0.93888888888888888"/>
          <c:h val="0.48500729075532223"/>
        </c:manualLayout>
      </c:layout>
      <c:bar3DChart>
        <c:barDir val="col"/>
        <c:grouping val="clustered"/>
        <c:varyColors val="0"/>
        <c:ser>
          <c:idx val="3"/>
          <c:order val="0"/>
          <c:tx>
            <c:strRef>
              <c:f>'Graficos- Agosto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Agosto '!$F$34:$F$36</c:f>
              <c:numCache>
                <c:formatCode>0%</c:formatCode>
                <c:ptCount val="3"/>
                <c:pt idx="0">
                  <c:v>0</c:v>
                </c:pt>
                <c:pt idx="1">
                  <c:v>0</c:v>
                </c:pt>
                <c:pt idx="2">
                  <c:v>0</c:v>
                </c:pt>
              </c:numCache>
            </c:numRef>
          </c:val>
          <c:extLst>
            <c:ext xmlns:c16="http://schemas.microsoft.com/office/drawing/2014/chart" uri="{C3380CC4-5D6E-409C-BE32-E72D297353CC}">
              <c16:uniqueId val="{00000000-B34D-4DB6-A82B-121BD45B6E06}"/>
            </c:ext>
          </c:extLst>
        </c:ser>
        <c:ser>
          <c:idx val="7"/>
          <c:order val="3"/>
          <c:tx>
            <c:strRef>
              <c:f>'Graficos- Agosto '!$I$33</c:f>
              <c:strCache>
                <c:ptCount val="1"/>
                <c:pt idx="0">
                  <c:v>Cumplimiento Temporal</c:v>
                </c:pt>
              </c:strCache>
            </c:strRef>
          </c:tx>
          <c:spPr>
            <a:solidFill>
              <a:schemeClr val="accent1">
                <a:lumMod val="75000"/>
              </a:schemeClr>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Agosto '!$I$34:$I$36</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B34D-4DB6-A82B-121BD45B6E06}"/>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Agosto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Agosto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B34D-4DB6-A82B-121BD45B6E06}"/>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Agosto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B34D-4DB6-A82B-121BD45B6E0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Agosto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B34D-4DB6-A82B-121BD45B6E06}"/>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Agosto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B34D-4DB6-A82B-121BD45B6E06}"/>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Agosto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B34D-4DB6-A82B-121BD45B6E06}"/>
                  </c:ext>
                </c:extLst>
              </c15:ser>
            </c15:filteredBarSeries>
            <c15:filteredBarSeries>
              <c15:ser>
                <c:idx val="2"/>
                <c:order val="7"/>
                <c:tx>
                  <c:strRef>
                    <c:extLst xmlns:c15="http://schemas.microsoft.com/office/drawing/2012/chart">
                      <c:ext xmlns:c15="http://schemas.microsoft.com/office/drawing/2012/chart" uri="{02D57815-91ED-43cb-92C2-25804820EDAC}">
                        <c15:formulaRef>
                          <c15:sqref>'Graficos- Agosto '!$I$33</c15:sqref>
                        </c15:formulaRef>
                      </c:ext>
                    </c:extLst>
                    <c:strCache>
                      <c:ptCount val="1"/>
                      <c:pt idx="0">
                        <c:v>Cumplimiento Temporal</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B34D-4DB6-A82B-121BD45B6E06}"/>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21100096864063433"/>
          <c:y val="0.94460593299607143"/>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AGOSTO 31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Agosto '!$C$15</c:f>
              <c:strCache>
                <c:ptCount val="1"/>
                <c:pt idx="0">
                  <c:v>31-ago.-18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F1FA-4925-BD81-099D916C6695}"/>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F1FA-4925-BD81-099D916C669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Agosto '!$B$16:$B$17</c:f>
              <c:strCache>
                <c:ptCount val="2"/>
                <c:pt idx="0">
                  <c:v>Cumplimiento de Hitos</c:v>
                </c:pt>
                <c:pt idx="1">
                  <c:v>Cumplimiento Temporal</c:v>
                </c:pt>
              </c:strCache>
            </c:strRef>
          </c:cat>
          <c:val>
            <c:numRef>
              <c:f>'Graficos- Agosto '!$C$16:$C$17</c:f>
              <c:numCache>
                <c:formatCode>0.0%</c:formatCode>
                <c:ptCount val="2"/>
                <c:pt idx="0" formatCode="0%">
                  <c:v>0</c:v>
                </c:pt>
                <c:pt idx="1">
                  <c:v>0</c:v>
                </c:pt>
              </c:numCache>
            </c:numRef>
          </c:val>
          <c:extLst>
            <c:ext xmlns:c16="http://schemas.microsoft.com/office/drawing/2014/chart" uri="{C3380CC4-5D6E-409C-BE32-E72D297353CC}">
              <c16:uniqueId val="{00000002-F1FA-4925-BD81-099D916C6695}"/>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a:scene3d>
      <a:camera prst="orthographicFront"/>
      <a:lightRig rig="threePt" dir="t"/>
    </a:scene3d>
  </c:spPr>
  <c:txPr>
    <a:bodyPr/>
    <a:lstStyle/>
    <a:p>
      <a:pPr>
        <a:defRPr/>
      </a:pPr>
      <a:endParaRPr lang="es-CO"/>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Agosto 31</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Agosto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'!$B$27:$B$28</c:f>
              <c:strCache>
                <c:ptCount val="2"/>
                <c:pt idx="0">
                  <c:v>ACTUALIZACIÓN DE LA  METODOLOGÍA PARA NUEVOS NEGOCIOS </c:v>
                </c:pt>
                <c:pt idx="1">
                  <c:v>OPTIMIZACIÓN DEL  SEGUIMIENTO A LA SUPERVISIÓN DE PROYECTOS</c:v>
                </c:pt>
              </c:strCache>
            </c:strRef>
          </c:cat>
          <c:val>
            <c:numRef>
              <c:f>'Graficos- Agosto '!$F$27:$F$28</c:f>
              <c:numCache>
                <c:formatCode>0%</c:formatCode>
                <c:ptCount val="2"/>
                <c:pt idx="0" formatCode="0.0%">
                  <c:v>0</c:v>
                </c:pt>
                <c:pt idx="1">
                  <c:v>0</c:v>
                </c:pt>
              </c:numCache>
            </c:numRef>
          </c:val>
          <c:extLst>
            <c:ext xmlns:c16="http://schemas.microsoft.com/office/drawing/2014/chart" uri="{C3380CC4-5D6E-409C-BE32-E72D297353CC}">
              <c16:uniqueId val="{00000000-E678-477F-8E09-C677E445D3E1}"/>
            </c:ext>
          </c:extLst>
        </c:ser>
        <c:ser>
          <c:idx val="6"/>
          <c:order val="1"/>
          <c:tx>
            <c:strRef>
              <c:f>'Graficos- Agosto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'!$B$27:$B$28</c:f>
              <c:strCache>
                <c:ptCount val="2"/>
                <c:pt idx="0">
                  <c:v>ACTUALIZACIÓN DE LA  METODOLOGÍA PARA NUEVOS NEGOCIOS </c:v>
                </c:pt>
                <c:pt idx="1">
                  <c:v>OPTIMIZACIÓN DEL  SEGUIMIENTO A LA SUPERVISIÓN DE PROYECTOS</c:v>
                </c:pt>
              </c:strCache>
            </c:strRef>
          </c:cat>
          <c:val>
            <c:numRef>
              <c:f>'Graficos- Agosto '!$I$27:$I$28</c:f>
              <c:numCache>
                <c:formatCode>0%</c:formatCode>
                <c:ptCount val="2"/>
                <c:pt idx="0">
                  <c:v>0</c:v>
                </c:pt>
                <c:pt idx="1">
                  <c:v>0</c:v>
                </c:pt>
              </c:numCache>
            </c:numRef>
          </c:val>
          <c:extLst>
            <c:ext xmlns:c16="http://schemas.microsoft.com/office/drawing/2014/chart" uri="{C3380CC4-5D6E-409C-BE32-E72D297353CC}">
              <c16:uniqueId val="{00000001-E678-477F-8E09-C677E445D3E1}"/>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Agosto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Agosto '!$I$47</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'!$B$48:$B$49</c:f>
              <c:strCache>
                <c:ptCount val="2"/>
                <c:pt idx="0">
                  <c:v>OPTIMIZACIÓN  GESTION DE ACTIVOS</c:v>
                </c:pt>
                <c:pt idx="1">
                  <c:v>EVALUACIÓN DE LA ESTRUCTURA ACTUAL DE FONADE VS LA NECESIDAD DE LAS ÁREAS</c:v>
                </c:pt>
              </c:strCache>
            </c:strRef>
          </c:cat>
          <c:val>
            <c:numRef>
              <c:f>'Graficos- Agosto '!$I$48:$I$49</c:f>
              <c:numCache>
                <c:formatCode>0%</c:formatCode>
                <c:ptCount val="2"/>
                <c:pt idx="0">
                  <c:v>0</c:v>
                </c:pt>
                <c:pt idx="1">
                  <c:v>0</c:v>
                </c:pt>
              </c:numCache>
            </c:numRef>
          </c:val>
          <c:extLst>
            <c:ext xmlns:c16="http://schemas.microsoft.com/office/drawing/2014/chart" uri="{C3380CC4-5D6E-409C-BE32-E72D297353CC}">
              <c16:uniqueId val="{00000000-8244-4586-A6B9-01FF12BA5FD9}"/>
            </c:ext>
          </c:extLst>
        </c:ser>
        <c:ser>
          <c:idx val="0"/>
          <c:order val="1"/>
          <c:tx>
            <c:strRef>
              <c:f>'Graficos- Agosto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Agosto '!$F$48:$F$49</c:f>
              <c:numCache>
                <c:formatCode>0%</c:formatCode>
                <c:ptCount val="2"/>
                <c:pt idx="0">
                  <c:v>0</c:v>
                </c:pt>
                <c:pt idx="1">
                  <c:v>0</c:v>
                </c:pt>
              </c:numCache>
            </c:numRef>
          </c:val>
          <c:extLst>
            <c:ext xmlns:c16="http://schemas.microsoft.com/office/drawing/2014/chart" uri="{C3380CC4-5D6E-409C-BE32-E72D297353CC}">
              <c16:uniqueId val="{00000001-8244-4586-A6B9-01FF12BA5FD9}"/>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Agosto 31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Agosto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'!$B$60</c:f>
              <c:strCache>
                <c:ptCount val="1"/>
                <c:pt idx="0">
                  <c:v>IMPLEMENTACIÓN ERP</c:v>
                </c:pt>
              </c:strCache>
            </c:strRef>
          </c:cat>
          <c:val>
            <c:numRef>
              <c:f>'Graficos- Agosto '!$F$60</c:f>
              <c:numCache>
                <c:formatCode>0%</c:formatCode>
                <c:ptCount val="1"/>
                <c:pt idx="0">
                  <c:v>0</c:v>
                </c:pt>
              </c:numCache>
            </c:numRef>
          </c:val>
          <c:extLst>
            <c:ext xmlns:c16="http://schemas.microsoft.com/office/drawing/2014/chart" uri="{C3380CC4-5D6E-409C-BE32-E72D297353CC}">
              <c16:uniqueId val="{00000000-AA85-44C4-BD8F-351D5DAF9782}"/>
            </c:ext>
          </c:extLst>
        </c:ser>
        <c:ser>
          <c:idx val="6"/>
          <c:order val="1"/>
          <c:tx>
            <c:strRef>
              <c:f>'Graficos- Agosto '!$I$59</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'!$B$60</c:f>
              <c:strCache>
                <c:ptCount val="1"/>
                <c:pt idx="0">
                  <c:v>IMPLEMENTACIÓN ERP</c:v>
                </c:pt>
              </c:strCache>
            </c:strRef>
          </c:cat>
          <c:val>
            <c:numRef>
              <c:f>'Graficos- Agosto '!$I$60</c:f>
              <c:numCache>
                <c:formatCode>0%</c:formatCode>
                <c:ptCount val="1"/>
                <c:pt idx="0">
                  <c:v>0</c:v>
                </c:pt>
              </c:numCache>
            </c:numRef>
          </c:val>
          <c:extLst>
            <c:ext xmlns:c16="http://schemas.microsoft.com/office/drawing/2014/chart" uri="{C3380CC4-5D6E-409C-BE32-E72D297353CC}">
              <c16:uniqueId val="{00000001-AA85-44C4-BD8F-351D5DAF9782}"/>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Septiembre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236676741846815E-2"/>
          <c:y val="0.19522884584001687"/>
          <c:w val="0.93888888888888888"/>
          <c:h val="0.48500729075532223"/>
        </c:manualLayout>
      </c:layout>
      <c:bar3DChart>
        <c:barDir val="col"/>
        <c:grouping val="clustered"/>
        <c:varyColors val="0"/>
        <c:ser>
          <c:idx val="3"/>
          <c:order val="0"/>
          <c:tx>
            <c:strRef>
              <c:f>'Graficos- Septiembre'!$F$32</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Septiembre'!$B$33:$B$35</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Septiembre'!$F$33:$F$35</c:f>
              <c:numCache>
                <c:formatCode>0%</c:formatCode>
                <c:ptCount val="3"/>
                <c:pt idx="0">
                  <c:v>0</c:v>
                </c:pt>
                <c:pt idx="1">
                  <c:v>0</c:v>
                </c:pt>
                <c:pt idx="2">
                  <c:v>0</c:v>
                </c:pt>
              </c:numCache>
            </c:numRef>
          </c:val>
          <c:extLst>
            <c:ext xmlns:c16="http://schemas.microsoft.com/office/drawing/2014/chart" uri="{C3380CC4-5D6E-409C-BE32-E72D297353CC}">
              <c16:uniqueId val="{00000000-CB54-4C6C-BBFE-F6357E58CD4F}"/>
            </c:ext>
          </c:extLst>
        </c:ser>
        <c:ser>
          <c:idx val="7"/>
          <c:order val="3"/>
          <c:tx>
            <c:strRef>
              <c:f>'Graficos- Septiembre'!$I$32</c:f>
              <c:strCache>
                <c:ptCount val="1"/>
                <c:pt idx="0">
                  <c:v>Cumplimiento Temporal</c:v>
                </c:pt>
              </c:strCache>
            </c:strRef>
          </c:tx>
          <c:spPr>
            <a:solidFill>
              <a:schemeClr val="accent1">
                <a:lumMod val="75000"/>
              </a:schemeClr>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Septiembre'!$B$33:$B$35</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Septiembre'!$I$33:$I$35</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CB54-4C6C-BBFE-F6357E58CD4F}"/>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Septiembre'!$G$32</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Septiembre'!$G$33:$G$35</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2-CB54-4C6C-BBFE-F6357E58CD4F}"/>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Septiembre'!$H$32</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Septiembre'!$H$33:$H$35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B54-4C6C-BBFE-F6357E58CD4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Septiembre'!$F$32</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Septiembre'!$F$33:$F$35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CB54-4C6C-BBFE-F6357E58CD4F}"/>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Septiembre'!$G$32</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Septiembre'!$G$33:$G$35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CB54-4C6C-BBFE-F6357E58CD4F}"/>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Septiembre'!$H$32</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Septiembre'!$H$33:$H$35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CB54-4C6C-BBFE-F6357E58CD4F}"/>
                  </c:ext>
                </c:extLst>
              </c15:ser>
            </c15:filteredBarSeries>
            <c15:filteredBarSeries>
              <c15:ser>
                <c:idx val="2"/>
                <c:order val="7"/>
                <c:tx>
                  <c:strRef>
                    <c:extLst xmlns:c15="http://schemas.microsoft.com/office/drawing/2012/chart">
                      <c:ext xmlns:c15="http://schemas.microsoft.com/office/drawing/2012/chart" uri="{02D57815-91ED-43cb-92C2-25804820EDAC}">
                        <c15:formulaRef>
                          <c15:sqref>'Graficos- Septiembre'!$I$32</c15:sqref>
                        </c15:formulaRef>
                      </c:ext>
                    </c:extLst>
                    <c:strCache>
                      <c:ptCount val="1"/>
                      <c:pt idx="0">
                        <c:v>Cumplimiento Temporal</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Septiembre'!$I$33:$I$35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CB54-4C6C-BBFE-F6357E58CD4F}"/>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21100096864063433"/>
          <c:y val="0.94460593299607143"/>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SEPTIEMBRE 30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Septiembre'!$C$14</c:f>
              <c:strCache>
                <c:ptCount val="1"/>
                <c:pt idx="0">
                  <c:v>30-sep.-18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5CD8-4BE5-885F-97E8C0256F85}"/>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5CD8-4BE5-885F-97E8C0256F8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Septiembre'!$B$15:$B$16</c:f>
              <c:strCache>
                <c:ptCount val="2"/>
                <c:pt idx="0">
                  <c:v>Cumplimiento de Hitos</c:v>
                </c:pt>
                <c:pt idx="1">
                  <c:v>Cumplimiento Temporal</c:v>
                </c:pt>
              </c:strCache>
            </c:strRef>
          </c:cat>
          <c:val>
            <c:numRef>
              <c:f>'Graficos- Septiembre'!$C$15:$C$16</c:f>
              <c:numCache>
                <c:formatCode>0%</c:formatCode>
                <c:ptCount val="2"/>
                <c:pt idx="0">
                  <c:v>1</c:v>
                </c:pt>
                <c:pt idx="1">
                  <c:v>1</c:v>
                </c:pt>
              </c:numCache>
            </c:numRef>
          </c:val>
          <c:extLst>
            <c:ext xmlns:c16="http://schemas.microsoft.com/office/drawing/2014/chart" uri="{C3380CC4-5D6E-409C-BE32-E72D297353CC}">
              <c16:uniqueId val="{00000002-5CD8-4BE5-885F-97E8C0256F85}"/>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a:scene3d>
      <a:camera prst="orthographicFront"/>
      <a:lightRig rig="threePt" dir="t"/>
    </a:scene3d>
  </c:spPr>
  <c:txPr>
    <a:bodyPr/>
    <a:lstStyle/>
    <a:p>
      <a:pPr>
        <a:defRPr/>
      </a:pPr>
      <a:endParaRPr lang="es-CO"/>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Septiembre 30</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Septiembre'!$F$25</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Septiembre'!$B$26:$B$27</c:f>
              <c:strCache>
                <c:ptCount val="2"/>
                <c:pt idx="0">
                  <c:v>ACTUALIZACIÓN DE LA  METODOLOGÍA PARA NUEVOS NEGOCIOS </c:v>
                </c:pt>
                <c:pt idx="1">
                  <c:v>OPTIMIZACIÓN DEL  SEGUIMIENTO A LA SUPERVISIÓN DE PROYECTOS</c:v>
                </c:pt>
              </c:strCache>
            </c:strRef>
          </c:cat>
          <c:val>
            <c:numRef>
              <c:f>'Graficos- Septiembre'!$F$26:$F$27</c:f>
              <c:numCache>
                <c:formatCode>0%</c:formatCode>
                <c:ptCount val="2"/>
                <c:pt idx="0" formatCode="0.0%">
                  <c:v>0</c:v>
                </c:pt>
                <c:pt idx="1">
                  <c:v>0</c:v>
                </c:pt>
              </c:numCache>
            </c:numRef>
          </c:val>
          <c:extLst>
            <c:ext xmlns:c16="http://schemas.microsoft.com/office/drawing/2014/chart" uri="{C3380CC4-5D6E-409C-BE32-E72D297353CC}">
              <c16:uniqueId val="{00000000-4394-4297-A431-C07FCBEB7FE9}"/>
            </c:ext>
          </c:extLst>
        </c:ser>
        <c:ser>
          <c:idx val="6"/>
          <c:order val="1"/>
          <c:tx>
            <c:strRef>
              <c:f>'Graficos- Septiembre'!$I$25</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Septiembre'!$B$26:$B$27</c:f>
              <c:strCache>
                <c:ptCount val="2"/>
                <c:pt idx="0">
                  <c:v>ACTUALIZACIÓN DE LA  METODOLOGÍA PARA NUEVOS NEGOCIOS </c:v>
                </c:pt>
                <c:pt idx="1">
                  <c:v>OPTIMIZACIÓN DEL  SEGUIMIENTO A LA SUPERVISIÓN DE PROYECTOS</c:v>
                </c:pt>
              </c:strCache>
            </c:strRef>
          </c:cat>
          <c:val>
            <c:numRef>
              <c:f>'Graficos- Septiembre'!$I$26:$I$27</c:f>
              <c:numCache>
                <c:formatCode>0%</c:formatCode>
                <c:ptCount val="2"/>
                <c:pt idx="0">
                  <c:v>0</c:v>
                </c:pt>
                <c:pt idx="1">
                  <c:v>0</c:v>
                </c:pt>
              </c:numCache>
            </c:numRef>
          </c:val>
          <c:extLst>
            <c:ext xmlns:c16="http://schemas.microsoft.com/office/drawing/2014/chart" uri="{C3380CC4-5D6E-409C-BE32-E72D297353CC}">
              <c16:uniqueId val="{00000001-4394-4297-A431-C07FCBEB7FE9}"/>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Septiembre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Septiembre'!$I$46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Septiembre'!$B$47:$B$48</c:f>
              <c:strCache>
                <c:ptCount val="2"/>
                <c:pt idx="0">
                  <c:v>OPTIMIZACIÓN  GESTION DE ACTIVOS</c:v>
                </c:pt>
                <c:pt idx="1">
                  <c:v>EVALUACIÓN DE LA ESTRUCTURA ACTUAL DE FONADE VS LA NECESIDAD DE LAS ÁREAS</c:v>
                </c:pt>
              </c:strCache>
            </c:strRef>
          </c:cat>
          <c:val>
            <c:numRef>
              <c:f>'Graficos- Septiembre'!$I$47:$I$48</c:f>
              <c:numCache>
                <c:formatCode>0%</c:formatCode>
                <c:ptCount val="2"/>
                <c:pt idx="0">
                  <c:v>0</c:v>
                </c:pt>
                <c:pt idx="1">
                  <c:v>0</c:v>
                </c:pt>
              </c:numCache>
            </c:numRef>
          </c:val>
          <c:extLst>
            <c:ext xmlns:c16="http://schemas.microsoft.com/office/drawing/2014/chart" uri="{C3380CC4-5D6E-409C-BE32-E72D297353CC}">
              <c16:uniqueId val="{00000000-DB8A-460B-A510-21958DB9D93F}"/>
            </c:ext>
          </c:extLst>
        </c:ser>
        <c:ser>
          <c:idx val="0"/>
          <c:order val="1"/>
          <c:tx>
            <c:strRef>
              <c:f>'Graficos- Septiembre'!$F$46</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Septiembre'!$F$47:$F$48</c:f>
              <c:numCache>
                <c:formatCode>0%</c:formatCode>
                <c:ptCount val="2"/>
                <c:pt idx="0">
                  <c:v>0</c:v>
                </c:pt>
                <c:pt idx="1">
                  <c:v>0</c:v>
                </c:pt>
              </c:numCache>
            </c:numRef>
          </c:val>
          <c:extLst>
            <c:ext xmlns:c16="http://schemas.microsoft.com/office/drawing/2014/chart" uri="{C3380CC4-5D6E-409C-BE32-E72D297353CC}">
              <c16:uniqueId val="{00000001-DB8A-460B-A510-21958DB9D93F}"/>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Marzo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MARZO'!$I$47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MARZO'!$B$48:$B$49</c:f>
              <c:strCache>
                <c:ptCount val="2"/>
                <c:pt idx="0">
                  <c:v>OPTIMIZACIÓN  GESTION DE ACTIVOS</c:v>
                </c:pt>
                <c:pt idx="1">
                  <c:v>EVALUACIÓN DE LA ESTRUCTURA ACTUAL DE FONADE VS LA NECESIDAD DE LAS ÁREAS</c:v>
                </c:pt>
              </c:strCache>
            </c:strRef>
          </c:cat>
          <c:val>
            <c:numRef>
              <c:f>'Graficos- MARZO'!$I$48:$I$49</c:f>
              <c:numCache>
                <c:formatCode>0%</c:formatCode>
                <c:ptCount val="2"/>
                <c:pt idx="0">
                  <c:v>0</c:v>
                </c:pt>
                <c:pt idx="1">
                  <c:v>0</c:v>
                </c:pt>
              </c:numCache>
            </c:numRef>
          </c:val>
          <c:extLst>
            <c:ext xmlns:c16="http://schemas.microsoft.com/office/drawing/2014/chart" uri="{C3380CC4-5D6E-409C-BE32-E72D297353CC}">
              <c16:uniqueId val="{0000000A-CBDF-46C5-9B86-44A83210A56D}"/>
            </c:ext>
          </c:extLst>
        </c:ser>
        <c:ser>
          <c:idx val="0"/>
          <c:order val="1"/>
          <c:tx>
            <c:strRef>
              <c:f>'Graficos- MARZO'!$F$47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MARZO'!$F$48:$F$49</c:f>
              <c:numCache>
                <c:formatCode>0%</c:formatCode>
                <c:ptCount val="2"/>
                <c:pt idx="0">
                  <c:v>0</c:v>
                </c:pt>
                <c:pt idx="1">
                  <c:v>0</c:v>
                </c:pt>
              </c:numCache>
            </c:numRef>
          </c:val>
          <c:extLst>
            <c:ext xmlns:c16="http://schemas.microsoft.com/office/drawing/2014/chart" uri="{C3380CC4-5D6E-409C-BE32-E72D297353CC}">
              <c16:uniqueId val="{0000000D-CBDF-46C5-9B86-44A83210A56D}"/>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Plan Institucional de gestión y Desempeño</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Septiembre 30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Septiembre'!$G$69</c:f>
              <c:strCache>
                <c:ptCount val="1"/>
                <c:pt idx="0">
                  <c:v>%  Avance Actual</c:v>
                </c:pt>
              </c:strCache>
            </c:strRef>
          </c:tx>
          <c:spPr>
            <a:solidFill>
              <a:srgbClr val="FF66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Septiembre'!$B$70</c:f>
              <c:strCache>
                <c:ptCount val="1"/>
                <c:pt idx="0">
                  <c:v>PLAN INSTITUCIONAL DE GESTIÓN Y DESEMPEÑO</c:v>
                </c:pt>
              </c:strCache>
            </c:strRef>
          </c:cat>
          <c:val>
            <c:numRef>
              <c:f>'Graficos- Septiembre'!$G$70</c:f>
              <c:numCache>
                <c:formatCode>0%</c:formatCode>
                <c:ptCount val="1"/>
                <c:pt idx="0">
                  <c:v>0</c:v>
                </c:pt>
              </c:numCache>
            </c:numRef>
          </c:val>
          <c:extLst>
            <c:ext xmlns:c16="http://schemas.microsoft.com/office/drawing/2014/chart" uri="{C3380CC4-5D6E-409C-BE32-E72D297353CC}">
              <c16:uniqueId val="{00000000-E170-4652-9AED-1BE8A964849B}"/>
            </c:ext>
          </c:extLst>
        </c:ser>
        <c:ser>
          <c:idx val="0"/>
          <c:order val="1"/>
          <c:tx>
            <c:strRef>
              <c:f>'Graficos- Septiembre'!$I$69</c:f>
              <c:strCache>
                <c:ptCount val="1"/>
                <c:pt idx="0">
                  <c:v>Cumplimiento Temporal</c:v>
                </c:pt>
              </c:strCache>
            </c:strRef>
          </c:tx>
          <c:spPr>
            <a:solidFill>
              <a:schemeClr val="accent6">
                <a:lumMod val="7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Septiembre'!$B$70</c:f>
              <c:strCache>
                <c:ptCount val="1"/>
                <c:pt idx="0">
                  <c:v>PLAN INSTITUCIONAL DE GESTIÓN Y DESEMPEÑO</c:v>
                </c:pt>
              </c:strCache>
            </c:strRef>
          </c:cat>
          <c:val>
            <c:numRef>
              <c:f>'Graficos- Septiembre'!$I$70</c:f>
              <c:numCache>
                <c:formatCode>0%</c:formatCode>
                <c:ptCount val="1"/>
                <c:pt idx="0">
                  <c:v>0</c:v>
                </c:pt>
              </c:numCache>
            </c:numRef>
          </c:val>
          <c:extLst>
            <c:ext xmlns:c16="http://schemas.microsoft.com/office/drawing/2014/chart" uri="{C3380CC4-5D6E-409C-BE32-E72D297353CC}">
              <c16:uniqueId val="{00000000-C333-49DF-B422-7558A4398481}"/>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636426128"/>
        <c:axId val="636422520"/>
      </c:barChart>
      <c:catAx>
        <c:axId val="6364261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6422520"/>
        <c:crosses val="autoZero"/>
        <c:auto val="1"/>
        <c:lblAlgn val="ctr"/>
        <c:lblOffset val="100"/>
        <c:noMultiLvlLbl val="0"/>
      </c:catAx>
      <c:valAx>
        <c:axId val="63642252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6426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sz="1800" b="1" i="0" baseline="0">
                <a:effectLst/>
              </a:rPr>
              <a:t>Avance real Vs. Avance esperado a corte 30 de abril/2021</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DIMENSIÓN!$F$2</c:f>
              <c:strCache>
                <c:ptCount val="1"/>
                <c:pt idx="0">
                  <c:v>Peso</c:v>
                </c:pt>
              </c:strCache>
            </c:strRef>
          </c:tx>
          <c:spPr>
            <a:solidFill>
              <a:schemeClr val="accent6"/>
            </a:solidFill>
            <a:ln>
              <a:noFill/>
            </a:ln>
            <a:effectLst/>
          </c:spPr>
          <c:invertIfNegative val="0"/>
          <c:cat>
            <c:strRef>
              <c:f>DIMENSIÓN!$D$3:$E$18</c:f>
              <c:strCache>
                <c:ptCount val="16"/>
                <c:pt idx="0">
                  <c:v>1. Gestión Estratégica del Talento Humano</c:v>
                </c:pt>
                <c:pt idx="1">
                  <c:v>2. Integridad</c:v>
                </c:pt>
                <c:pt idx="2">
                  <c:v>3. Planeación Institucional</c:v>
                </c:pt>
                <c:pt idx="3">
                  <c:v>4. Gestión Presupuestal y Eficiencia del Gasto Público</c:v>
                </c:pt>
                <c:pt idx="4">
                  <c:v>5. Fortalecimiento organizacional y simplificación de procesos</c:v>
                </c:pt>
                <c:pt idx="5">
                  <c:v>6. Gobierno Digital</c:v>
                </c:pt>
                <c:pt idx="6">
                  <c:v>7. Seguridad Digital</c:v>
                </c:pt>
                <c:pt idx="7">
                  <c:v>8. Defensa jurídica</c:v>
                </c:pt>
                <c:pt idx="8">
                  <c:v>10. Servicio al ciudadano</c:v>
                </c:pt>
                <c:pt idx="9">
                  <c:v>12. Participación ciudadana en gestión pública</c:v>
                </c:pt>
                <c:pt idx="10">
                  <c:v>13. Seguimiento y evaluación del desempeño institucional</c:v>
                </c:pt>
                <c:pt idx="11">
                  <c:v>14. Gestión Documental</c:v>
                </c:pt>
                <c:pt idx="12">
                  <c:v>15. Transparencia, acceso a la información pública y lucha contra la corrupción</c:v>
                </c:pt>
                <c:pt idx="13">
                  <c:v>16. Gestión de la Información Estadísitca</c:v>
                </c:pt>
                <c:pt idx="14">
                  <c:v>17. Gestión del Conocimiento y la Innovación</c:v>
                </c:pt>
                <c:pt idx="15">
                  <c:v>18. Control Interno</c:v>
                </c:pt>
              </c:strCache>
            </c:strRef>
          </c:cat>
          <c:val>
            <c:numRef>
              <c:f>DIMENSIÓN!$F$3:$F$18</c:f>
            </c:numRef>
          </c:val>
          <c:extLst>
            <c:ext xmlns:c16="http://schemas.microsoft.com/office/drawing/2014/chart" uri="{C3380CC4-5D6E-409C-BE32-E72D297353CC}">
              <c16:uniqueId val="{00000000-A0E1-4EF2-B315-B75F39F11625}"/>
            </c:ext>
          </c:extLst>
        </c:ser>
        <c:ser>
          <c:idx val="1"/>
          <c:order val="1"/>
          <c:tx>
            <c:strRef>
              <c:f>DIMENSIÓN!$G$2</c:f>
              <c:strCache>
                <c:ptCount val="1"/>
                <c:pt idx="0">
                  <c:v>% avance real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DIMENSIÓN!$D$3:$E$18</c:f>
              <c:strCache>
                <c:ptCount val="16"/>
                <c:pt idx="0">
                  <c:v>1. Gestión Estratégica del Talento Humano</c:v>
                </c:pt>
                <c:pt idx="1">
                  <c:v>2. Integridad</c:v>
                </c:pt>
                <c:pt idx="2">
                  <c:v>3. Planeación Institucional</c:v>
                </c:pt>
                <c:pt idx="3">
                  <c:v>4. Gestión Presupuestal y Eficiencia del Gasto Público</c:v>
                </c:pt>
                <c:pt idx="4">
                  <c:v>5. Fortalecimiento organizacional y simplificación de procesos</c:v>
                </c:pt>
                <c:pt idx="5">
                  <c:v>6. Gobierno Digital</c:v>
                </c:pt>
                <c:pt idx="6">
                  <c:v>7. Seguridad Digital</c:v>
                </c:pt>
                <c:pt idx="7">
                  <c:v>8. Defensa jurídica</c:v>
                </c:pt>
                <c:pt idx="8">
                  <c:v>10. Servicio al ciudadano</c:v>
                </c:pt>
                <c:pt idx="9">
                  <c:v>12. Participación ciudadana en gestión pública</c:v>
                </c:pt>
                <c:pt idx="10">
                  <c:v>13. Seguimiento y evaluación del desempeño institucional</c:v>
                </c:pt>
                <c:pt idx="11">
                  <c:v>14. Gestión Documental</c:v>
                </c:pt>
                <c:pt idx="12">
                  <c:v>15. Transparencia, acceso a la información pública y lucha contra la corrupción</c:v>
                </c:pt>
                <c:pt idx="13">
                  <c:v>16. Gestión de la Información Estadísitca</c:v>
                </c:pt>
                <c:pt idx="14">
                  <c:v>17. Gestión del Conocimiento y la Innovación</c:v>
                </c:pt>
                <c:pt idx="15">
                  <c:v>18. Control Interno</c:v>
                </c:pt>
              </c:strCache>
            </c:strRef>
          </c:cat>
          <c:val>
            <c:numRef>
              <c:f>DIMENSIÓN!$G$3:$G$18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A0E1-4EF2-B315-B75F39F11625}"/>
            </c:ext>
          </c:extLst>
        </c:ser>
        <c:ser>
          <c:idx val="2"/>
          <c:order val="2"/>
          <c:tx>
            <c:strRef>
              <c:f>DIMENSIÓN!$H$2</c:f>
              <c:strCache>
                <c:ptCount val="1"/>
                <c:pt idx="0">
                  <c:v>% esperado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DIMENSIÓN!$D$3:$E$18</c:f>
              <c:strCache>
                <c:ptCount val="16"/>
                <c:pt idx="0">
                  <c:v>1. Gestión Estratégica del Talento Humano</c:v>
                </c:pt>
                <c:pt idx="1">
                  <c:v>2. Integridad</c:v>
                </c:pt>
                <c:pt idx="2">
                  <c:v>3. Planeación Institucional</c:v>
                </c:pt>
                <c:pt idx="3">
                  <c:v>4. Gestión Presupuestal y Eficiencia del Gasto Público</c:v>
                </c:pt>
                <c:pt idx="4">
                  <c:v>5. Fortalecimiento organizacional y simplificación de procesos</c:v>
                </c:pt>
                <c:pt idx="5">
                  <c:v>6. Gobierno Digital</c:v>
                </c:pt>
                <c:pt idx="6">
                  <c:v>7. Seguridad Digital</c:v>
                </c:pt>
                <c:pt idx="7">
                  <c:v>8. Defensa jurídica</c:v>
                </c:pt>
                <c:pt idx="8">
                  <c:v>10. Servicio al ciudadano</c:v>
                </c:pt>
                <c:pt idx="9">
                  <c:v>12. Participación ciudadana en gestión pública</c:v>
                </c:pt>
                <c:pt idx="10">
                  <c:v>13. Seguimiento y evaluación del desempeño institucional</c:v>
                </c:pt>
                <c:pt idx="11">
                  <c:v>14. Gestión Documental</c:v>
                </c:pt>
                <c:pt idx="12">
                  <c:v>15. Transparencia, acceso a la información pública y lucha contra la corrupción</c:v>
                </c:pt>
                <c:pt idx="13">
                  <c:v>16. Gestión de la Información Estadísitca</c:v>
                </c:pt>
                <c:pt idx="14">
                  <c:v>17. Gestión del Conocimiento y la Innovación</c:v>
                </c:pt>
                <c:pt idx="15">
                  <c:v>18. Control Interno</c:v>
                </c:pt>
              </c:strCache>
            </c:strRef>
          </c:cat>
          <c:val>
            <c:numRef>
              <c:f>DIMENSIÓN!$H$3:$H$18</c:f>
              <c:numCache>
                <c:formatCode>0%</c:formatCode>
                <c:ptCount val="16"/>
                <c:pt idx="0">
                  <c:v>0.44</c:v>
                </c:pt>
                <c:pt idx="1">
                  <c:v>0</c:v>
                </c:pt>
                <c:pt idx="2">
                  <c:v>0.17</c:v>
                </c:pt>
                <c:pt idx="3">
                  <c:v>0.25</c:v>
                </c:pt>
                <c:pt idx="4">
                  <c:v>0.68</c:v>
                </c:pt>
                <c:pt idx="5">
                  <c:v>0</c:v>
                </c:pt>
                <c:pt idx="6">
                  <c:v>0</c:v>
                </c:pt>
                <c:pt idx="7">
                  <c:v>0.44</c:v>
                </c:pt>
                <c:pt idx="8">
                  <c:v>0.47</c:v>
                </c:pt>
                <c:pt idx="9">
                  <c:v>0.13</c:v>
                </c:pt>
                <c:pt idx="10">
                  <c:v>0.27</c:v>
                </c:pt>
                <c:pt idx="11">
                  <c:v>0.4</c:v>
                </c:pt>
                <c:pt idx="12">
                  <c:v>0</c:v>
                </c:pt>
                <c:pt idx="13">
                  <c:v>0.42</c:v>
                </c:pt>
                <c:pt idx="14">
                  <c:v>0.17</c:v>
                </c:pt>
                <c:pt idx="15">
                  <c:v>0.36</c:v>
                </c:pt>
              </c:numCache>
            </c:numRef>
          </c:val>
          <c:extLst>
            <c:ext xmlns:c16="http://schemas.microsoft.com/office/drawing/2014/chart" uri="{C3380CC4-5D6E-409C-BE32-E72D297353CC}">
              <c16:uniqueId val="{00000002-A0E1-4EF2-B315-B75F39F11625}"/>
            </c:ext>
          </c:extLst>
        </c:ser>
        <c:dLbls>
          <c:showLegendKey val="0"/>
          <c:showVal val="0"/>
          <c:showCatName val="0"/>
          <c:showSerName val="0"/>
          <c:showPercent val="0"/>
          <c:showBubbleSize val="0"/>
        </c:dLbls>
        <c:gapWidth val="219"/>
        <c:overlap val="-27"/>
        <c:axId val="1656564735"/>
        <c:axId val="1656575135"/>
      </c:barChart>
      <c:catAx>
        <c:axId val="1656564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56575135"/>
        <c:crosses val="autoZero"/>
        <c:auto val="1"/>
        <c:lblAlgn val="ctr"/>
        <c:lblOffset val="100"/>
        <c:noMultiLvlLbl val="0"/>
      </c:catAx>
      <c:valAx>
        <c:axId val="165657513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56564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Avance mensual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DIMENSIÓN!$T$1</c:f>
              <c:strCache>
                <c:ptCount val="1"/>
                <c:pt idx="0">
                  <c:v>Avance 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DIMENSIÓN!$S$2:$S$4</c:f>
              <c:strCache>
                <c:ptCount val="3"/>
                <c:pt idx="0">
                  <c:v>Febrero</c:v>
                </c:pt>
                <c:pt idx="1">
                  <c:v>Marzo</c:v>
                </c:pt>
                <c:pt idx="2">
                  <c:v>Abril</c:v>
                </c:pt>
              </c:strCache>
            </c:strRef>
          </c:cat>
          <c:val>
            <c:numRef>
              <c:f>DIMENSIÓN!$T$2:$T$4</c:f>
              <c:numCache>
                <c:formatCode>0%</c:formatCode>
                <c:ptCount val="3"/>
                <c:pt idx="0">
                  <c:v>0.06</c:v>
                </c:pt>
                <c:pt idx="1">
                  <c:v>0.15</c:v>
                </c:pt>
                <c:pt idx="2">
                  <c:v>0.25</c:v>
                </c:pt>
              </c:numCache>
            </c:numRef>
          </c:val>
          <c:extLst>
            <c:ext xmlns:c16="http://schemas.microsoft.com/office/drawing/2014/chart" uri="{C3380CC4-5D6E-409C-BE32-E72D297353CC}">
              <c16:uniqueId val="{00000000-DDEA-4885-AD9F-581769D3742B}"/>
            </c:ext>
          </c:extLst>
        </c:ser>
        <c:ser>
          <c:idx val="1"/>
          <c:order val="1"/>
          <c:tx>
            <c:strRef>
              <c:f>DIMENSIÓN!$U$1</c:f>
              <c:strCache>
                <c:ptCount val="1"/>
                <c:pt idx="0">
                  <c:v>Avance esperado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DIMENSIÓN!$S$2:$S$4</c:f>
              <c:strCache>
                <c:ptCount val="3"/>
                <c:pt idx="0">
                  <c:v>Febrero</c:v>
                </c:pt>
                <c:pt idx="1">
                  <c:v>Marzo</c:v>
                </c:pt>
                <c:pt idx="2">
                  <c:v>Abril</c:v>
                </c:pt>
              </c:strCache>
            </c:strRef>
          </c:cat>
          <c:val>
            <c:numRef>
              <c:f>DIMENSIÓN!$U$2:$U$4</c:f>
              <c:numCache>
                <c:formatCode>0%</c:formatCode>
                <c:ptCount val="3"/>
                <c:pt idx="0">
                  <c:v>0.06</c:v>
                </c:pt>
                <c:pt idx="1">
                  <c:v>0.15</c:v>
                </c:pt>
                <c:pt idx="2">
                  <c:v>0.26</c:v>
                </c:pt>
              </c:numCache>
            </c:numRef>
          </c:val>
          <c:extLst>
            <c:ext xmlns:c16="http://schemas.microsoft.com/office/drawing/2014/chart" uri="{C3380CC4-5D6E-409C-BE32-E72D297353CC}">
              <c16:uniqueId val="{00000001-DDEA-4885-AD9F-581769D3742B}"/>
            </c:ext>
          </c:extLst>
        </c:ser>
        <c:dLbls>
          <c:showLegendKey val="0"/>
          <c:showVal val="0"/>
          <c:showCatName val="0"/>
          <c:showSerName val="0"/>
          <c:showPercent val="0"/>
          <c:showBubbleSize val="0"/>
        </c:dLbls>
        <c:gapWidth val="219"/>
        <c:overlap val="-27"/>
        <c:axId val="460415903"/>
        <c:axId val="460408831"/>
      </c:barChart>
      <c:catAx>
        <c:axId val="460415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408831"/>
        <c:crosses val="autoZero"/>
        <c:auto val="1"/>
        <c:lblAlgn val="ctr"/>
        <c:lblOffset val="100"/>
        <c:noMultiLvlLbl val="0"/>
      </c:catAx>
      <c:valAx>
        <c:axId val="460408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4159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Marzo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MARZO'!$F$59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MARZO'!$B$60</c:f>
              <c:strCache>
                <c:ptCount val="1"/>
                <c:pt idx="0">
                  <c:v>IMPLEMENTACIÓN ERP</c:v>
                </c:pt>
              </c:strCache>
            </c:strRef>
          </c:cat>
          <c:val>
            <c:numRef>
              <c:f>'Graficos- MARZO'!$F$60</c:f>
              <c:numCache>
                <c:formatCode>0%</c:formatCode>
                <c:ptCount val="1"/>
                <c:pt idx="0">
                  <c:v>0</c:v>
                </c:pt>
              </c:numCache>
            </c:numRef>
          </c:val>
          <c:extLst>
            <c:ext xmlns:c16="http://schemas.microsoft.com/office/drawing/2014/chart" uri="{C3380CC4-5D6E-409C-BE32-E72D297353CC}">
              <c16:uniqueId val="{00000003-CBF9-417A-808E-88AEA1258567}"/>
            </c:ext>
          </c:extLst>
        </c:ser>
        <c:ser>
          <c:idx val="6"/>
          <c:order val="1"/>
          <c:tx>
            <c:strRef>
              <c:f>'Graficos- MARZO'!$I$59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MARZO'!$B$60</c:f>
              <c:strCache>
                <c:ptCount val="1"/>
                <c:pt idx="0">
                  <c:v>IMPLEMENTACIÓN ERP</c:v>
                </c:pt>
              </c:strCache>
            </c:strRef>
          </c:cat>
          <c:val>
            <c:numRef>
              <c:f>'Graficos- MARZO'!$I$60</c:f>
              <c:numCache>
                <c:formatCode>0%</c:formatCode>
                <c:ptCount val="1"/>
                <c:pt idx="0">
                  <c:v>0</c:v>
                </c:pt>
              </c:numCache>
            </c:numRef>
          </c:val>
          <c:extLst>
            <c:ext xmlns:c16="http://schemas.microsoft.com/office/drawing/2014/chart" uri="{C3380CC4-5D6E-409C-BE32-E72D297353CC}">
              <c16:uniqueId val="{00000006-CBF9-417A-808E-88AEA1258567}"/>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Febrero 28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MARZO'!$F$70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MARZO'!$B$71</c:f>
              <c:strCache>
                <c:ptCount val="1"/>
                <c:pt idx="0">
                  <c:v>PLAN ISNTITUCIONAL DE DESARROLLO ADMINISTRATIVO</c:v>
                </c:pt>
              </c:strCache>
            </c:strRef>
          </c:cat>
          <c:val>
            <c:numRef>
              <c:f>'Graficos- MARZO'!$F$71</c:f>
              <c:numCache>
                <c:formatCode>0%</c:formatCode>
                <c:ptCount val="1"/>
                <c:pt idx="0">
                  <c:v>0</c:v>
                </c:pt>
              </c:numCache>
            </c:numRef>
          </c:val>
          <c:extLst>
            <c:ext xmlns:c16="http://schemas.microsoft.com/office/drawing/2014/chart" uri="{C3380CC4-5D6E-409C-BE32-E72D297353CC}">
              <c16:uniqueId val="{00000003-08B6-4E7E-A812-3D864AD77118}"/>
            </c:ext>
          </c:extLst>
        </c:ser>
        <c:ser>
          <c:idx val="6"/>
          <c:order val="6"/>
          <c:tx>
            <c:strRef>
              <c:f>'Graficos- MARZO'!$I$70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MARZO'!$B$71</c:f>
              <c:strCache>
                <c:ptCount val="1"/>
                <c:pt idx="0">
                  <c:v>PLAN ISNTITUCIONAL DE DESARROLLO ADMINISTRATIVO</c:v>
                </c:pt>
              </c:strCache>
            </c:strRef>
          </c:cat>
          <c:val>
            <c:numRef>
              <c:f>'Graficos- MARZO'!$I$71</c:f>
              <c:numCache>
                <c:formatCode>0%</c:formatCode>
                <c:ptCount val="1"/>
                <c:pt idx="0">
                  <c:v>0</c:v>
                </c:pt>
              </c:numCache>
            </c:numRef>
          </c:val>
          <c:extLst>
            <c:ext xmlns:c16="http://schemas.microsoft.com/office/drawing/2014/chart" uri="{C3380CC4-5D6E-409C-BE32-E72D297353CC}">
              <c16:uniqueId val="{00000006-08B6-4E7E-A812-3D864AD77118}"/>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MARZO'!$C$70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MARZO'!$B$71</c15:sqref>
                        </c15:formulaRef>
                      </c:ext>
                    </c:extLst>
                    <c:strCache>
                      <c:ptCount val="1"/>
                      <c:pt idx="0">
                        <c:v>PLAN ISNTITUCIONAL DE DESARROLLO ADMINISTRATIVO</c:v>
                      </c:pt>
                    </c:strCache>
                  </c:strRef>
                </c:cat>
                <c:val>
                  <c:numRef>
                    <c:extLst>
                      <c:ext uri="{02D57815-91ED-43cb-92C2-25804820EDAC}">
                        <c15:formulaRef>
                          <c15:sqref>'Graficos- MARZO'!$C$71</c15:sqref>
                        </c15:formulaRef>
                      </c:ext>
                    </c:extLst>
                    <c:numCache>
                      <c:formatCode>0.0%</c:formatCode>
                      <c:ptCount val="1"/>
                      <c:pt idx="0">
                        <c:v>0.12</c:v>
                      </c:pt>
                    </c:numCache>
                  </c:numRef>
                </c:val>
                <c:extLst>
                  <c:ext xmlns:c16="http://schemas.microsoft.com/office/drawing/2014/chart" uri="{C3380CC4-5D6E-409C-BE32-E72D297353CC}">
                    <c16:uniqueId val="{00000000-08B6-4E7E-A812-3D864AD7711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MARZO'!$D$70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MARZO'!$B$71</c15:sqref>
                        </c15:formulaRef>
                      </c:ext>
                    </c:extLst>
                    <c:strCache>
                      <c:ptCount val="1"/>
                      <c:pt idx="0">
                        <c:v>PLAN ISNTITUCIONAL DE DESARROLLO ADMINISTRATIVO</c:v>
                      </c:pt>
                    </c:strCache>
                  </c:strRef>
                </c:cat>
                <c:val>
                  <c:numRef>
                    <c:extLst xmlns:c15="http://schemas.microsoft.com/office/drawing/2012/chart">
                      <c:ext xmlns:c15="http://schemas.microsoft.com/office/drawing/2012/chart" uri="{02D57815-91ED-43cb-92C2-25804820EDAC}">
                        <c15:formulaRef>
                          <c15:sqref>'Graficos- MARZO'!$D$71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1-08B6-4E7E-A812-3D864AD7711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MARZO'!$E$70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MARZO'!$B$71</c15:sqref>
                        </c15:formulaRef>
                      </c:ext>
                    </c:extLst>
                    <c:strCache>
                      <c:ptCount val="1"/>
                      <c:pt idx="0">
                        <c:v>PLAN ISNTITUCIONAL DE DESARROLLO ADMINISTRATIVO</c:v>
                      </c:pt>
                    </c:strCache>
                  </c:strRef>
                </c:cat>
                <c:val>
                  <c:numRef>
                    <c:extLst xmlns:c15="http://schemas.microsoft.com/office/drawing/2012/chart">
                      <c:ext xmlns:c15="http://schemas.microsoft.com/office/drawing/2012/chart" uri="{02D57815-91ED-43cb-92C2-25804820EDAC}">
                        <c15:formulaRef>
                          <c15:sqref>'Graficos- MARZO'!$E$71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2-08B6-4E7E-A812-3D864AD7711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MARZO'!$G$70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MARZO'!$B$71</c15:sqref>
                        </c15:formulaRef>
                      </c:ext>
                    </c:extLst>
                    <c:strCache>
                      <c:ptCount val="1"/>
                      <c:pt idx="0">
                        <c:v>PLAN ISNTITUCIONAL DE DESARROLLO ADMINISTRATIVO</c:v>
                      </c:pt>
                    </c:strCache>
                  </c:strRef>
                </c:cat>
                <c:val>
                  <c:numRef>
                    <c:extLst xmlns:c15="http://schemas.microsoft.com/office/drawing/2012/chart">
                      <c:ext xmlns:c15="http://schemas.microsoft.com/office/drawing/2012/chart" uri="{02D57815-91ED-43cb-92C2-25804820EDAC}">
                        <c15:formulaRef>
                          <c15:sqref>'Graficos- MARZO'!$G$71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4-08B6-4E7E-A812-3D864AD7711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MARZO'!$H$70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MARZO'!$B$71</c15:sqref>
                        </c15:formulaRef>
                      </c:ext>
                    </c:extLst>
                    <c:strCache>
                      <c:ptCount val="1"/>
                      <c:pt idx="0">
                        <c:v>PLAN ISNTITUCIONAL DE DESARROLLO ADMINISTRATIVO</c:v>
                      </c:pt>
                    </c:strCache>
                  </c:strRef>
                </c:cat>
                <c:val>
                  <c:numRef>
                    <c:extLst xmlns:c15="http://schemas.microsoft.com/office/drawing/2012/chart">
                      <c:ext xmlns:c15="http://schemas.microsoft.com/office/drawing/2012/chart" uri="{02D57815-91ED-43cb-92C2-25804820EDAC}">
                        <c15:formulaRef>
                          <c15:sqref>'Graficos- MARZO'!$H$71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08B6-4E7E-A812-3D864AD77118}"/>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Abril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ABRIL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ABRIL '!$F$34:$F$36</c:f>
              <c:numCache>
                <c:formatCode>0%</c:formatCode>
                <c:ptCount val="3"/>
                <c:pt idx="0">
                  <c:v>0</c:v>
                </c:pt>
                <c:pt idx="1">
                  <c:v>0</c:v>
                </c:pt>
                <c:pt idx="2">
                  <c:v>0</c:v>
                </c:pt>
              </c:numCache>
            </c:numRef>
          </c:val>
          <c:extLst>
            <c:ext xmlns:c16="http://schemas.microsoft.com/office/drawing/2014/chart" uri="{C3380CC4-5D6E-409C-BE32-E72D297353CC}">
              <c16:uniqueId val="{00000000-4E70-428B-A18A-BAFD58BC89CD}"/>
            </c:ext>
          </c:extLst>
        </c:ser>
        <c:ser>
          <c:idx val="2"/>
          <c:order val="7"/>
          <c:tx>
            <c:strRef>
              <c:f>'Graficos- ABRIL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2-4E70-428B-A18A-BAFD58BC89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ABRIL '!$I$34:$I$36</c:f>
              <c:numCache>
                <c:formatCode>0%</c:formatCode>
                <c:ptCount val="3"/>
                <c:pt idx="0">
                  <c:v>0</c:v>
                </c:pt>
                <c:pt idx="1">
                  <c:v>0</c:v>
                </c:pt>
                <c:pt idx="2">
                  <c:v>0</c:v>
                </c:pt>
              </c:numCache>
            </c:numRef>
          </c:val>
          <c:extLst>
            <c:ext xmlns:c16="http://schemas.microsoft.com/office/drawing/2014/chart" uri="{C3380CC4-5D6E-409C-BE32-E72D297353CC}">
              <c16:uniqueId val="{00000003-4E70-428B-A18A-BAFD58BC89CD}"/>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ABRIL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ABRIL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4E70-428B-A18A-BAFD58BC89CD}"/>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ABRIL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4E70-428B-A18A-BAFD58BC89CD}"/>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ABRIL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4E70-428B-A18A-BAFD58BC89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4E70-428B-A18A-BAFD58BC89C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ABRIL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4E70-428B-A18A-BAFD58BC89CD}"/>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ABRIL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4E70-428B-A18A-BAFD58BC89CD}"/>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ABRIL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4E70-428B-A18A-BAFD58BC89CD}"/>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rPr>
              <a:t>CUMPLIMIENTO</a:t>
            </a:r>
            <a:r>
              <a:rPr lang="es-CO" baseline="0">
                <a:solidFill>
                  <a:sysClr val="windowText" lastClr="000000"/>
                </a:solidFill>
              </a:rPr>
              <a:t> A ABRIL 30 DE 2018</a:t>
            </a:r>
            <a:endParaRPr lang="es-CO">
              <a:solidFill>
                <a:sysClr val="windowText" lastClr="000000"/>
              </a:solidFill>
            </a:endParaRPr>
          </a:p>
          <a:p>
            <a:pPr>
              <a:defRPr/>
            </a:pP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bar3DChart>
        <c:barDir val="col"/>
        <c:grouping val="stacked"/>
        <c:varyColors val="0"/>
        <c:ser>
          <c:idx val="0"/>
          <c:order val="0"/>
          <c:tx>
            <c:strRef>
              <c:f>'Graficos- ABRIL '!$C$15</c:f>
              <c:strCache>
                <c:ptCount val="1"/>
                <c:pt idx="0">
                  <c:v>30-abr.-18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7796-4D08-A10A-0F15E6453CD8}"/>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7796-4D08-A10A-0F15E6453CD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ABRIL '!$B$16:$B$17</c:f>
              <c:strCache>
                <c:ptCount val="2"/>
                <c:pt idx="0">
                  <c:v>Cumplimiento de Hitos</c:v>
                </c:pt>
                <c:pt idx="1">
                  <c:v>Cumplimiento Temporal</c:v>
                </c:pt>
              </c:strCache>
            </c:strRef>
          </c:cat>
          <c:val>
            <c:numRef>
              <c:f>'Graficos- ABRIL '!$C$16:$C$17</c:f>
              <c:numCache>
                <c:formatCode>0.0%</c:formatCode>
                <c:ptCount val="2"/>
                <c:pt idx="0" formatCode="0%">
                  <c:v>0</c:v>
                </c:pt>
                <c:pt idx="1">
                  <c:v>0</c:v>
                </c:pt>
              </c:numCache>
            </c:numRef>
          </c:val>
          <c:extLst>
            <c:ext xmlns:c16="http://schemas.microsoft.com/office/drawing/2014/chart" uri="{C3380CC4-5D6E-409C-BE32-E72D297353CC}">
              <c16:uniqueId val="{00000002-7796-4D08-A10A-0F15E6453CD8}"/>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50000"/>
      </a:schemeClr>
    </a:solidFill>
    <a:ln>
      <a:noFill/>
    </a:ln>
    <a:effectLst/>
  </c:spPr>
  <c:txPr>
    <a:bodyPr/>
    <a:lstStyle/>
    <a:p>
      <a:pPr>
        <a:defRPr/>
      </a:pPr>
      <a:endParaRPr lang="es-CO"/>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Abril 30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ABRIL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'!$B$27:$B$28</c:f>
              <c:strCache>
                <c:ptCount val="2"/>
                <c:pt idx="0">
                  <c:v>ACTUALIZACIÓN DE LA  METODOLOGÍA PARA NUEVOS NEGOCIOS </c:v>
                </c:pt>
                <c:pt idx="1">
                  <c:v>OPTIMIZACIÓN DEL  SEGUIMIENTO A LA SUPERVISIÓN DE PROYECTOS</c:v>
                </c:pt>
              </c:strCache>
            </c:strRef>
          </c:cat>
          <c:val>
            <c:numRef>
              <c:f>'Graficos- ABRIL '!$F$27:$F$28</c:f>
              <c:numCache>
                <c:formatCode>0%</c:formatCode>
                <c:ptCount val="2"/>
                <c:pt idx="0" formatCode="0.0%">
                  <c:v>0</c:v>
                </c:pt>
                <c:pt idx="1">
                  <c:v>0</c:v>
                </c:pt>
              </c:numCache>
            </c:numRef>
          </c:val>
          <c:extLst>
            <c:ext xmlns:c16="http://schemas.microsoft.com/office/drawing/2014/chart" uri="{C3380CC4-5D6E-409C-BE32-E72D297353CC}">
              <c16:uniqueId val="{00000000-D931-4B01-ABC6-BB733A84A4DD}"/>
            </c:ext>
          </c:extLst>
        </c:ser>
        <c:ser>
          <c:idx val="6"/>
          <c:order val="1"/>
          <c:tx>
            <c:strRef>
              <c:f>'Graficos- ABRIL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'!$B$27:$B$28</c:f>
              <c:strCache>
                <c:ptCount val="2"/>
                <c:pt idx="0">
                  <c:v>ACTUALIZACIÓN DE LA  METODOLOGÍA PARA NUEVOS NEGOCIOS </c:v>
                </c:pt>
                <c:pt idx="1">
                  <c:v>OPTIMIZACIÓN DEL  SEGUIMIENTO A LA SUPERVISIÓN DE PROYECTOS</c:v>
                </c:pt>
              </c:strCache>
            </c:strRef>
          </c:cat>
          <c:val>
            <c:numRef>
              <c:f>'Graficos- ABRIL '!$I$27:$I$28</c:f>
              <c:numCache>
                <c:formatCode>0%</c:formatCode>
                <c:ptCount val="2"/>
                <c:pt idx="0">
                  <c:v>0</c:v>
                </c:pt>
                <c:pt idx="1">
                  <c:v>0</c:v>
                </c:pt>
              </c:numCache>
            </c:numRef>
          </c:val>
          <c:extLst>
            <c:ext xmlns:c16="http://schemas.microsoft.com/office/drawing/2014/chart" uri="{C3380CC4-5D6E-409C-BE32-E72D297353CC}">
              <c16:uniqueId val="{00000001-D931-4B01-ABC6-BB733A84A4DD}"/>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7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5.xml"/><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5" Type="http://schemas.openxmlformats.org/officeDocument/2006/relationships/chart" Target="../charts/chart40.xml"/><Relationship Id="rId4" Type="http://schemas.openxmlformats.org/officeDocument/2006/relationships/chart" Target="../charts/chart3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9</xdr:col>
      <xdr:colOff>586754</xdr:colOff>
      <xdr:row>28</xdr:row>
      <xdr:rowOff>220872</xdr:rowOff>
    </xdr:from>
    <xdr:to>
      <xdr:col>16</xdr:col>
      <xdr:colOff>607392</xdr:colOff>
      <xdr:row>41</xdr:row>
      <xdr:rowOff>207065</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36720</xdr:colOff>
      <xdr:row>1</xdr:row>
      <xdr:rowOff>41413</xdr:rowOff>
    </xdr:from>
    <xdr:to>
      <xdr:col>15</xdr:col>
      <xdr:colOff>648804</xdr:colOff>
      <xdr:row>13</xdr:row>
      <xdr:rowOff>41413</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2" name="Gráfico 1">
          <a:extLst>
            <a:ext uri="{FF2B5EF4-FFF2-40B4-BE49-F238E27FC236}">
              <a16:creationId xmlns:a16="http://schemas.microsoft.com/office/drawing/2014/main" id="{9E246E19-D96C-4817-806E-F49EBCBC8B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5CE8CBF1-1F84-4060-A71E-B9369C7BD9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E2352ECE-2616-466A-A0FE-FDA234A5DA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3" name="Gráfico 2">
          <a:extLst>
            <a:ext uri="{FF2B5EF4-FFF2-40B4-BE49-F238E27FC236}">
              <a16:creationId xmlns:a16="http://schemas.microsoft.com/office/drawing/2014/main" id="{3C42D90F-0057-4C9E-BA17-D45F3EDBE1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923925</xdr:colOff>
      <xdr:row>3</xdr:row>
      <xdr:rowOff>28575</xdr:rowOff>
    </xdr:to>
    <xdr:pic>
      <xdr:nvPicPr>
        <xdr:cNvPr id="2" name="Imagen 6">
          <a:extLst>
            <a:ext uri="{FF2B5EF4-FFF2-40B4-BE49-F238E27FC236}">
              <a16:creationId xmlns:a16="http://schemas.microsoft.com/office/drawing/2014/main" id="{8825D4F4-C9E3-414B-B0F4-6862741383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 y="0"/>
          <a:ext cx="244792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3</xdr:col>
      <xdr:colOff>823938</xdr:colOff>
      <xdr:row>3</xdr:row>
      <xdr:rowOff>214312</xdr:rowOff>
    </xdr:to>
    <xdr:pic>
      <xdr:nvPicPr>
        <xdr:cNvPr id="2" name="Imagen 6">
          <a:extLst>
            <a:ext uri="{FF2B5EF4-FFF2-40B4-BE49-F238E27FC236}">
              <a16:creationId xmlns:a16="http://schemas.microsoft.com/office/drawing/2014/main" id="{20089781-14B4-432D-81CA-8A25457C82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04851"/>
          <a:ext cx="5491187" cy="909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3</xdr:col>
      <xdr:colOff>823938</xdr:colOff>
      <xdr:row>3</xdr:row>
      <xdr:rowOff>214312</xdr:rowOff>
    </xdr:to>
    <xdr:pic>
      <xdr:nvPicPr>
        <xdr:cNvPr id="2" name="Imagen 6">
          <a:extLst>
            <a:ext uri="{FF2B5EF4-FFF2-40B4-BE49-F238E27FC236}">
              <a16:creationId xmlns:a16="http://schemas.microsoft.com/office/drawing/2014/main" id="{59390CC4-4768-4DE6-ACA7-3455918212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04851"/>
          <a:ext cx="5491187" cy="909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3</xdr:col>
      <xdr:colOff>823938</xdr:colOff>
      <xdr:row>3</xdr:row>
      <xdr:rowOff>214312</xdr:rowOff>
    </xdr:to>
    <xdr:pic>
      <xdr:nvPicPr>
        <xdr:cNvPr id="2" name="Imagen 6">
          <a:extLst>
            <a:ext uri="{FF2B5EF4-FFF2-40B4-BE49-F238E27FC236}">
              <a16:creationId xmlns:a16="http://schemas.microsoft.com/office/drawing/2014/main" id="{C03F54AD-BA8E-467C-95CC-0CDEE680F3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04851"/>
          <a:ext cx="5491187" cy="909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3</xdr:col>
      <xdr:colOff>823938</xdr:colOff>
      <xdr:row>3</xdr:row>
      <xdr:rowOff>214312</xdr:rowOff>
    </xdr:to>
    <xdr:pic>
      <xdr:nvPicPr>
        <xdr:cNvPr id="2" name="Imagen 6">
          <a:extLst>
            <a:ext uri="{FF2B5EF4-FFF2-40B4-BE49-F238E27FC236}">
              <a16:creationId xmlns:a16="http://schemas.microsoft.com/office/drawing/2014/main" id="{90EA8109-1328-4A85-B6C4-BA49997745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14376"/>
          <a:ext cx="4219600" cy="928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3</xdr:col>
      <xdr:colOff>823938</xdr:colOff>
      <xdr:row>3</xdr:row>
      <xdr:rowOff>214312</xdr:rowOff>
    </xdr:to>
    <xdr:pic>
      <xdr:nvPicPr>
        <xdr:cNvPr id="2" name="Imagen 6">
          <a:extLst>
            <a:ext uri="{FF2B5EF4-FFF2-40B4-BE49-F238E27FC236}">
              <a16:creationId xmlns:a16="http://schemas.microsoft.com/office/drawing/2014/main" id="{CF4C0F7F-1205-4064-BD8C-0A5A47E827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04851"/>
          <a:ext cx="5491187" cy="909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3</xdr:col>
      <xdr:colOff>823938</xdr:colOff>
      <xdr:row>3</xdr:row>
      <xdr:rowOff>214312</xdr:rowOff>
    </xdr:to>
    <xdr:pic>
      <xdr:nvPicPr>
        <xdr:cNvPr id="2" name="Imagen 6">
          <a:extLst>
            <a:ext uri="{FF2B5EF4-FFF2-40B4-BE49-F238E27FC236}">
              <a16:creationId xmlns:a16="http://schemas.microsoft.com/office/drawing/2014/main" id="{3DD4BB82-ACC0-44F8-8DE0-EA339BF9F6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04851"/>
          <a:ext cx="4576787" cy="909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3</xdr:col>
      <xdr:colOff>823938</xdr:colOff>
      <xdr:row>3</xdr:row>
      <xdr:rowOff>214312</xdr:rowOff>
    </xdr:to>
    <xdr:pic>
      <xdr:nvPicPr>
        <xdr:cNvPr id="2" name="Imagen 6">
          <a:extLst>
            <a:ext uri="{FF2B5EF4-FFF2-40B4-BE49-F238E27FC236}">
              <a16:creationId xmlns:a16="http://schemas.microsoft.com/office/drawing/2014/main" id="{9EEDA67F-8165-45DB-B361-590D4E654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04851"/>
          <a:ext cx="5491187" cy="909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8D507183-4AD7-4045-85AA-5E63D4A9E7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36720</xdr:colOff>
      <xdr:row>1</xdr:row>
      <xdr:rowOff>41413</xdr:rowOff>
    </xdr:from>
    <xdr:to>
      <xdr:col>15</xdr:col>
      <xdr:colOff>648804</xdr:colOff>
      <xdr:row>13</xdr:row>
      <xdr:rowOff>41413</xdr:rowOff>
    </xdr:to>
    <xdr:graphicFrame macro="">
      <xdr:nvGraphicFramePr>
        <xdr:cNvPr id="3" name="Gráfico 2">
          <a:extLst>
            <a:ext uri="{FF2B5EF4-FFF2-40B4-BE49-F238E27FC236}">
              <a16:creationId xmlns:a16="http://schemas.microsoft.com/office/drawing/2014/main" id="{0DA6BF04-4F86-4896-8934-D6BDAFBCD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01D69E7B-8042-4252-B2F3-01BD0E7A0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40752595-3F2B-4D17-BBC0-3148642E1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7C4865FA-C7C7-45B9-9899-704AF3642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0F3EB20A-D72A-4553-8311-003ED59B9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1221FFE9-121A-482D-BC45-4B943489A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41413</xdr:rowOff>
    </xdr:from>
    <xdr:to>
      <xdr:col>15</xdr:col>
      <xdr:colOff>496956</xdr:colOff>
      <xdr:row>13</xdr:row>
      <xdr:rowOff>41413</xdr:rowOff>
    </xdr:to>
    <xdr:graphicFrame macro="">
      <xdr:nvGraphicFramePr>
        <xdr:cNvPr id="3" name="Gráfico 2">
          <a:extLst>
            <a:ext uri="{FF2B5EF4-FFF2-40B4-BE49-F238E27FC236}">
              <a16:creationId xmlns:a16="http://schemas.microsoft.com/office/drawing/2014/main" id="{139082F2-2F63-45DA-A794-EBD3F5F0C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653ACF6D-C8CB-4E88-ADF5-1F91737E1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7CC60E2D-47C1-4039-994B-D33394C403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B15F375E-043C-4603-B0B0-402CFCD8C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980A11D4-E2D7-4CDD-87A0-D0D0AB5E5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78D4B819-F536-4B8D-B3DB-FD906B9B3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138043</xdr:rowOff>
    </xdr:from>
    <xdr:to>
      <xdr:col>15</xdr:col>
      <xdr:colOff>496956</xdr:colOff>
      <xdr:row>13</xdr:row>
      <xdr:rowOff>138043</xdr:rowOff>
    </xdr:to>
    <xdr:graphicFrame macro="">
      <xdr:nvGraphicFramePr>
        <xdr:cNvPr id="3" name="Gráfico 2">
          <a:extLst>
            <a:ext uri="{FF2B5EF4-FFF2-40B4-BE49-F238E27FC236}">
              <a16:creationId xmlns:a16="http://schemas.microsoft.com/office/drawing/2014/main" id="{28BDC53D-8909-4C6A-B347-122B8D1E4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D695460E-2CD5-46B8-9404-EB5A19FBB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B1CD2F7B-9F50-42EF-B0BB-C83EDF928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6895B59D-00DA-4978-90CB-A18D5DB64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3623A3C9-C660-4421-AC98-BE4550656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2DB033FC-B600-4CDA-9D9E-70CA3CD07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138043</xdr:rowOff>
    </xdr:from>
    <xdr:to>
      <xdr:col>15</xdr:col>
      <xdr:colOff>496956</xdr:colOff>
      <xdr:row>13</xdr:row>
      <xdr:rowOff>138043</xdr:rowOff>
    </xdr:to>
    <xdr:graphicFrame macro="">
      <xdr:nvGraphicFramePr>
        <xdr:cNvPr id="3" name="Gráfico 2">
          <a:extLst>
            <a:ext uri="{FF2B5EF4-FFF2-40B4-BE49-F238E27FC236}">
              <a16:creationId xmlns:a16="http://schemas.microsoft.com/office/drawing/2014/main" id="{F4FB74ED-2F9E-4AB8-809B-DD9DF9B01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EEDC2CBD-D841-44DF-8EE4-05C9ED738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59887014-D12F-4A01-84CC-A92F37323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284EA353-C46A-49E8-A86C-5FCEA6437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B127FB40-27FD-44F0-B36E-A546ACBC0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262283</xdr:colOff>
      <xdr:row>28</xdr:row>
      <xdr:rowOff>331307</xdr:rowOff>
    </xdr:from>
    <xdr:to>
      <xdr:col>16</xdr:col>
      <xdr:colOff>607392</xdr:colOff>
      <xdr:row>42</xdr:row>
      <xdr:rowOff>96631</xdr:rowOff>
    </xdr:to>
    <xdr:graphicFrame macro="">
      <xdr:nvGraphicFramePr>
        <xdr:cNvPr id="2" name="Gráfico 1">
          <a:extLst>
            <a:ext uri="{FF2B5EF4-FFF2-40B4-BE49-F238E27FC236}">
              <a16:creationId xmlns:a16="http://schemas.microsoft.com/office/drawing/2014/main" id="{22B65489-09CE-471F-951E-CA3ACC7D3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699327</xdr:colOff>
      <xdr:row>1</xdr:row>
      <xdr:rowOff>110434</xdr:rowOff>
    </xdr:from>
    <xdr:to>
      <xdr:col>17</xdr:col>
      <xdr:colOff>220869</xdr:colOff>
      <xdr:row>13</xdr:row>
      <xdr:rowOff>110434</xdr:rowOff>
    </xdr:to>
    <xdr:graphicFrame macro="">
      <xdr:nvGraphicFramePr>
        <xdr:cNvPr id="3" name="Gráfico 2">
          <a:extLst>
            <a:ext uri="{FF2B5EF4-FFF2-40B4-BE49-F238E27FC236}">
              <a16:creationId xmlns:a16="http://schemas.microsoft.com/office/drawing/2014/main" id="{A279B3F9-9A55-45EA-97BD-B4D6BD811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02BA0E4C-64EA-4403-9CA6-95DBB3987B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85D98C94-1AEE-442E-83B6-8C5201A05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CC7E1E60-746F-47B8-BEA2-D2FF90DB2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262283</xdr:colOff>
      <xdr:row>27</xdr:row>
      <xdr:rowOff>331307</xdr:rowOff>
    </xdr:from>
    <xdr:to>
      <xdr:col>16</xdr:col>
      <xdr:colOff>607392</xdr:colOff>
      <xdr:row>41</xdr:row>
      <xdr:rowOff>96631</xdr:rowOff>
    </xdr:to>
    <xdr:graphicFrame macro="">
      <xdr:nvGraphicFramePr>
        <xdr:cNvPr id="2" name="Gráfico 1">
          <a:extLst>
            <a:ext uri="{FF2B5EF4-FFF2-40B4-BE49-F238E27FC236}">
              <a16:creationId xmlns:a16="http://schemas.microsoft.com/office/drawing/2014/main" id="{E2923E52-4554-4CCF-9760-5572443DE9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699327</xdr:colOff>
      <xdr:row>1</xdr:row>
      <xdr:rowOff>110434</xdr:rowOff>
    </xdr:from>
    <xdr:to>
      <xdr:col>17</xdr:col>
      <xdr:colOff>220869</xdr:colOff>
      <xdr:row>12</xdr:row>
      <xdr:rowOff>110434</xdr:rowOff>
    </xdr:to>
    <xdr:graphicFrame macro="">
      <xdr:nvGraphicFramePr>
        <xdr:cNvPr id="3" name="Gráfico 2">
          <a:extLst>
            <a:ext uri="{FF2B5EF4-FFF2-40B4-BE49-F238E27FC236}">
              <a16:creationId xmlns:a16="http://schemas.microsoft.com/office/drawing/2014/main" id="{4B406EB5-3F96-416C-A7D7-E663030F03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17</xdr:row>
      <xdr:rowOff>174487</xdr:rowOff>
    </xdr:from>
    <xdr:to>
      <xdr:col>15</xdr:col>
      <xdr:colOff>588066</xdr:colOff>
      <xdr:row>27</xdr:row>
      <xdr:rowOff>18773</xdr:rowOff>
    </xdr:to>
    <xdr:graphicFrame macro="">
      <xdr:nvGraphicFramePr>
        <xdr:cNvPr id="4" name="Gráfico 3">
          <a:extLst>
            <a:ext uri="{FF2B5EF4-FFF2-40B4-BE49-F238E27FC236}">
              <a16:creationId xmlns:a16="http://schemas.microsoft.com/office/drawing/2014/main" id="{0AB31F6E-7F53-4811-84B1-EBB4F7680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41</xdr:row>
      <xdr:rowOff>215900</xdr:rowOff>
    </xdr:from>
    <xdr:to>
      <xdr:col>15</xdr:col>
      <xdr:colOff>629479</xdr:colOff>
      <xdr:row>54</xdr:row>
      <xdr:rowOff>46383</xdr:rowOff>
    </xdr:to>
    <xdr:graphicFrame macro="">
      <xdr:nvGraphicFramePr>
        <xdr:cNvPr id="5" name="Gráfico 4">
          <a:extLst>
            <a:ext uri="{FF2B5EF4-FFF2-40B4-BE49-F238E27FC236}">
              <a16:creationId xmlns:a16="http://schemas.microsoft.com/office/drawing/2014/main" id="{60740353-2670-4B39-8672-AA94932AE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55</xdr:row>
      <xdr:rowOff>36443</xdr:rowOff>
    </xdr:from>
    <xdr:to>
      <xdr:col>15</xdr:col>
      <xdr:colOff>704024</xdr:colOff>
      <xdr:row>66</xdr:row>
      <xdr:rowOff>69021</xdr:rowOff>
    </xdr:to>
    <xdr:graphicFrame macro="">
      <xdr:nvGraphicFramePr>
        <xdr:cNvPr id="6" name="Gráfico 5">
          <a:extLst>
            <a:ext uri="{FF2B5EF4-FFF2-40B4-BE49-F238E27FC236}">
              <a16:creationId xmlns:a16="http://schemas.microsoft.com/office/drawing/2014/main" id="{95E3F244-9FAB-4E0A-B597-E4E67B723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03A49974-9BC6-40BC-9B36-CF85EB0018E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3</xdr:col>
      <xdr:colOff>911679</xdr:colOff>
      <xdr:row>2</xdr:row>
      <xdr:rowOff>383721</xdr:rowOff>
    </xdr:from>
    <xdr:to>
      <xdr:col>13</xdr:col>
      <xdr:colOff>530679</xdr:colOff>
      <xdr:row>6</xdr:row>
      <xdr:rowOff>326571</xdr:rowOff>
    </xdr:to>
    <xdr:graphicFrame macro="">
      <xdr:nvGraphicFramePr>
        <xdr:cNvPr id="2" name="Gráfico 1">
          <a:extLst>
            <a:ext uri="{FF2B5EF4-FFF2-40B4-BE49-F238E27FC236}">
              <a16:creationId xmlns:a16="http://schemas.microsoft.com/office/drawing/2014/main" id="{E4F252D4-BD45-47C7-9EE9-2F69827DD3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537481</xdr:colOff>
      <xdr:row>2</xdr:row>
      <xdr:rowOff>383721</xdr:rowOff>
    </xdr:from>
    <xdr:to>
      <xdr:col>17</xdr:col>
      <xdr:colOff>34017</xdr:colOff>
      <xdr:row>5</xdr:row>
      <xdr:rowOff>269421</xdr:rowOff>
    </xdr:to>
    <xdr:graphicFrame macro="">
      <xdr:nvGraphicFramePr>
        <xdr:cNvPr id="4" name="Gráfico 3">
          <a:extLst>
            <a:ext uri="{FF2B5EF4-FFF2-40B4-BE49-F238E27FC236}">
              <a16:creationId xmlns:a16="http://schemas.microsoft.com/office/drawing/2014/main" id="{1CB1667F-8EC6-4DBE-854A-908A297D35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ygonzalez/Documents/YAZMIN/2014/PND%202015-2018/PLAN%20PLURIANUAL/RECIBIDOS/Copia%20de%20MATRIZ%20PLAN%20PLURIANUAL%20DE%20INVERSIONES%20-%20%20PND_2015_2018%20DSEP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
      <sheetName val="Proyectos"/>
      <sheetName val="Entidad"/>
      <sheetName val="BPIN"/>
      <sheetName val="Varios"/>
      <sheetName val="Departamento"/>
      <sheetName val="DATOS"/>
      <sheetName val="EJECUCION POR PRODUCTO 2014"/>
      <sheetName val="MGMP 2015-2018"/>
      <sheetName val="Programas por sector"/>
      <sheetName val="Programas"/>
      <sheetName val="Hoja7"/>
      <sheetName val="Hoja1"/>
    </sheetNames>
    <sheetDataSet>
      <sheetData sheetId="0">
        <row r="2">
          <cell r="A2" t="str">
            <v>AGROPECUARIO</v>
          </cell>
        </row>
      </sheetData>
      <sheetData sheetId="1"/>
      <sheetData sheetId="2"/>
      <sheetData sheetId="3"/>
      <sheetData sheetId="4">
        <row r="4">
          <cell r="A4" t="str">
            <v>PGN_Inversión</v>
          </cell>
          <cell r="H4" t="str">
            <v>INFRAESTRUCTURA Y COMPETITIVIDAD ESTRATÉGICAS</v>
          </cell>
        </row>
        <row r="5">
          <cell r="H5" t="str">
            <v>MOVILIDAD SOCIAL</v>
          </cell>
        </row>
        <row r="6">
          <cell r="H6" t="str">
            <v>TRANSFORMACION DEL CAMPO Y CRECIMIENTO VERDE</v>
          </cell>
        </row>
        <row r="7">
          <cell r="H7" t="str">
            <v>CONSOLIDACION DEL ESTADO SOCIAL DE DERECHO</v>
          </cell>
        </row>
        <row r="8">
          <cell r="H8" t="str">
            <v>BUENO GOBIERNO</v>
          </cell>
        </row>
      </sheetData>
      <sheetData sheetId="5">
        <row r="4">
          <cell r="A4" t="str">
            <v>Antioquia</v>
          </cell>
        </row>
      </sheetData>
      <sheetData sheetId="6"/>
      <sheetData sheetId="7"/>
      <sheetData sheetId="8"/>
      <sheetData sheetId="9"/>
      <sheetData sheetId="10"/>
      <sheetData sheetId="11"/>
      <sheetData sheetId="1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view="pageBreakPreview" topLeftCell="A4" zoomScale="60" zoomScaleNormal="60" workbookViewId="0">
      <selection activeCell="F5" sqref="F5:F9"/>
    </sheetView>
  </sheetViews>
  <sheetFormatPr baseColWidth="10" defaultRowHeight="15" x14ac:dyDescent="0.25"/>
  <cols>
    <col min="1" max="1" width="22.28515625" style="3" customWidth="1"/>
    <col min="2" max="2" width="19.140625" style="3" customWidth="1"/>
    <col min="3" max="3" width="16.7109375" style="3" customWidth="1"/>
    <col min="4" max="5" width="21.42578125" style="3" customWidth="1"/>
    <col min="6" max="6" width="18.42578125" style="3" customWidth="1"/>
    <col min="7" max="7" width="14" style="3" customWidth="1"/>
    <col min="8" max="8" width="42.28515625" style="3" customWidth="1"/>
    <col min="9" max="9" width="11.28515625" style="3" customWidth="1"/>
    <col min="10" max="10" width="15.140625" style="3" hidden="1" customWidth="1"/>
    <col min="11" max="11" width="29.85546875" style="3" customWidth="1"/>
    <col min="12" max="12" width="26.7109375" style="3" hidden="1" customWidth="1"/>
    <col min="13" max="13" width="17" style="3" customWidth="1"/>
    <col min="14" max="14" width="31.42578125" style="3" customWidth="1"/>
    <col min="15" max="15" width="21.7109375" style="3" customWidth="1"/>
    <col min="16" max="16" width="19.5703125" style="3" customWidth="1"/>
    <col min="17" max="16384" width="11.42578125" style="3"/>
  </cols>
  <sheetData>
    <row r="1" spans="1:16" ht="33" customHeight="1" x14ac:dyDescent="0.25">
      <c r="A1" s="364" t="s">
        <v>40</v>
      </c>
      <c r="B1" s="364"/>
      <c r="C1" s="364"/>
      <c r="D1" s="364"/>
      <c r="E1" s="364"/>
      <c r="F1" s="364"/>
      <c r="G1" s="364"/>
      <c r="H1" s="364"/>
      <c r="I1" s="364"/>
      <c r="J1" s="364"/>
      <c r="K1" s="364"/>
      <c r="L1" s="364"/>
      <c r="M1" s="364"/>
      <c r="N1" s="364"/>
      <c r="O1" s="364"/>
      <c r="P1" s="364"/>
    </row>
    <row r="2" spans="1:16" ht="18.75" x14ac:dyDescent="0.25">
      <c r="A2" s="363" t="s">
        <v>184</v>
      </c>
      <c r="B2" s="363"/>
      <c r="C2" s="363"/>
      <c r="D2" s="363"/>
      <c r="E2" s="363"/>
      <c r="F2" s="363"/>
      <c r="G2" s="363"/>
      <c r="H2" s="363"/>
      <c r="I2" s="363"/>
      <c r="J2" s="363"/>
      <c r="K2" s="363"/>
      <c r="L2" s="363"/>
      <c r="M2" s="363"/>
      <c r="N2" s="363"/>
      <c r="O2" s="363"/>
      <c r="P2" s="363"/>
    </row>
    <row r="3" spans="1:16" ht="48" customHeight="1" x14ac:dyDescent="0.25">
      <c r="A3" s="365" t="s">
        <v>37</v>
      </c>
      <c r="B3" s="365"/>
      <c r="C3" s="365"/>
      <c r="D3" s="365"/>
      <c r="E3" s="365"/>
      <c r="F3" s="365"/>
      <c r="G3" s="365"/>
      <c r="H3" s="365"/>
      <c r="I3" s="365"/>
      <c r="J3" s="7"/>
      <c r="K3" s="365" t="s">
        <v>38</v>
      </c>
      <c r="L3" s="365"/>
      <c r="M3" s="365" t="s">
        <v>39</v>
      </c>
      <c r="N3" s="365"/>
      <c r="O3" s="365"/>
      <c r="P3" s="365"/>
    </row>
    <row r="4" spans="1:16" ht="63" customHeight="1" x14ac:dyDescent="0.25">
      <c r="A4" s="1" t="s">
        <v>33</v>
      </c>
      <c r="B4" s="1" t="s">
        <v>32</v>
      </c>
      <c r="C4" s="1" t="s">
        <v>34</v>
      </c>
      <c r="D4" s="1" t="s">
        <v>31</v>
      </c>
      <c r="E4" s="1" t="s">
        <v>67</v>
      </c>
      <c r="F4" s="1" t="s">
        <v>6</v>
      </c>
      <c r="G4" s="1" t="s">
        <v>14</v>
      </c>
      <c r="H4" s="8" t="s">
        <v>7</v>
      </c>
      <c r="I4" s="8" t="s">
        <v>14</v>
      </c>
      <c r="J4" s="1" t="s">
        <v>8</v>
      </c>
      <c r="K4" s="1" t="s">
        <v>0</v>
      </c>
      <c r="L4" s="1" t="s">
        <v>41</v>
      </c>
      <c r="M4" s="1" t="s">
        <v>16</v>
      </c>
      <c r="N4" s="1" t="s">
        <v>1</v>
      </c>
      <c r="O4" s="1" t="s">
        <v>10</v>
      </c>
      <c r="P4" s="1" t="s">
        <v>9</v>
      </c>
    </row>
    <row r="5" spans="1:16" ht="96.75" customHeight="1" x14ac:dyDescent="0.25">
      <c r="A5" s="355" t="s">
        <v>13</v>
      </c>
      <c r="B5" s="355" t="s">
        <v>11</v>
      </c>
      <c r="C5" s="346" t="s">
        <v>12</v>
      </c>
      <c r="D5" s="346" t="s">
        <v>3</v>
      </c>
      <c r="E5" s="346" t="s">
        <v>68</v>
      </c>
      <c r="F5" s="346" t="s">
        <v>118</v>
      </c>
      <c r="G5" s="352" t="s">
        <v>138</v>
      </c>
      <c r="H5" s="9" t="s">
        <v>94</v>
      </c>
      <c r="I5" s="12">
        <v>0.15</v>
      </c>
      <c r="J5" s="10"/>
      <c r="K5" s="2" t="s">
        <v>95</v>
      </c>
      <c r="L5" s="2" t="s">
        <v>42</v>
      </c>
      <c r="M5" s="346" t="s">
        <v>2</v>
      </c>
      <c r="N5" s="2" t="s">
        <v>96</v>
      </c>
      <c r="O5" s="21" t="s">
        <v>97</v>
      </c>
      <c r="P5" s="21">
        <v>42855</v>
      </c>
    </row>
    <row r="6" spans="1:16" ht="102.75" customHeight="1" x14ac:dyDescent="0.25">
      <c r="A6" s="356"/>
      <c r="B6" s="356"/>
      <c r="C6" s="347"/>
      <c r="D6" s="347"/>
      <c r="E6" s="347"/>
      <c r="F6" s="347"/>
      <c r="G6" s="353"/>
      <c r="H6" s="9" t="s">
        <v>139</v>
      </c>
      <c r="I6" s="12">
        <v>0.2</v>
      </c>
      <c r="J6" s="11"/>
      <c r="K6" s="6" t="s">
        <v>98</v>
      </c>
      <c r="L6" s="6" t="s">
        <v>43</v>
      </c>
      <c r="M6" s="347"/>
      <c r="N6" s="2" t="s">
        <v>96</v>
      </c>
      <c r="O6" s="21">
        <v>42856</v>
      </c>
      <c r="P6" s="21">
        <v>42886</v>
      </c>
    </row>
    <row r="7" spans="1:16" ht="96" customHeight="1" x14ac:dyDescent="0.25">
      <c r="A7" s="356"/>
      <c r="B7" s="356"/>
      <c r="C7" s="347"/>
      <c r="D7" s="347"/>
      <c r="E7" s="347"/>
      <c r="F7" s="347"/>
      <c r="G7" s="353"/>
      <c r="H7" s="9" t="s">
        <v>99</v>
      </c>
      <c r="I7" s="12">
        <v>0.2</v>
      </c>
      <c r="J7" s="11"/>
      <c r="K7" s="6" t="s">
        <v>100</v>
      </c>
      <c r="L7" s="6" t="s">
        <v>44</v>
      </c>
      <c r="M7" s="347"/>
      <c r="N7" s="2" t="s">
        <v>96</v>
      </c>
      <c r="O7" s="21">
        <v>42856</v>
      </c>
      <c r="P7" s="22">
        <v>42916</v>
      </c>
    </row>
    <row r="8" spans="1:16" ht="96" customHeight="1" x14ac:dyDescent="0.25">
      <c r="A8" s="356"/>
      <c r="B8" s="356"/>
      <c r="C8" s="347"/>
      <c r="D8" s="347"/>
      <c r="E8" s="347"/>
      <c r="F8" s="347"/>
      <c r="G8" s="353"/>
      <c r="H8" s="9" t="s">
        <v>119</v>
      </c>
      <c r="I8" s="12">
        <v>0.2</v>
      </c>
      <c r="J8" s="11"/>
      <c r="K8" s="71" t="s">
        <v>121</v>
      </c>
      <c r="L8" s="6"/>
      <c r="M8" s="347"/>
      <c r="N8" s="2" t="s">
        <v>96</v>
      </c>
      <c r="O8" s="21">
        <v>42917</v>
      </c>
      <c r="P8" s="22">
        <v>42947</v>
      </c>
    </row>
    <row r="9" spans="1:16" ht="103.5" customHeight="1" x14ac:dyDescent="0.25">
      <c r="A9" s="357"/>
      <c r="B9" s="357"/>
      <c r="C9" s="348"/>
      <c r="D9" s="348"/>
      <c r="E9" s="348"/>
      <c r="F9" s="348"/>
      <c r="G9" s="354"/>
      <c r="H9" s="9" t="s">
        <v>120</v>
      </c>
      <c r="I9" s="12">
        <v>0.25</v>
      </c>
      <c r="J9" s="11"/>
      <c r="K9" s="69" t="s">
        <v>122</v>
      </c>
      <c r="L9" s="6" t="s">
        <v>45</v>
      </c>
      <c r="M9" s="348"/>
      <c r="N9" s="2" t="s">
        <v>96</v>
      </c>
      <c r="O9" s="21">
        <v>42948</v>
      </c>
      <c r="P9" s="22">
        <v>43100</v>
      </c>
    </row>
    <row r="10" spans="1:16" ht="77.25" customHeight="1" x14ac:dyDescent="0.25">
      <c r="A10" s="349" t="s">
        <v>35</v>
      </c>
      <c r="B10" s="349" t="s">
        <v>11</v>
      </c>
      <c r="C10" s="350" t="s">
        <v>123</v>
      </c>
      <c r="D10" s="350" t="s">
        <v>3</v>
      </c>
      <c r="E10" s="337" t="s">
        <v>68</v>
      </c>
      <c r="F10" s="349" t="s">
        <v>124</v>
      </c>
      <c r="G10" s="351">
        <v>0.14299999999999999</v>
      </c>
      <c r="H10" s="13" t="s">
        <v>128</v>
      </c>
      <c r="I10" s="14">
        <v>0.15</v>
      </c>
      <c r="J10" s="5"/>
      <c r="K10" s="5" t="s">
        <v>125</v>
      </c>
      <c r="L10" s="5" t="s">
        <v>46</v>
      </c>
      <c r="M10" s="334" t="s">
        <v>2</v>
      </c>
      <c r="N10" s="5" t="s">
        <v>126</v>
      </c>
      <c r="O10" s="23">
        <v>42767</v>
      </c>
      <c r="P10" s="23">
        <v>42855</v>
      </c>
    </row>
    <row r="11" spans="1:16" ht="93.75" customHeight="1" x14ac:dyDescent="0.25">
      <c r="A11" s="349"/>
      <c r="B11" s="349"/>
      <c r="C11" s="350"/>
      <c r="D11" s="350"/>
      <c r="E11" s="338"/>
      <c r="F11" s="349"/>
      <c r="G11" s="351"/>
      <c r="H11" s="5" t="s">
        <v>127</v>
      </c>
      <c r="I11" s="4">
        <v>0.15</v>
      </c>
      <c r="J11" s="15"/>
      <c r="K11" s="5" t="s">
        <v>131</v>
      </c>
      <c r="L11" s="5" t="s">
        <v>43</v>
      </c>
      <c r="M11" s="335"/>
      <c r="N11" s="5" t="s">
        <v>129</v>
      </c>
      <c r="O11" s="23">
        <v>42795</v>
      </c>
      <c r="P11" s="24">
        <v>42855</v>
      </c>
    </row>
    <row r="12" spans="1:16" ht="93.75" customHeight="1" x14ac:dyDescent="0.25">
      <c r="A12" s="349"/>
      <c r="B12" s="349"/>
      <c r="C12" s="350"/>
      <c r="D12" s="350"/>
      <c r="E12" s="338"/>
      <c r="F12" s="349"/>
      <c r="G12" s="351"/>
      <c r="H12" s="16" t="s">
        <v>130</v>
      </c>
      <c r="I12" s="4">
        <v>0.2</v>
      </c>
      <c r="J12" s="15"/>
      <c r="K12" s="5" t="s">
        <v>108</v>
      </c>
      <c r="L12" s="5"/>
      <c r="M12" s="335"/>
      <c r="N12" s="5" t="s">
        <v>129</v>
      </c>
      <c r="O12" s="23" t="s">
        <v>134</v>
      </c>
      <c r="P12" s="24">
        <v>43090</v>
      </c>
    </row>
    <row r="13" spans="1:16" ht="93.75" customHeight="1" x14ac:dyDescent="0.25">
      <c r="A13" s="349"/>
      <c r="B13" s="349"/>
      <c r="C13" s="350"/>
      <c r="D13" s="350"/>
      <c r="E13" s="338"/>
      <c r="F13" s="349"/>
      <c r="G13" s="351"/>
      <c r="H13" s="16" t="s">
        <v>132</v>
      </c>
      <c r="I13" s="4">
        <v>0.15</v>
      </c>
      <c r="J13" s="15"/>
      <c r="K13" s="16" t="s">
        <v>133</v>
      </c>
      <c r="L13" s="5"/>
      <c r="M13" s="335"/>
      <c r="N13" s="5" t="s">
        <v>129</v>
      </c>
      <c r="O13" s="23">
        <v>42767</v>
      </c>
      <c r="P13" s="24">
        <v>42855</v>
      </c>
    </row>
    <row r="14" spans="1:16" ht="93.75" customHeight="1" x14ac:dyDescent="0.25">
      <c r="A14" s="349"/>
      <c r="B14" s="349"/>
      <c r="C14" s="350"/>
      <c r="D14" s="350"/>
      <c r="E14" s="338"/>
      <c r="F14" s="349"/>
      <c r="G14" s="351"/>
      <c r="H14" s="16" t="s">
        <v>135</v>
      </c>
      <c r="I14" s="4">
        <v>0.2</v>
      </c>
      <c r="J14" s="15"/>
      <c r="K14" s="16" t="s">
        <v>136</v>
      </c>
      <c r="L14" s="5"/>
      <c r="M14" s="335"/>
      <c r="N14" s="5" t="s">
        <v>129</v>
      </c>
      <c r="O14" s="23">
        <v>42856</v>
      </c>
      <c r="P14" s="24">
        <v>42916</v>
      </c>
    </row>
    <row r="15" spans="1:16" ht="84" customHeight="1" x14ac:dyDescent="0.25">
      <c r="A15" s="349"/>
      <c r="B15" s="349"/>
      <c r="C15" s="350"/>
      <c r="D15" s="350"/>
      <c r="E15" s="339"/>
      <c r="F15" s="349"/>
      <c r="G15" s="351"/>
      <c r="H15" s="16" t="s">
        <v>137</v>
      </c>
      <c r="I15" s="4">
        <v>0.15</v>
      </c>
      <c r="J15" s="15"/>
      <c r="K15" s="16" t="s">
        <v>49</v>
      </c>
      <c r="L15" s="5" t="s">
        <v>47</v>
      </c>
      <c r="M15" s="336"/>
      <c r="N15" s="16" t="s">
        <v>2</v>
      </c>
      <c r="O15" s="24">
        <v>42461</v>
      </c>
      <c r="P15" s="24">
        <v>42734</v>
      </c>
    </row>
    <row r="16" spans="1:16" ht="105" customHeight="1" x14ac:dyDescent="0.25">
      <c r="A16" s="334" t="s">
        <v>35</v>
      </c>
      <c r="B16" s="334" t="s">
        <v>11</v>
      </c>
      <c r="C16" s="337" t="s">
        <v>12</v>
      </c>
      <c r="D16" s="337" t="s">
        <v>3</v>
      </c>
      <c r="E16" s="337" t="s">
        <v>69</v>
      </c>
      <c r="F16" s="334" t="s">
        <v>140</v>
      </c>
      <c r="G16" s="361">
        <v>0.14299999999999999</v>
      </c>
      <c r="H16" s="68" t="s">
        <v>141</v>
      </c>
      <c r="I16" s="25">
        <v>0.3</v>
      </c>
      <c r="J16" s="17"/>
      <c r="K16" s="68" t="s">
        <v>107</v>
      </c>
      <c r="L16" s="67" t="s">
        <v>48</v>
      </c>
      <c r="M16" s="334" t="s">
        <v>142</v>
      </c>
      <c r="N16" s="68" t="s">
        <v>143</v>
      </c>
      <c r="O16" s="26">
        <v>42767</v>
      </c>
      <c r="P16" s="26">
        <v>42794</v>
      </c>
    </row>
    <row r="17" spans="1:16" ht="72.75" customHeight="1" x14ac:dyDescent="0.25">
      <c r="A17" s="336"/>
      <c r="B17" s="336"/>
      <c r="C17" s="339"/>
      <c r="D17" s="339"/>
      <c r="E17" s="338"/>
      <c r="F17" s="336"/>
      <c r="G17" s="362"/>
      <c r="H17" s="68" t="s">
        <v>146</v>
      </c>
      <c r="I17" s="25">
        <v>0.7</v>
      </c>
      <c r="J17" s="17"/>
      <c r="K17" s="68" t="s">
        <v>145</v>
      </c>
      <c r="L17" s="67" t="s">
        <v>48</v>
      </c>
      <c r="M17" s="336"/>
      <c r="N17" s="68" t="s">
        <v>144</v>
      </c>
      <c r="O17" s="26">
        <v>42795</v>
      </c>
      <c r="P17" s="23">
        <v>43100</v>
      </c>
    </row>
    <row r="18" spans="1:16" ht="72.75" customHeight="1" x14ac:dyDescent="0.25">
      <c r="A18" s="16"/>
      <c r="B18" s="16"/>
      <c r="C18" s="64"/>
      <c r="D18" s="72"/>
      <c r="E18" s="64"/>
      <c r="F18" s="74"/>
      <c r="G18" s="340">
        <v>0.14299999999999999</v>
      </c>
      <c r="H18" s="76" t="s">
        <v>101</v>
      </c>
      <c r="I18" s="25">
        <v>0.15</v>
      </c>
      <c r="J18" s="17"/>
      <c r="K18" s="68" t="s">
        <v>150</v>
      </c>
      <c r="L18" s="67"/>
      <c r="M18" s="66"/>
      <c r="N18" s="68" t="s">
        <v>155</v>
      </c>
      <c r="O18" s="26">
        <v>42767</v>
      </c>
      <c r="P18" s="23">
        <v>42794</v>
      </c>
    </row>
    <row r="19" spans="1:16" ht="134.25" customHeight="1" x14ac:dyDescent="0.25">
      <c r="A19" s="63" t="s">
        <v>147</v>
      </c>
      <c r="B19" s="63" t="s">
        <v>148</v>
      </c>
      <c r="C19" s="65" t="s">
        <v>149</v>
      </c>
      <c r="D19" s="73" t="s">
        <v>3</v>
      </c>
      <c r="E19" s="338" t="s">
        <v>69</v>
      </c>
      <c r="F19" s="75"/>
      <c r="G19" s="341"/>
      <c r="H19" s="76" t="s">
        <v>102</v>
      </c>
      <c r="I19" s="25">
        <v>0.2</v>
      </c>
      <c r="J19" s="17"/>
      <c r="K19" s="68" t="s">
        <v>151</v>
      </c>
      <c r="L19" s="67"/>
      <c r="M19" s="335" t="s">
        <v>4</v>
      </c>
      <c r="N19" s="68" t="s">
        <v>155</v>
      </c>
      <c r="O19" s="26">
        <v>42795</v>
      </c>
      <c r="P19" s="23">
        <v>42825</v>
      </c>
    </row>
    <row r="20" spans="1:16" ht="72.75" customHeight="1" x14ac:dyDescent="0.25">
      <c r="A20" s="63"/>
      <c r="B20" s="63"/>
      <c r="C20" s="65"/>
      <c r="D20" s="73"/>
      <c r="E20" s="338"/>
      <c r="F20" s="75"/>
      <c r="G20" s="341"/>
      <c r="H20" s="77" t="s">
        <v>103</v>
      </c>
      <c r="I20" s="25">
        <v>0.15</v>
      </c>
      <c r="J20" s="17"/>
      <c r="K20" s="68" t="s">
        <v>152</v>
      </c>
      <c r="L20" s="67"/>
      <c r="M20" s="335"/>
      <c r="N20" s="68" t="s">
        <v>155</v>
      </c>
      <c r="O20" s="26">
        <v>42795</v>
      </c>
      <c r="P20" s="23">
        <v>42825</v>
      </c>
    </row>
    <row r="21" spans="1:16" ht="72.75" customHeight="1" x14ac:dyDescent="0.25">
      <c r="A21" s="63"/>
      <c r="B21" s="63"/>
      <c r="C21" s="65"/>
      <c r="D21" s="73"/>
      <c r="E21" s="65"/>
      <c r="F21" s="75"/>
      <c r="G21" s="341"/>
      <c r="H21" s="77" t="s">
        <v>104</v>
      </c>
      <c r="I21" s="25">
        <v>0.3</v>
      </c>
      <c r="J21" s="17"/>
      <c r="K21" s="68" t="s">
        <v>153</v>
      </c>
      <c r="L21" s="67"/>
      <c r="M21" s="335"/>
      <c r="N21" s="68" t="s">
        <v>156</v>
      </c>
      <c r="O21" s="26">
        <v>42826</v>
      </c>
      <c r="P21" s="23">
        <v>42855</v>
      </c>
    </row>
    <row r="22" spans="1:16" ht="72.75" customHeight="1" x14ac:dyDescent="0.25">
      <c r="A22" s="63"/>
      <c r="B22" s="63"/>
      <c r="C22" s="65"/>
      <c r="D22" s="73"/>
      <c r="E22" s="65"/>
      <c r="F22" s="75"/>
      <c r="G22" s="342"/>
      <c r="H22" s="78" t="s">
        <v>105</v>
      </c>
      <c r="I22" s="79">
        <v>0.2</v>
      </c>
      <c r="J22" s="80"/>
      <c r="K22" s="81" t="s">
        <v>154</v>
      </c>
      <c r="L22" s="74"/>
      <c r="M22" s="336"/>
      <c r="N22" s="81" t="s">
        <v>155</v>
      </c>
      <c r="O22" s="82">
        <v>42856</v>
      </c>
      <c r="P22" s="83">
        <v>42947</v>
      </c>
    </row>
    <row r="23" spans="1:16" s="84" customFormat="1" ht="72.75" customHeight="1" x14ac:dyDescent="0.25">
      <c r="A23" s="334" t="s">
        <v>157</v>
      </c>
      <c r="B23" s="334" t="s">
        <v>148</v>
      </c>
      <c r="C23" s="337" t="s">
        <v>123</v>
      </c>
      <c r="D23" s="337" t="s">
        <v>15</v>
      </c>
      <c r="E23" s="337" t="s">
        <v>69</v>
      </c>
      <c r="F23" s="334" t="s">
        <v>158</v>
      </c>
      <c r="G23" s="340">
        <v>0.14299999999999999</v>
      </c>
      <c r="H23" s="86" t="s">
        <v>109</v>
      </c>
      <c r="I23" s="79">
        <v>0.2</v>
      </c>
      <c r="J23" s="17"/>
      <c r="K23" s="68" t="s">
        <v>159</v>
      </c>
      <c r="L23" s="67"/>
      <c r="M23" s="334" t="s">
        <v>4</v>
      </c>
      <c r="N23" s="68" t="s">
        <v>163</v>
      </c>
      <c r="O23" s="26">
        <v>42767</v>
      </c>
      <c r="P23" s="23">
        <v>42825</v>
      </c>
    </row>
    <row r="24" spans="1:16" ht="72.75" customHeight="1" x14ac:dyDescent="0.25">
      <c r="A24" s="335"/>
      <c r="B24" s="335"/>
      <c r="C24" s="338"/>
      <c r="D24" s="338"/>
      <c r="E24" s="338"/>
      <c r="F24" s="335"/>
      <c r="G24" s="341"/>
      <c r="H24" s="86" t="s">
        <v>110</v>
      </c>
      <c r="I24" s="79">
        <v>0.25</v>
      </c>
      <c r="J24" s="17"/>
      <c r="K24" s="68" t="s">
        <v>160</v>
      </c>
      <c r="L24" s="67"/>
      <c r="M24" s="335"/>
      <c r="N24" s="68" t="s">
        <v>163</v>
      </c>
      <c r="O24" s="26">
        <v>42826</v>
      </c>
      <c r="P24" s="23">
        <v>42916</v>
      </c>
    </row>
    <row r="25" spans="1:16" ht="72.75" customHeight="1" x14ac:dyDescent="0.25">
      <c r="A25" s="335"/>
      <c r="B25" s="335"/>
      <c r="C25" s="338"/>
      <c r="D25" s="338"/>
      <c r="E25" s="338"/>
      <c r="F25" s="335"/>
      <c r="G25" s="341"/>
      <c r="H25" s="86" t="s">
        <v>116</v>
      </c>
      <c r="I25" s="79">
        <v>0.25</v>
      </c>
      <c r="J25" s="17"/>
      <c r="K25" s="68" t="s">
        <v>161</v>
      </c>
      <c r="L25" s="67"/>
      <c r="M25" s="335"/>
      <c r="N25" s="68" t="s">
        <v>163</v>
      </c>
      <c r="O25" s="26">
        <v>42856</v>
      </c>
      <c r="P25" s="23">
        <v>42947</v>
      </c>
    </row>
    <row r="26" spans="1:16" ht="72.75" customHeight="1" x14ac:dyDescent="0.25">
      <c r="A26" s="336"/>
      <c r="B26" s="336"/>
      <c r="C26" s="339"/>
      <c r="D26" s="339"/>
      <c r="E26" s="339"/>
      <c r="F26" s="336"/>
      <c r="G26" s="342"/>
      <c r="H26" s="87" t="s">
        <v>117</v>
      </c>
      <c r="I26" s="79">
        <v>0.3</v>
      </c>
      <c r="J26" s="80"/>
      <c r="K26" s="81" t="s">
        <v>162</v>
      </c>
      <c r="L26" s="74"/>
      <c r="M26" s="336"/>
      <c r="N26" s="81" t="s">
        <v>163</v>
      </c>
      <c r="O26" s="82">
        <v>42948</v>
      </c>
      <c r="P26" s="83">
        <v>43100</v>
      </c>
    </row>
    <row r="27" spans="1:16" s="84" customFormat="1" ht="72.75" customHeight="1" x14ac:dyDescent="0.25">
      <c r="A27" s="334" t="s">
        <v>164</v>
      </c>
      <c r="B27" s="334" t="s">
        <v>165</v>
      </c>
      <c r="C27" s="337" t="s">
        <v>166</v>
      </c>
      <c r="D27" s="337" t="s">
        <v>167</v>
      </c>
      <c r="E27" s="337" t="s">
        <v>68</v>
      </c>
      <c r="F27" s="334" t="s">
        <v>168</v>
      </c>
      <c r="G27" s="343">
        <v>0.14299999999999999</v>
      </c>
      <c r="H27" s="86" t="s">
        <v>111</v>
      </c>
      <c r="I27" s="79">
        <v>0.3</v>
      </c>
      <c r="J27" s="17"/>
      <c r="K27" s="68" t="s">
        <v>169</v>
      </c>
      <c r="L27" s="67"/>
      <c r="M27" s="334" t="s">
        <v>172</v>
      </c>
      <c r="N27" s="68" t="s">
        <v>173</v>
      </c>
      <c r="O27" s="26" t="s">
        <v>174</v>
      </c>
      <c r="P27" s="23">
        <v>42962</v>
      </c>
    </row>
    <row r="28" spans="1:16" ht="72.75" customHeight="1" x14ac:dyDescent="0.25">
      <c r="A28" s="335"/>
      <c r="B28" s="335"/>
      <c r="C28" s="338"/>
      <c r="D28" s="338"/>
      <c r="E28" s="338"/>
      <c r="F28" s="335"/>
      <c r="G28" s="344"/>
      <c r="H28" s="86" t="s">
        <v>112</v>
      </c>
      <c r="I28" s="79">
        <v>0.15</v>
      </c>
      <c r="J28" s="17"/>
      <c r="K28" s="68" t="s">
        <v>170</v>
      </c>
      <c r="L28" s="67"/>
      <c r="M28" s="335"/>
      <c r="N28" s="68" t="s">
        <v>173</v>
      </c>
      <c r="O28" s="26">
        <v>371649</v>
      </c>
      <c r="P28" s="23" t="s">
        <v>175</v>
      </c>
    </row>
    <row r="29" spans="1:16" ht="72.75" customHeight="1" x14ac:dyDescent="0.25">
      <c r="A29" s="335"/>
      <c r="B29" s="335"/>
      <c r="C29" s="338"/>
      <c r="D29" s="338"/>
      <c r="E29" s="338"/>
      <c r="F29" s="335"/>
      <c r="G29" s="344"/>
      <c r="H29" s="86" t="s">
        <v>113</v>
      </c>
      <c r="I29" s="79">
        <v>0.3</v>
      </c>
      <c r="J29" s="17"/>
      <c r="K29" s="68" t="s">
        <v>114</v>
      </c>
      <c r="L29" s="67"/>
      <c r="M29" s="335"/>
      <c r="N29" s="68" t="s">
        <v>173</v>
      </c>
      <c r="O29" s="23" t="s">
        <v>175</v>
      </c>
      <c r="P29" s="23">
        <v>43100</v>
      </c>
    </row>
    <row r="30" spans="1:16" s="85" customFormat="1" ht="72.75" customHeight="1" x14ac:dyDescent="0.25">
      <c r="A30" s="336"/>
      <c r="B30" s="336"/>
      <c r="C30" s="339"/>
      <c r="D30" s="339"/>
      <c r="E30" s="339"/>
      <c r="F30" s="336"/>
      <c r="G30" s="345"/>
      <c r="H30" s="86" t="s">
        <v>115</v>
      </c>
      <c r="I30" s="25">
        <v>0.25</v>
      </c>
      <c r="J30" s="17"/>
      <c r="K30" s="68" t="s">
        <v>171</v>
      </c>
      <c r="L30" s="67"/>
      <c r="M30" s="336"/>
      <c r="N30" s="68" t="s">
        <v>173</v>
      </c>
      <c r="O30" s="26">
        <v>42767</v>
      </c>
      <c r="P30" s="23">
        <v>42916</v>
      </c>
    </row>
    <row r="31" spans="1:16" ht="225" customHeight="1" x14ac:dyDescent="0.25">
      <c r="A31" s="334" t="s">
        <v>176</v>
      </c>
      <c r="B31" s="334" t="s">
        <v>30</v>
      </c>
      <c r="C31" s="334" t="s">
        <v>36</v>
      </c>
      <c r="D31" s="5" t="s">
        <v>29</v>
      </c>
      <c r="E31" s="5" t="s">
        <v>70</v>
      </c>
      <c r="F31" s="334" t="s">
        <v>17</v>
      </c>
      <c r="G31" s="343">
        <v>0.14299999999999999</v>
      </c>
      <c r="H31" s="13" t="s">
        <v>18</v>
      </c>
      <c r="I31" s="14">
        <v>0.25</v>
      </c>
      <c r="J31" s="15"/>
      <c r="K31" s="5" t="s">
        <v>23</v>
      </c>
      <c r="L31" s="5" t="s">
        <v>44</v>
      </c>
      <c r="M31" s="358" t="s">
        <v>22</v>
      </c>
      <c r="N31" s="20" t="s">
        <v>63</v>
      </c>
      <c r="O31" s="62">
        <v>42767</v>
      </c>
      <c r="P31" s="62">
        <v>43100</v>
      </c>
    </row>
    <row r="32" spans="1:16" ht="120" customHeight="1" x14ac:dyDescent="0.25">
      <c r="A32" s="335"/>
      <c r="B32" s="335"/>
      <c r="C32" s="335"/>
      <c r="D32" s="5" t="s">
        <v>28</v>
      </c>
      <c r="E32" s="5" t="s">
        <v>71</v>
      </c>
      <c r="F32" s="335"/>
      <c r="G32" s="344"/>
      <c r="H32" s="5" t="s">
        <v>20</v>
      </c>
      <c r="I32" s="4">
        <v>0.25</v>
      </c>
      <c r="J32" s="15"/>
      <c r="K32" s="5" t="s">
        <v>26</v>
      </c>
      <c r="L32" s="5" t="s">
        <v>44</v>
      </c>
      <c r="M32" s="359"/>
      <c r="N32" s="20" t="s">
        <v>64</v>
      </c>
      <c r="O32" s="62">
        <v>42767</v>
      </c>
      <c r="P32" s="62">
        <v>43100</v>
      </c>
    </row>
    <row r="33" spans="1:16" ht="118.5" customHeight="1" x14ac:dyDescent="0.25">
      <c r="A33" s="335"/>
      <c r="B33" s="335"/>
      <c r="C33" s="335"/>
      <c r="D33" s="5" t="s">
        <v>5</v>
      </c>
      <c r="E33" s="5" t="s">
        <v>68</v>
      </c>
      <c r="F33" s="335"/>
      <c r="G33" s="344"/>
      <c r="H33" s="5" t="s">
        <v>19</v>
      </c>
      <c r="I33" s="4">
        <v>0.25</v>
      </c>
      <c r="J33" s="15"/>
      <c r="K33" s="5" t="s">
        <v>25</v>
      </c>
      <c r="L33" s="5" t="s">
        <v>44</v>
      </c>
      <c r="M33" s="359"/>
      <c r="N33" s="20" t="s">
        <v>65</v>
      </c>
      <c r="O33" s="62">
        <v>42767</v>
      </c>
      <c r="P33" s="62">
        <v>43100</v>
      </c>
    </row>
    <row r="34" spans="1:16" ht="142.5" customHeight="1" x14ac:dyDescent="0.25">
      <c r="A34" s="336"/>
      <c r="B34" s="336"/>
      <c r="C34" s="336"/>
      <c r="D34" s="5" t="s">
        <v>27</v>
      </c>
      <c r="E34" s="5" t="s">
        <v>70</v>
      </c>
      <c r="F34" s="336"/>
      <c r="G34" s="345"/>
      <c r="H34" s="5" t="s">
        <v>21</v>
      </c>
      <c r="I34" s="4">
        <v>0.25</v>
      </c>
      <c r="J34" s="15"/>
      <c r="K34" s="5" t="s">
        <v>24</v>
      </c>
      <c r="L34" s="5" t="s">
        <v>44</v>
      </c>
      <c r="M34" s="360"/>
      <c r="N34" s="20" t="s">
        <v>66</v>
      </c>
      <c r="O34" s="62">
        <v>42767</v>
      </c>
      <c r="P34" s="62">
        <v>43100</v>
      </c>
    </row>
    <row r="35" spans="1:16" x14ac:dyDescent="0.25">
      <c r="G35" s="61"/>
    </row>
    <row r="36" spans="1:16" x14ac:dyDescent="0.25">
      <c r="O36" s="28">
        <f>MIN(O5:O34)</f>
        <v>42461</v>
      </c>
    </row>
  </sheetData>
  <mergeCells count="54">
    <mergeCell ref="A2:P2"/>
    <mergeCell ref="A1:P1"/>
    <mergeCell ref="A3:I3"/>
    <mergeCell ref="K3:L3"/>
    <mergeCell ref="M3:P3"/>
    <mergeCell ref="M16:M17"/>
    <mergeCell ref="A31:A34"/>
    <mergeCell ref="B31:B34"/>
    <mergeCell ref="M31:M34"/>
    <mergeCell ref="C31:C34"/>
    <mergeCell ref="F31:F34"/>
    <mergeCell ref="G31:G34"/>
    <mergeCell ref="F16:F17"/>
    <mergeCell ref="E16:E17"/>
    <mergeCell ref="A16:A17"/>
    <mergeCell ref="B16:B17"/>
    <mergeCell ref="C16:C17"/>
    <mergeCell ref="D16:D17"/>
    <mergeCell ref="G16:G17"/>
    <mergeCell ref="M19:M22"/>
    <mergeCell ref="A23:A26"/>
    <mergeCell ref="M5:M9"/>
    <mergeCell ref="M10:M15"/>
    <mergeCell ref="A10:A15"/>
    <mergeCell ref="B10:B15"/>
    <mergeCell ref="C10:C15"/>
    <mergeCell ref="D10:D15"/>
    <mergeCell ref="F10:F15"/>
    <mergeCell ref="G10:G15"/>
    <mergeCell ref="G5:G9"/>
    <mergeCell ref="A5:A9"/>
    <mergeCell ref="B5:B9"/>
    <mergeCell ref="C5:C9"/>
    <mergeCell ref="D5:D9"/>
    <mergeCell ref="F5:F9"/>
    <mergeCell ref="E5:E9"/>
    <mergeCell ref="E10:E15"/>
    <mergeCell ref="B23:B26"/>
    <mergeCell ref="C23:C26"/>
    <mergeCell ref="D23:D26"/>
    <mergeCell ref="E23:E26"/>
    <mergeCell ref="F23:F26"/>
    <mergeCell ref="G23:G26"/>
    <mergeCell ref="M23:M26"/>
    <mergeCell ref="E19:E20"/>
    <mergeCell ref="G18:G22"/>
    <mergeCell ref="F27:F30"/>
    <mergeCell ref="G27:G30"/>
    <mergeCell ref="M27:M30"/>
    <mergeCell ref="A27:A30"/>
    <mergeCell ref="B27:B30"/>
    <mergeCell ref="C27:C30"/>
    <mergeCell ref="D27:D30"/>
    <mergeCell ref="E27:E3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632BD-A0D7-4835-BD7A-B728ABB05D34}">
  <sheetPr>
    <pageSetUpPr fitToPage="1"/>
  </sheetPr>
  <dimension ref="A1:U19"/>
  <sheetViews>
    <sheetView topLeftCell="G1" zoomScale="70" zoomScaleNormal="70" workbookViewId="0">
      <selection activeCell="T6" sqref="T6"/>
    </sheetView>
  </sheetViews>
  <sheetFormatPr baseColWidth="10" defaultRowHeight="15" x14ac:dyDescent="0.25"/>
  <cols>
    <col min="1" max="1" width="16" customWidth="1"/>
    <col min="2" max="2" width="21.85546875" customWidth="1"/>
    <col min="3" max="3" width="19.5703125" customWidth="1"/>
    <col min="4" max="4" width="28.85546875" customWidth="1"/>
    <col min="5" max="5" width="36.85546875" hidden="1" customWidth="1"/>
    <col min="6" max="6" width="12" hidden="1" customWidth="1"/>
    <col min="7" max="8" width="11.5703125" customWidth="1"/>
    <col min="9" max="9" width="14.140625" customWidth="1"/>
    <col min="10" max="10" width="16.28515625" customWidth="1"/>
    <col min="11" max="12" width="19.140625" customWidth="1"/>
    <col min="13" max="13" width="21" customWidth="1"/>
    <col min="14" max="14" width="14.7109375" customWidth="1"/>
    <col min="15" max="15" width="17.5703125" customWidth="1"/>
    <col min="19" max="20" width="14.28515625" customWidth="1"/>
    <col min="21" max="21" width="17.28515625" style="304" customWidth="1"/>
  </cols>
  <sheetData>
    <row r="1" spans="1:21" ht="45.75" customHeight="1" thickBot="1" x14ac:dyDescent="0.3">
      <c r="S1" s="249" t="s">
        <v>791</v>
      </c>
      <c r="T1" s="249" t="s">
        <v>796</v>
      </c>
      <c r="U1" s="249" t="s">
        <v>797</v>
      </c>
    </row>
    <row r="2" spans="1:21" ht="42" customHeight="1" thickBot="1" x14ac:dyDescent="0.3">
      <c r="A2" s="247" t="s">
        <v>717</v>
      </c>
      <c r="B2" s="247" t="s">
        <v>718</v>
      </c>
      <c r="C2" s="250" t="s">
        <v>719</v>
      </c>
      <c r="D2" s="247" t="s">
        <v>720</v>
      </c>
      <c r="E2" s="248" t="s">
        <v>721</v>
      </c>
      <c r="F2" s="249" t="s">
        <v>59</v>
      </c>
      <c r="G2" s="250" t="s">
        <v>795</v>
      </c>
      <c r="H2" s="250" t="s">
        <v>787</v>
      </c>
      <c r="I2" s="249" t="s">
        <v>722</v>
      </c>
      <c r="J2" s="249" t="s">
        <v>723</v>
      </c>
      <c r="K2" s="251" t="s">
        <v>724</v>
      </c>
      <c r="L2" s="251" t="s">
        <v>786</v>
      </c>
      <c r="M2" s="249" t="s">
        <v>60</v>
      </c>
      <c r="N2" s="248" t="s">
        <v>61</v>
      </c>
      <c r="O2" s="249" t="s">
        <v>62</v>
      </c>
      <c r="S2" s="29" t="s">
        <v>790</v>
      </c>
      <c r="T2" s="314">
        <v>0.06</v>
      </c>
      <c r="U2" s="305">
        <v>0.06</v>
      </c>
    </row>
    <row r="3" spans="1:21" ht="60" x14ac:dyDescent="0.25">
      <c r="A3" s="370" t="s">
        <v>725</v>
      </c>
      <c r="B3" s="370" t="s">
        <v>726</v>
      </c>
      <c r="C3" s="375" t="s">
        <v>71</v>
      </c>
      <c r="D3" s="238" t="s">
        <v>769</v>
      </c>
      <c r="E3" s="239" t="s">
        <v>727</v>
      </c>
      <c r="F3" s="376">
        <v>0.15</v>
      </c>
      <c r="G3" s="298" t="e">
        <f>'TALENTO HUMANO '!D34</f>
        <v>#REF!</v>
      </c>
      <c r="H3" s="294">
        <v>0.44</v>
      </c>
      <c r="I3" s="240">
        <f>$F$13/2</f>
        <v>7.4999999999999997E-2</v>
      </c>
      <c r="J3" s="294" t="e">
        <f>G3*I3/F3</f>
        <v>#REF!</v>
      </c>
      <c r="K3" s="378" t="e">
        <f>SUM(J3:J4)</f>
        <v>#REF!</v>
      </c>
      <c r="L3" s="295"/>
      <c r="M3" s="372" t="s">
        <v>71</v>
      </c>
      <c r="N3" s="383">
        <v>44197</v>
      </c>
      <c r="O3" s="384">
        <v>44561</v>
      </c>
      <c r="S3" s="29" t="s">
        <v>792</v>
      </c>
      <c r="T3" s="314">
        <v>0.15</v>
      </c>
      <c r="U3" s="305">
        <v>0.15</v>
      </c>
    </row>
    <row r="4" spans="1:21" ht="75" x14ac:dyDescent="0.25">
      <c r="A4" s="371"/>
      <c r="B4" s="373"/>
      <c r="C4" s="375"/>
      <c r="D4" s="238" t="s">
        <v>770</v>
      </c>
      <c r="E4" s="239" t="s">
        <v>728</v>
      </c>
      <c r="F4" s="377"/>
      <c r="G4" s="294" t="e">
        <f>'TALENTO HUMANO '!D40</f>
        <v>#REF!</v>
      </c>
      <c r="H4" s="294">
        <v>0</v>
      </c>
      <c r="I4" s="240">
        <f>$F$13/2</f>
        <v>7.4999999999999997E-2</v>
      </c>
      <c r="J4" s="294" t="e">
        <f>G4*I4/F3</f>
        <v>#REF!</v>
      </c>
      <c r="K4" s="379"/>
      <c r="L4" s="295"/>
      <c r="M4" s="388"/>
      <c r="N4" s="383"/>
      <c r="O4" s="383"/>
      <c r="S4" s="310" t="s">
        <v>794</v>
      </c>
      <c r="T4" s="314">
        <v>0.25</v>
      </c>
      <c r="U4" s="314">
        <v>0.26</v>
      </c>
    </row>
    <row r="5" spans="1:21" ht="75" x14ac:dyDescent="0.25">
      <c r="A5" s="371"/>
      <c r="B5" s="373"/>
      <c r="C5" s="385" t="s">
        <v>729</v>
      </c>
      <c r="D5" s="238" t="s">
        <v>771</v>
      </c>
      <c r="E5" s="239" t="s">
        <v>730</v>
      </c>
      <c r="F5" s="382">
        <v>0.15</v>
      </c>
      <c r="G5" s="298" t="e">
        <f>'DIRECCIONAMIENTO ESTRATÉGICO Y '!D33</f>
        <v>#REF!</v>
      </c>
      <c r="H5" s="294">
        <v>0.17</v>
      </c>
      <c r="I5" s="240">
        <f>F5/2</f>
        <v>7.4999999999999997E-2</v>
      </c>
      <c r="J5" s="294" t="e">
        <f>G5*I5/F5</f>
        <v>#REF!</v>
      </c>
      <c r="K5" s="241" t="e">
        <f>SUM(J5:J6)</f>
        <v>#REF!</v>
      </c>
      <c r="L5" s="306"/>
      <c r="M5" s="254" t="s">
        <v>731</v>
      </c>
      <c r="N5" s="387">
        <v>44197</v>
      </c>
      <c r="O5" s="384">
        <v>44561</v>
      </c>
    </row>
    <row r="6" spans="1:21" ht="105" x14ac:dyDescent="0.25">
      <c r="A6" s="371"/>
      <c r="B6" s="373"/>
      <c r="C6" s="386"/>
      <c r="D6" s="238" t="s">
        <v>772</v>
      </c>
      <c r="E6" s="239" t="s">
        <v>732</v>
      </c>
      <c r="F6" s="376"/>
      <c r="G6" s="294" t="e">
        <f>'DIRECCIONAMIENTO ESTRATÉGICO Y '!D23</f>
        <v>#REF!</v>
      </c>
      <c r="H6" s="294">
        <v>0.25</v>
      </c>
      <c r="I6" s="240">
        <f>F5/2</f>
        <v>7.4999999999999997E-2</v>
      </c>
      <c r="J6" s="294" t="e">
        <f>G6*I6/F5</f>
        <v>#REF!</v>
      </c>
      <c r="K6" s="241" t="e">
        <f>SUM(J5:J6)</f>
        <v>#REF!</v>
      </c>
      <c r="L6" s="306"/>
      <c r="M6" s="297" t="s">
        <v>445</v>
      </c>
      <c r="N6" s="384"/>
      <c r="O6" s="383"/>
    </row>
    <row r="7" spans="1:21" ht="120" x14ac:dyDescent="0.25">
      <c r="A7" s="371"/>
      <c r="B7" s="373"/>
      <c r="C7" s="380" t="s">
        <v>733</v>
      </c>
      <c r="D7" s="238" t="s">
        <v>773</v>
      </c>
      <c r="E7" s="239" t="s">
        <v>742</v>
      </c>
      <c r="F7" s="381">
        <v>0.15</v>
      </c>
      <c r="G7" s="294" t="e">
        <f>'GESTIÓN CON VALORES RESULTADOS'!D29</f>
        <v>#REF!</v>
      </c>
      <c r="H7" s="292">
        <v>0.68</v>
      </c>
      <c r="I7" s="291">
        <f t="shared" ref="I7:I12" si="0">$F$7/6</f>
        <v>2.4999999999999998E-2</v>
      </c>
      <c r="J7" s="294" t="e">
        <f>G7*I7/F7</f>
        <v>#REF!</v>
      </c>
      <c r="K7" s="382" t="e">
        <f>SUM(J7:J12)</f>
        <v>#REF!</v>
      </c>
      <c r="L7" s="291"/>
      <c r="M7" s="238" t="s">
        <v>753</v>
      </c>
      <c r="N7" s="389">
        <v>44197</v>
      </c>
      <c r="O7" s="389">
        <v>44561</v>
      </c>
    </row>
    <row r="8" spans="1:21" ht="75" x14ac:dyDescent="0.25">
      <c r="A8" s="371"/>
      <c r="B8" s="373"/>
      <c r="C8" s="380"/>
      <c r="D8" s="238" t="s">
        <v>774</v>
      </c>
      <c r="E8" s="239" t="s">
        <v>734</v>
      </c>
      <c r="F8" s="381"/>
      <c r="G8" s="294" t="e">
        <f>'GESTIÓN CON VALORES RESULTADOS'!D31</f>
        <v>#REF!</v>
      </c>
      <c r="H8" s="292">
        <v>0</v>
      </c>
      <c r="I8" s="291">
        <f t="shared" si="0"/>
        <v>2.4999999999999998E-2</v>
      </c>
      <c r="J8" s="294" t="e">
        <f>G8*I8/F7</f>
        <v>#REF!</v>
      </c>
      <c r="K8" s="381"/>
      <c r="L8" s="292"/>
      <c r="M8" s="238" t="s">
        <v>735</v>
      </c>
      <c r="N8" s="387"/>
      <c r="O8" s="387"/>
    </row>
    <row r="9" spans="1:21" ht="90" x14ac:dyDescent="0.25">
      <c r="A9" s="371"/>
      <c r="B9" s="373"/>
      <c r="C9" s="380"/>
      <c r="D9" s="238" t="s">
        <v>775</v>
      </c>
      <c r="E9" s="239" t="s">
        <v>736</v>
      </c>
      <c r="F9" s="381"/>
      <c r="G9" s="294" t="e">
        <f>'GESTIÓN CON VALORES RESULTADOS'!D33</f>
        <v>#REF!</v>
      </c>
      <c r="H9" s="292">
        <v>0</v>
      </c>
      <c r="I9" s="291">
        <f t="shared" si="0"/>
        <v>2.4999999999999998E-2</v>
      </c>
      <c r="J9" s="294" t="e">
        <f>G9*I9/F7</f>
        <v>#REF!</v>
      </c>
      <c r="K9" s="381"/>
      <c r="L9" s="292"/>
      <c r="M9" s="238" t="s">
        <v>737</v>
      </c>
      <c r="N9" s="387"/>
      <c r="O9" s="387"/>
    </row>
    <row r="10" spans="1:21" ht="60" x14ac:dyDescent="0.25">
      <c r="A10" s="371"/>
      <c r="B10" s="373"/>
      <c r="C10" s="380"/>
      <c r="D10" s="238" t="s">
        <v>776</v>
      </c>
      <c r="E10" s="239" t="s">
        <v>738</v>
      </c>
      <c r="F10" s="381"/>
      <c r="G10" s="294" t="e">
        <f>'GESTIÓN CON VALORES RESULTADOS'!D46</f>
        <v>#REF!</v>
      </c>
      <c r="H10" s="292">
        <v>0.44</v>
      </c>
      <c r="I10" s="291">
        <f t="shared" si="0"/>
        <v>2.4999999999999998E-2</v>
      </c>
      <c r="J10" s="294" t="e">
        <f>G10*I10/F7</f>
        <v>#REF!</v>
      </c>
      <c r="K10" s="381"/>
      <c r="L10" s="292"/>
      <c r="M10" s="238" t="s">
        <v>309</v>
      </c>
      <c r="N10" s="387"/>
      <c r="O10" s="387"/>
    </row>
    <row r="11" spans="1:21" ht="90" x14ac:dyDescent="0.25">
      <c r="A11" s="371"/>
      <c r="B11" s="373"/>
      <c r="C11" s="380"/>
      <c r="D11" s="238" t="s">
        <v>777</v>
      </c>
      <c r="E11" s="242" t="s">
        <v>739</v>
      </c>
      <c r="F11" s="381"/>
      <c r="G11" s="294" t="e">
        <f>'GESTIÓN CON VALORES RESULTADOS'!D66</f>
        <v>#REF!</v>
      </c>
      <c r="H11" s="292">
        <v>0.47</v>
      </c>
      <c r="I11" s="291">
        <f t="shared" si="0"/>
        <v>2.4999999999999998E-2</v>
      </c>
      <c r="J11" s="294" t="e">
        <f>G11*I11/F7</f>
        <v>#REF!</v>
      </c>
      <c r="K11" s="381"/>
      <c r="L11" s="292"/>
      <c r="M11" s="238" t="s">
        <v>740</v>
      </c>
      <c r="N11" s="387"/>
      <c r="O11" s="387"/>
    </row>
    <row r="12" spans="1:21" ht="75" x14ac:dyDescent="0.25">
      <c r="A12" s="371"/>
      <c r="B12" s="373"/>
      <c r="C12" s="380"/>
      <c r="D12" s="238" t="s">
        <v>778</v>
      </c>
      <c r="E12" s="243" t="s">
        <v>741</v>
      </c>
      <c r="F12" s="381"/>
      <c r="G12" s="294" t="e">
        <f>'GESTIÓN CON VALORES RESULTADOS'!D82</f>
        <v>#REF!</v>
      </c>
      <c r="H12" s="292">
        <v>0.13</v>
      </c>
      <c r="I12" s="291">
        <f t="shared" si="0"/>
        <v>2.4999999999999998E-2</v>
      </c>
      <c r="J12" s="294" t="e">
        <f>G12*I12/F7</f>
        <v>#REF!</v>
      </c>
      <c r="K12" s="381"/>
      <c r="L12" s="292"/>
      <c r="M12" s="296" t="s">
        <v>731</v>
      </c>
      <c r="N12" s="387"/>
      <c r="O12" s="387"/>
    </row>
    <row r="13" spans="1:21" ht="90" x14ac:dyDescent="0.25">
      <c r="A13" s="371"/>
      <c r="B13" s="373"/>
      <c r="C13" s="255" t="s">
        <v>743</v>
      </c>
      <c r="D13" s="238" t="s">
        <v>779</v>
      </c>
      <c r="E13" s="239" t="s">
        <v>744</v>
      </c>
      <c r="F13" s="298">
        <v>0.15</v>
      </c>
      <c r="G13" s="294" t="e">
        <f>'EVALUACIÓN DE RESULTADOS'!D26</f>
        <v>#REF!</v>
      </c>
      <c r="H13" s="292">
        <v>0.27</v>
      </c>
      <c r="I13" s="291">
        <f>F13</f>
        <v>0.15</v>
      </c>
      <c r="J13" s="294" t="e">
        <f>G13*I13/F13</f>
        <v>#REF!</v>
      </c>
      <c r="K13" s="298" t="e">
        <f>SUM(J13)</f>
        <v>#REF!</v>
      </c>
      <c r="L13" s="298"/>
      <c r="M13" s="238" t="s">
        <v>731</v>
      </c>
      <c r="N13" s="293">
        <v>44197</v>
      </c>
      <c r="O13" s="293">
        <v>44561</v>
      </c>
    </row>
    <row r="14" spans="1:21" ht="90" x14ac:dyDescent="0.25">
      <c r="A14" s="371"/>
      <c r="B14" s="373"/>
      <c r="C14" s="390" t="s">
        <v>745</v>
      </c>
      <c r="D14" s="238" t="s">
        <v>780</v>
      </c>
      <c r="E14" s="239" t="s">
        <v>746</v>
      </c>
      <c r="F14" s="382">
        <v>0.2</v>
      </c>
      <c r="G14" s="294" t="e">
        <f>'INFORMACIÓN Y COMUNICACIÓN'!D24</f>
        <v>#REF!</v>
      </c>
      <c r="H14" s="292">
        <v>0.4</v>
      </c>
      <c r="I14" s="291">
        <f>$F$14/3</f>
        <v>6.6666666666666666E-2</v>
      </c>
      <c r="J14" s="294" t="e">
        <f>G14*I14/F14</f>
        <v>#REF!</v>
      </c>
      <c r="K14" s="382" t="e">
        <f>SUM(J14:J16)</f>
        <v>#REF!</v>
      </c>
      <c r="L14" s="291"/>
      <c r="M14" s="238" t="s">
        <v>740</v>
      </c>
      <c r="N14" s="389">
        <v>44197</v>
      </c>
      <c r="O14" s="389">
        <v>44561</v>
      </c>
    </row>
    <row r="15" spans="1:21" ht="75" x14ac:dyDescent="0.25">
      <c r="A15" s="371"/>
      <c r="B15" s="373"/>
      <c r="C15" s="390"/>
      <c r="D15" s="238" t="s">
        <v>781</v>
      </c>
      <c r="E15" s="239" t="s">
        <v>747</v>
      </c>
      <c r="F15" s="381"/>
      <c r="G15" s="294" t="e">
        <f>'INFORMACIÓN Y COMUNICACIÓN'!D30</f>
        <v>#REF!</v>
      </c>
      <c r="H15" s="292">
        <v>0</v>
      </c>
      <c r="I15" s="291">
        <f>$F$14/3</f>
        <v>6.6666666666666666E-2</v>
      </c>
      <c r="J15" s="294" t="e">
        <f>G15*I15/F14</f>
        <v>#REF!</v>
      </c>
      <c r="K15" s="381"/>
      <c r="L15" s="292"/>
      <c r="M15" s="238" t="s">
        <v>735</v>
      </c>
      <c r="N15" s="387"/>
      <c r="O15" s="387"/>
    </row>
    <row r="16" spans="1:21" ht="90" x14ac:dyDescent="0.25">
      <c r="A16" s="371"/>
      <c r="B16" s="373"/>
      <c r="C16" s="390"/>
      <c r="D16" s="238" t="s">
        <v>782</v>
      </c>
      <c r="E16" s="239" t="s">
        <v>752</v>
      </c>
      <c r="F16" s="381"/>
      <c r="G16" s="294" t="e">
        <f>'INFORMACIÓN Y COMUNICACIÓN'!D56</f>
        <v>#REF!</v>
      </c>
      <c r="H16" s="292">
        <v>0.42</v>
      </c>
      <c r="I16" s="291">
        <f>$F$14/3</f>
        <v>6.6666666666666666E-2</v>
      </c>
      <c r="J16" s="294" t="e">
        <f>G16*I16/F14</f>
        <v>#REF!</v>
      </c>
      <c r="K16" s="381"/>
      <c r="L16" s="292"/>
      <c r="M16" s="238" t="s">
        <v>731</v>
      </c>
      <c r="N16" s="387"/>
      <c r="O16" s="387"/>
    </row>
    <row r="17" spans="1:15" ht="90" x14ac:dyDescent="0.25">
      <c r="A17" s="371"/>
      <c r="B17" s="373"/>
      <c r="C17" s="244" t="s">
        <v>748</v>
      </c>
      <c r="D17" s="238" t="s">
        <v>783</v>
      </c>
      <c r="E17" s="239" t="s">
        <v>749</v>
      </c>
      <c r="F17" s="298">
        <v>0.1</v>
      </c>
      <c r="G17" s="294" t="e">
        <f>'GESTIÓN CONNOCIMENTO Y LA INNOV'!D36</f>
        <v>#REF!</v>
      </c>
      <c r="H17" s="292">
        <v>0.17</v>
      </c>
      <c r="I17" s="291">
        <f>F17</f>
        <v>0.1</v>
      </c>
      <c r="J17" s="294" t="e">
        <f>G17*I17/F17</f>
        <v>#REF!</v>
      </c>
      <c r="K17" s="298" t="e">
        <f>SUM(J17)</f>
        <v>#REF!</v>
      </c>
      <c r="L17" s="298"/>
      <c r="M17" s="238" t="s">
        <v>731</v>
      </c>
      <c r="N17" s="293">
        <v>44197</v>
      </c>
      <c r="O17" s="293">
        <v>44561</v>
      </c>
    </row>
    <row r="18" spans="1:15" ht="75" x14ac:dyDescent="0.25">
      <c r="A18" s="372"/>
      <c r="B18" s="374"/>
      <c r="C18" s="256" t="s">
        <v>750</v>
      </c>
      <c r="D18" s="238" t="s">
        <v>784</v>
      </c>
      <c r="E18" s="242" t="s">
        <v>751</v>
      </c>
      <c r="F18" s="298">
        <v>0.1</v>
      </c>
      <c r="G18" s="294" t="e">
        <f>'CONTROL INTERNO'!D41</f>
        <v>#REF!</v>
      </c>
      <c r="H18" s="294">
        <v>0.36</v>
      </c>
      <c r="I18" s="298">
        <f>F18</f>
        <v>0.1</v>
      </c>
      <c r="J18" s="294" t="e">
        <f>G18*I18/F18</f>
        <v>#REF!</v>
      </c>
      <c r="K18" s="298" t="e">
        <f>SUM(J18)</f>
        <v>#REF!</v>
      </c>
      <c r="L18" s="298"/>
      <c r="M18" s="238" t="s">
        <v>754</v>
      </c>
      <c r="N18" s="293">
        <v>44197</v>
      </c>
      <c r="O18" s="293">
        <v>44561</v>
      </c>
    </row>
    <row r="19" spans="1:15" ht="15.75" x14ac:dyDescent="0.25">
      <c r="A19" s="245"/>
      <c r="B19" s="245"/>
      <c r="C19" s="245"/>
      <c r="D19" s="246"/>
      <c r="E19" s="245"/>
      <c r="F19" s="245"/>
      <c r="G19" s="313" t="e">
        <f>SUMPRODUCT($F3:$F18,$K3:$K18)</f>
        <v>#REF!</v>
      </c>
      <c r="H19" s="313">
        <f>AVERAGE(H3:H18)</f>
        <v>0.26250000000000001</v>
      </c>
      <c r="I19" s="245"/>
      <c r="J19" s="245"/>
      <c r="K19" s="287" t="e">
        <f>SUMPRODUCT($F3:$F18,$K3:$K18)</f>
        <v>#REF!</v>
      </c>
      <c r="L19" s="307"/>
      <c r="M19" s="245"/>
      <c r="N19" s="245"/>
      <c r="O19" s="245"/>
    </row>
  </sheetData>
  <mergeCells count="22">
    <mergeCell ref="N7:N12"/>
    <mergeCell ref="O7:O12"/>
    <mergeCell ref="C14:C16"/>
    <mergeCell ref="F14:F16"/>
    <mergeCell ref="K14:K16"/>
    <mergeCell ref="N14:N16"/>
    <mergeCell ref="O14:O16"/>
    <mergeCell ref="N3:N4"/>
    <mergeCell ref="O3:O4"/>
    <mergeCell ref="C5:C6"/>
    <mergeCell ref="F5:F6"/>
    <mergeCell ref="N5:N6"/>
    <mergeCell ref="O5:O6"/>
    <mergeCell ref="M3:M4"/>
    <mergeCell ref="A3:A18"/>
    <mergeCell ref="B3:B18"/>
    <mergeCell ref="C3:C4"/>
    <mergeCell ref="F3:F4"/>
    <mergeCell ref="K3:K4"/>
    <mergeCell ref="C7:C12"/>
    <mergeCell ref="F7:F12"/>
    <mergeCell ref="K7:K12"/>
  </mergeCells>
  <conditionalFormatting sqref="K3:L3 K5:L5 K13:L18">
    <cfRule type="cellIs" dxfId="41" priority="18" operator="between">
      <formula>0.15</formula>
      <formula>0.2</formula>
    </cfRule>
    <cfRule type="cellIs" dxfId="40" priority="19" operator="lessThan">
      <formula>0.15</formula>
    </cfRule>
    <cfRule type="cellIs" dxfId="39" priority="20" operator="greaterThan">
      <formula>0.2</formula>
    </cfRule>
    <cfRule type="containsText" dxfId="38" priority="21" operator="containsText" text="0%">
      <formula>NOT(ISERROR(SEARCH("0%",K3)))</formula>
    </cfRule>
  </conditionalFormatting>
  <conditionalFormatting sqref="K3:L5 K13:L18">
    <cfRule type="cellIs" dxfId="37" priority="15" operator="between">
      <formula>0.6</formula>
      <formula>0.8</formula>
    </cfRule>
    <cfRule type="cellIs" dxfId="36" priority="16" operator="lessThan">
      <formula>0.6</formula>
    </cfRule>
    <cfRule type="cellIs" dxfId="35" priority="17" operator="greaterThan">
      <formula>0.8</formula>
    </cfRule>
  </conditionalFormatting>
  <conditionalFormatting sqref="K7:L8">
    <cfRule type="cellIs" dxfId="34" priority="11" operator="between">
      <formula>0.15</formula>
      <formula>0.2</formula>
    </cfRule>
    <cfRule type="cellIs" dxfId="33" priority="12" operator="lessThan">
      <formula>0.15</formula>
    </cfRule>
    <cfRule type="cellIs" dxfId="32" priority="13" operator="greaterThan">
      <formula>0.2</formula>
    </cfRule>
    <cfRule type="containsText" dxfId="31" priority="14" operator="containsText" text="0%">
      <formula>NOT(ISERROR(SEARCH("0%",K7)))</formula>
    </cfRule>
  </conditionalFormatting>
  <conditionalFormatting sqref="K7:L8">
    <cfRule type="cellIs" dxfId="30" priority="8" operator="between">
      <formula>0.6</formula>
      <formula>0.8</formula>
    </cfRule>
    <cfRule type="cellIs" dxfId="29" priority="9" operator="lessThan">
      <formula>0.6</formula>
    </cfRule>
    <cfRule type="cellIs" dxfId="28" priority="10" operator="greaterThan">
      <formula>0.8</formula>
    </cfRule>
  </conditionalFormatting>
  <conditionalFormatting sqref="K6:L6">
    <cfRule type="cellIs" dxfId="27" priority="4" operator="between">
      <formula>0.15</formula>
      <formula>0.2</formula>
    </cfRule>
    <cfRule type="cellIs" dxfId="26" priority="5" operator="lessThan">
      <formula>0.15</formula>
    </cfRule>
    <cfRule type="cellIs" dxfId="25" priority="6" operator="greaterThan">
      <formula>0.2</formula>
    </cfRule>
    <cfRule type="containsText" dxfId="24" priority="7" operator="containsText" text="0%">
      <formula>NOT(ISERROR(SEARCH("0%",K6)))</formula>
    </cfRule>
  </conditionalFormatting>
  <conditionalFormatting sqref="K6:L6">
    <cfRule type="cellIs" dxfId="23" priority="1" operator="between">
      <formula>0.6</formula>
      <formula>0.8</formula>
    </cfRule>
    <cfRule type="cellIs" dxfId="22" priority="2" operator="lessThan">
      <formula>0.6</formula>
    </cfRule>
    <cfRule type="cellIs" dxfId="21" priority="3" operator="greaterThan">
      <formula>0.8</formula>
    </cfRule>
  </conditionalFormatting>
  <pageMargins left="0.7" right="0.7" top="0.75" bottom="0.75" header="0.3" footer="0.3"/>
  <pageSetup scale="4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69C7-8619-4D21-ABC7-C4CE28DBF34E}">
  <sheetPr>
    <pageSetUpPr fitToPage="1"/>
  </sheetPr>
  <dimension ref="A1:N19"/>
  <sheetViews>
    <sheetView topLeftCell="A13" zoomScale="70" zoomScaleNormal="70" workbookViewId="0">
      <selection activeCell="K6" sqref="K6"/>
    </sheetView>
  </sheetViews>
  <sheetFormatPr baseColWidth="10" defaultRowHeight="15" x14ac:dyDescent="0.25"/>
  <cols>
    <col min="1" max="1" width="16" customWidth="1"/>
    <col min="2" max="2" width="21.85546875" customWidth="1"/>
    <col min="3" max="3" width="19.5703125" customWidth="1"/>
    <col min="4" max="4" width="28.85546875" customWidth="1"/>
    <col min="5" max="5" width="36.85546875" hidden="1" customWidth="1"/>
    <col min="6" max="6" width="12" hidden="1" customWidth="1"/>
    <col min="7" max="8" width="11.5703125" customWidth="1"/>
    <col min="9" max="9" width="14.140625" hidden="1" customWidth="1"/>
    <col min="10" max="10" width="16.28515625" hidden="1" customWidth="1"/>
    <col min="11" max="11" width="19.140625" customWidth="1"/>
    <col min="12" max="12" width="21" customWidth="1"/>
    <col min="13" max="13" width="14.7109375" customWidth="1"/>
    <col min="14" max="14" width="17.5703125" customWidth="1"/>
  </cols>
  <sheetData>
    <row r="1" spans="1:14" ht="15.75" thickBot="1" x14ac:dyDescent="0.3"/>
    <row r="2" spans="1:14" ht="48" thickBot="1" x14ac:dyDescent="0.3">
      <c r="A2" s="247" t="s">
        <v>717</v>
      </c>
      <c r="B2" s="247" t="s">
        <v>718</v>
      </c>
      <c r="C2" s="250" t="s">
        <v>719</v>
      </c>
      <c r="D2" s="247" t="s">
        <v>720</v>
      </c>
      <c r="E2" s="248" t="s">
        <v>721</v>
      </c>
      <c r="F2" s="249" t="s">
        <v>59</v>
      </c>
      <c r="G2" s="250" t="s">
        <v>793</v>
      </c>
      <c r="H2" s="251" t="s">
        <v>786</v>
      </c>
      <c r="I2" s="249" t="s">
        <v>722</v>
      </c>
      <c r="J2" s="249" t="s">
        <v>723</v>
      </c>
      <c r="K2" s="251" t="s">
        <v>724</v>
      </c>
      <c r="L2" s="249" t="s">
        <v>60</v>
      </c>
      <c r="M2" s="248" t="s">
        <v>61</v>
      </c>
      <c r="N2" s="249" t="s">
        <v>62</v>
      </c>
    </row>
    <row r="3" spans="1:14" ht="60" x14ac:dyDescent="0.25">
      <c r="A3" s="370" t="s">
        <v>725</v>
      </c>
      <c r="B3" s="370" t="s">
        <v>726</v>
      </c>
      <c r="C3" s="375" t="s">
        <v>71</v>
      </c>
      <c r="D3" s="238" t="s">
        <v>769</v>
      </c>
      <c r="E3" s="239" t="s">
        <v>727</v>
      </c>
      <c r="F3" s="376">
        <v>0.15</v>
      </c>
      <c r="G3" s="298" t="e">
        <f>'TALENTO HUMANO '!D34</f>
        <v>#REF!</v>
      </c>
      <c r="H3" s="294">
        <v>0.31</v>
      </c>
      <c r="I3" s="240">
        <f>$F$13/2</f>
        <v>7.4999999999999997E-2</v>
      </c>
      <c r="J3" s="294" t="e">
        <f>G3*I3/F3</f>
        <v>#REF!</v>
      </c>
      <c r="K3" s="378" t="e">
        <f>SUM(J3:J4)</f>
        <v>#REF!</v>
      </c>
      <c r="L3" s="372" t="s">
        <v>71</v>
      </c>
      <c r="M3" s="383">
        <v>44197</v>
      </c>
      <c r="N3" s="384">
        <v>44561</v>
      </c>
    </row>
    <row r="4" spans="1:14" ht="75" x14ac:dyDescent="0.25">
      <c r="A4" s="371"/>
      <c r="B4" s="373"/>
      <c r="C4" s="375"/>
      <c r="D4" s="238" t="s">
        <v>770</v>
      </c>
      <c r="E4" s="239" t="s">
        <v>728</v>
      </c>
      <c r="F4" s="377"/>
      <c r="G4" s="294" t="e">
        <f>'TALENTO HUMANO '!D40</f>
        <v>#REF!</v>
      </c>
      <c r="H4" s="294">
        <v>0</v>
      </c>
      <c r="I4" s="240">
        <f>$F$13/2</f>
        <v>7.4999999999999997E-2</v>
      </c>
      <c r="J4" s="294" t="e">
        <f>G4*I4/F3</f>
        <v>#REF!</v>
      </c>
      <c r="K4" s="379"/>
      <c r="L4" s="388"/>
      <c r="M4" s="383"/>
      <c r="N4" s="383"/>
    </row>
    <row r="5" spans="1:14" ht="75" x14ac:dyDescent="0.25">
      <c r="A5" s="371"/>
      <c r="B5" s="373"/>
      <c r="C5" s="385" t="s">
        <v>729</v>
      </c>
      <c r="D5" s="238" t="s">
        <v>771</v>
      </c>
      <c r="E5" s="239" t="s">
        <v>730</v>
      </c>
      <c r="F5" s="382">
        <v>0.15</v>
      </c>
      <c r="G5" s="298" t="e">
        <f>'DIRECCIONAMIENTO ESTRATÉGICO Y '!D33</f>
        <v>#REF!</v>
      </c>
      <c r="H5" s="294">
        <v>0</v>
      </c>
      <c r="I5" s="240">
        <f>F5/2</f>
        <v>7.4999999999999997E-2</v>
      </c>
      <c r="J5" s="294" t="e">
        <f>G5*I5/F5</f>
        <v>#REF!</v>
      </c>
      <c r="K5" s="241" t="e">
        <f>SUM(J5:J6)</f>
        <v>#REF!</v>
      </c>
      <c r="L5" s="297" t="s">
        <v>455</v>
      </c>
      <c r="M5" s="387">
        <v>44197</v>
      </c>
      <c r="N5" s="384">
        <v>44561</v>
      </c>
    </row>
    <row r="6" spans="1:14" ht="105" x14ac:dyDescent="0.25">
      <c r="A6" s="371"/>
      <c r="B6" s="373"/>
      <c r="C6" s="386"/>
      <c r="D6" s="238" t="s">
        <v>772</v>
      </c>
      <c r="E6" s="239" t="s">
        <v>732</v>
      </c>
      <c r="F6" s="376"/>
      <c r="G6" s="294" t="e">
        <f>'DIRECCIONAMIENTO ESTRATÉGICO Y '!D23</f>
        <v>#REF!</v>
      </c>
      <c r="H6" s="294">
        <v>0.25</v>
      </c>
      <c r="I6" s="240">
        <f>F5/2</f>
        <v>7.4999999999999997E-2</v>
      </c>
      <c r="J6" s="294" t="e">
        <f>G6*I6/F5</f>
        <v>#REF!</v>
      </c>
      <c r="K6" s="241" t="e">
        <f>SUM(J5:J6)</f>
        <v>#REF!</v>
      </c>
      <c r="L6" s="297" t="s">
        <v>445</v>
      </c>
      <c r="M6" s="384"/>
      <c r="N6" s="383"/>
    </row>
    <row r="7" spans="1:14" ht="120" x14ac:dyDescent="0.25">
      <c r="A7" s="371"/>
      <c r="B7" s="373"/>
      <c r="C7" s="380" t="s">
        <v>733</v>
      </c>
      <c r="D7" s="238" t="s">
        <v>773</v>
      </c>
      <c r="E7" s="239" t="s">
        <v>742</v>
      </c>
      <c r="F7" s="381">
        <v>0.15</v>
      </c>
      <c r="G7" s="294" t="e">
        <f>'GESTIÓN CON VALORES RESULTADOS'!D29</f>
        <v>#REF!</v>
      </c>
      <c r="H7" s="292">
        <v>0.44</v>
      </c>
      <c r="I7" s="291">
        <f t="shared" ref="I7:I12" si="0">$F$7/6</f>
        <v>2.4999999999999998E-2</v>
      </c>
      <c r="J7" s="294" t="e">
        <f>G7*I7/F7</f>
        <v>#REF!</v>
      </c>
      <c r="K7" s="382" t="e">
        <f>SUM(J7:J12)</f>
        <v>#REF!</v>
      </c>
      <c r="L7" s="238" t="s">
        <v>753</v>
      </c>
      <c r="M7" s="389">
        <v>44197</v>
      </c>
      <c r="N7" s="389">
        <v>44561</v>
      </c>
    </row>
    <row r="8" spans="1:14" ht="75" x14ac:dyDescent="0.25">
      <c r="A8" s="371"/>
      <c r="B8" s="373"/>
      <c r="C8" s="380"/>
      <c r="D8" s="238" t="s">
        <v>774</v>
      </c>
      <c r="E8" s="239" t="s">
        <v>734</v>
      </c>
      <c r="F8" s="381"/>
      <c r="G8" s="294" t="e">
        <f>'GESTIÓN CON VALORES RESULTADOS'!D31</f>
        <v>#REF!</v>
      </c>
      <c r="H8" s="292">
        <v>0.06</v>
      </c>
      <c r="I8" s="291">
        <f t="shared" si="0"/>
        <v>2.4999999999999998E-2</v>
      </c>
      <c r="J8" s="294" t="e">
        <f>G8*I8/F7</f>
        <v>#REF!</v>
      </c>
      <c r="K8" s="381"/>
      <c r="L8" s="238" t="s">
        <v>735</v>
      </c>
      <c r="M8" s="387"/>
      <c r="N8" s="387"/>
    </row>
    <row r="9" spans="1:14" ht="90" x14ac:dyDescent="0.25">
      <c r="A9" s="371"/>
      <c r="B9" s="373"/>
      <c r="C9" s="380"/>
      <c r="D9" s="238" t="s">
        <v>775</v>
      </c>
      <c r="E9" s="239" t="s">
        <v>736</v>
      </c>
      <c r="F9" s="381"/>
      <c r="G9" s="294" t="e">
        <f>'GESTIÓN CON VALORES RESULTADOS'!D33</f>
        <v>#REF!</v>
      </c>
      <c r="H9" s="292">
        <v>0.06</v>
      </c>
      <c r="I9" s="291">
        <f t="shared" si="0"/>
        <v>2.4999999999999998E-2</v>
      </c>
      <c r="J9" s="294" t="e">
        <f>G9*I9/F7</f>
        <v>#REF!</v>
      </c>
      <c r="K9" s="381"/>
      <c r="L9" s="238" t="s">
        <v>737</v>
      </c>
      <c r="M9" s="387"/>
      <c r="N9" s="387"/>
    </row>
    <row r="10" spans="1:14" ht="60" x14ac:dyDescent="0.25">
      <c r="A10" s="371"/>
      <c r="B10" s="373"/>
      <c r="C10" s="380"/>
      <c r="D10" s="238" t="s">
        <v>776</v>
      </c>
      <c r="E10" s="239" t="s">
        <v>738</v>
      </c>
      <c r="F10" s="381"/>
      <c r="G10" s="294" t="e">
        <f>'GESTIÓN CON VALORES RESULTADOS'!D46</f>
        <v>#REF!</v>
      </c>
      <c r="H10" s="292">
        <v>0.4</v>
      </c>
      <c r="I10" s="291">
        <f t="shared" si="0"/>
        <v>2.4999999999999998E-2</v>
      </c>
      <c r="J10" s="294" t="e">
        <f>G10*I10/F7</f>
        <v>#REF!</v>
      </c>
      <c r="K10" s="381"/>
      <c r="L10" s="238" t="s">
        <v>309</v>
      </c>
      <c r="M10" s="387"/>
      <c r="N10" s="387"/>
    </row>
    <row r="11" spans="1:14" ht="90" x14ac:dyDescent="0.25">
      <c r="A11" s="371"/>
      <c r="B11" s="373"/>
      <c r="C11" s="380"/>
      <c r="D11" s="238" t="s">
        <v>777</v>
      </c>
      <c r="E11" s="242" t="s">
        <v>739</v>
      </c>
      <c r="F11" s="381"/>
      <c r="G11" s="294" t="e">
        <f>'GESTIÓN CON VALORES RESULTADOS'!D66</f>
        <v>#REF!</v>
      </c>
      <c r="H11" s="292">
        <v>0.24</v>
      </c>
      <c r="I11" s="291">
        <f t="shared" si="0"/>
        <v>2.4999999999999998E-2</v>
      </c>
      <c r="J11" s="294" t="e">
        <f>G11*I11/F7</f>
        <v>#REF!</v>
      </c>
      <c r="K11" s="381"/>
      <c r="L11" s="238" t="s">
        <v>740</v>
      </c>
      <c r="M11" s="387"/>
      <c r="N11" s="387"/>
    </row>
    <row r="12" spans="1:14" ht="75" x14ac:dyDescent="0.25">
      <c r="A12" s="371"/>
      <c r="B12" s="373"/>
      <c r="C12" s="380"/>
      <c r="D12" s="238" t="s">
        <v>778</v>
      </c>
      <c r="E12" s="243" t="s">
        <v>741</v>
      </c>
      <c r="F12" s="381"/>
      <c r="G12" s="294" t="e">
        <f>'GESTIÓN CON VALORES RESULTADOS'!D82</f>
        <v>#REF!</v>
      </c>
      <c r="H12" s="292">
        <v>0.13</v>
      </c>
      <c r="I12" s="291">
        <f t="shared" si="0"/>
        <v>2.4999999999999998E-2</v>
      </c>
      <c r="J12" s="294" t="e">
        <f>G12*I12/F7</f>
        <v>#REF!</v>
      </c>
      <c r="K12" s="381"/>
      <c r="L12" s="297" t="s">
        <v>455</v>
      </c>
      <c r="M12" s="387"/>
      <c r="N12" s="387"/>
    </row>
    <row r="13" spans="1:14" ht="90" x14ac:dyDescent="0.25">
      <c r="A13" s="371"/>
      <c r="B13" s="373"/>
      <c r="C13" s="255" t="s">
        <v>743</v>
      </c>
      <c r="D13" s="238" t="s">
        <v>779</v>
      </c>
      <c r="E13" s="239" t="s">
        <v>744</v>
      </c>
      <c r="F13" s="298">
        <v>0.15</v>
      </c>
      <c r="G13" s="294" t="e">
        <f>'EVALUACIÓN DE RESULTADOS'!D26</f>
        <v>#REF!</v>
      </c>
      <c r="H13" s="292">
        <v>0.14000000000000001</v>
      </c>
      <c r="I13" s="291">
        <f>F13</f>
        <v>0.15</v>
      </c>
      <c r="J13" s="294" t="e">
        <f>G13*I13/F13</f>
        <v>#REF!</v>
      </c>
      <c r="K13" s="298" t="e">
        <f>SUM(J13)</f>
        <v>#REF!</v>
      </c>
      <c r="L13" s="297" t="s">
        <v>455</v>
      </c>
      <c r="M13" s="293">
        <v>44197</v>
      </c>
      <c r="N13" s="293">
        <v>44561</v>
      </c>
    </row>
    <row r="14" spans="1:14" ht="90" x14ac:dyDescent="0.25">
      <c r="A14" s="371"/>
      <c r="B14" s="373"/>
      <c r="C14" s="390" t="s">
        <v>745</v>
      </c>
      <c r="D14" s="238" t="s">
        <v>780</v>
      </c>
      <c r="E14" s="239" t="s">
        <v>746</v>
      </c>
      <c r="F14" s="382">
        <v>0.2</v>
      </c>
      <c r="G14" s="294" t="e">
        <f>'INFORMACIÓN Y COMUNICACIÓN'!D24</f>
        <v>#REF!</v>
      </c>
      <c r="H14" s="292">
        <v>0.2</v>
      </c>
      <c r="I14" s="291">
        <f>$F$14/3</f>
        <v>6.6666666666666666E-2</v>
      </c>
      <c r="J14" s="294" t="e">
        <f>G14*I14/F14</f>
        <v>#REF!</v>
      </c>
      <c r="K14" s="382" t="e">
        <f>SUM(J14:J16)</f>
        <v>#REF!</v>
      </c>
      <c r="L14" s="238" t="s">
        <v>740</v>
      </c>
      <c r="M14" s="389">
        <v>44197</v>
      </c>
      <c r="N14" s="389">
        <v>44561</v>
      </c>
    </row>
    <row r="15" spans="1:14" ht="75" x14ac:dyDescent="0.25">
      <c r="A15" s="371"/>
      <c r="B15" s="373"/>
      <c r="C15" s="390"/>
      <c r="D15" s="238" t="s">
        <v>781</v>
      </c>
      <c r="E15" s="239" t="s">
        <v>747</v>
      </c>
      <c r="F15" s="381"/>
      <c r="G15" s="294" t="e">
        <f>'INFORMACIÓN Y COMUNICACIÓN'!D30</f>
        <v>#REF!</v>
      </c>
      <c r="H15" s="292">
        <v>0</v>
      </c>
      <c r="I15" s="291">
        <f>$F$14/3</f>
        <v>6.6666666666666666E-2</v>
      </c>
      <c r="J15" s="294" t="e">
        <f>G15*I15/F14</f>
        <v>#REF!</v>
      </c>
      <c r="K15" s="381"/>
      <c r="L15" s="238" t="s">
        <v>735</v>
      </c>
      <c r="M15" s="387"/>
      <c r="N15" s="387"/>
    </row>
    <row r="16" spans="1:14" ht="90" x14ac:dyDescent="0.25">
      <c r="A16" s="371"/>
      <c r="B16" s="373"/>
      <c r="C16" s="390"/>
      <c r="D16" s="238" t="s">
        <v>782</v>
      </c>
      <c r="E16" s="239" t="s">
        <v>752</v>
      </c>
      <c r="F16" s="381"/>
      <c r="G16" s="294" t="e">
        <f>'INFORMACIÓN Y COMUNICACIÓN'!D56</f>
        <v>#REF!</v>
      </c>
      <c r="H16" s="292">
        <v>0.22</v>
      </c>
      <c r="I16" s="291">
        <f>$F$14/3</f>
        <v>6.6666666666666666E-2</v>
      </c>
      <c r="J16" s="294" t="e">
        <f>G16*I16/F14</f>
        <v>#REF!</v>
      </c>
      <c r="K16" s="381"/>
      <c r="L16" s="297" t="s">
        <v>455</v>
      </c>
      <c r="M16" s="387"/>
      <c r="N16" s="387"/>
    </row>
    <row r="17" spans="1:14" ht="90" x14ac:dyDescent="0.25">
      <c r="A17" s="371"/>
      <c r="B17" s="373"/>
      <c r="C17" s="244" t="s">
        <v>748</v>
      </c>
      <c r="D17" s="238" t="s">
        <v>783</v>
      </c>
      <c r="E17" s="239" t="s">
        <v>749</v>
      </c>
      <c r="F17" s="298">
        <v>0.1</v>
      </c>
      <c r="G17" s="294" t="e">
        <f>'GESTIÓN CONNOCIMENTO Y LA INNOV'!D36</f>
        <v>#REF!</v>
      </c>
      <c r="H17" s="292">
        <v>0.13</v>
      </c>
      <c r="I17" s="291">
        <f>F17</f>
        <v>0.1</v>
      </c>
      <c r="J17" s="294" t="e">
        <f>G17*I17/F17</f>
        <v>#REF!</v>
      </c>
      <c r="K17" s="298" t="e">
        <f>SUM(J17)</f>
        <v>#REF!</v>
      </c>
      <c r="L17" s="297" t="s">
        <v>455</v>
      </c>
      <c r="M17" s="293">
        <v>44197</v>
      </c>
      <c r="N17" s="293">
        <v>44561</v>
      </c>
    </row>
    <row r="18" spans="1:14" ht="75" x14ac:dyDescent="0.25">
      <c r="A18" s="372"/>
      <c r="B18" s="374"/>
      <c r="C18" s="256" t="s">
        <v>750</v>
      </c>
      <c r="D18" s="238" t="s">
        <v>784</v>
      </c>
      <c r="E18" s="242" t="s">
        <v>751</v>
      </c>
      <c r="F18" s="298">
        <v>0.1</v>
      </c>
      <c r="G18" s="294" t="e">
        <f>'CONTROL INTERNO'!D41</f>
        <v>#REF!</v>
      </c>
      <c r="H18" s="294">
        <v>0.28000000000000003</v>
      </c>
      <c r="I18" s="298">
        <f>F18</f>
        <v>0.1</v>
      </c>
      <c r="J18" s="294" t="e">
        <f>G18*I18/F18</f>
        <v>#REF!</v>
      </c>
      <c r="K18" s="298" t="e">
        <f>SUM(J18)</f>
        <v>#REF!</v>
      </c>
      <c r="L18" s="238" t="s">
        <v>788</v>
      </c>
      <c r="M18" s="293">
        <v>44197</v>
      </c>
      <c r="N18" s="293">
        <v>44561</v>
      </c>
    </row>
    <row r="19" spans="1:14" ht="15.75" x14ac:dyDescent="0.25">
      <c r="A19" s="245"/>
      <c r="B19" s="245"/>
      <c r="C19" s="245"/>
      <c r="D19" s="246"/>
      <c r="E19" s="245"/>
      <c r="F19" s="245"/>
      <c r="G19" s="245"/>
      <c r="H19" s="245"/>
      <c r="I19" s="245"/>
      <c r="J19" s="245"/>
      <c r="K19" s="287" t="e">
        <f>SUMPRODUCT($F3:$F18,$K3:$K18)</f>
        <v>#REF!</v>
      </c>
      <c r="L19" s="245"/>
      <c r="M19" s="245"/>
      <c r="N19" s="245"/>
    </row>
  </sheetData>
  <mergeCells count="22">
    <mergeCell ref="M7:M12"/>
    <mergeCell ref="N7:N12"/>
    <mergeCell ref="C14:C16"/>
    <mergeCell ref="F14:F16"/>
    <mergeCell ref="K14:K16"/>
    <mergeCell ref="M14:M16"/>
    <mergeCell ref="N14:N16"/>
    <mergeCell ref="M3:M4"/>
    <mergeCell ref="N3:N4"/>
    <mergeCell ref="C5:C6"/>
    <mergeCell ref="F5:F6"/>
    <mergeCell ref="M5:M6"/>
    <mergeCell ref="N5:N6"/>
    <mergeCell ref="L3:L4"/>
    <mergeCell ref="A3:A18"/>
    <mergeCell ref="B3:B18"/>
    <mergeCell ref="C3:C4"/>
    <mergeCell ref="F3:F4"/>
    <mergeCell ref="K3:K4"/>
    <mergeCell ref="C7:C12"/>
    <mergeCell ref="F7:F12"/>
    <mergeCell ref="K7:K12"/>
  </mergeCells>
  <conditionalFormatting sqref="K3 K5 K13:K18">
    <cfRule type="cellIs" dxfId="20" priority="18" operator="between">
      <formula>0.15</formula>
      <formula>0.2</formula>
    </cfRule>
    <cfRule type="cellIs" dxfId="19" priority="19" operator="lessThan">
      <formula>0.15</formula>
    </cfRule>
    <cfRule type="cellIs" dxfId="18" priority="20" operator="greaterThan">
      <formula>0.2</formula>
    </cfRule>
    <cfRule type="containsText" dxfId="17" priority="21" operator="containsText" text="0%">
      <formula>NOT(ISERROR(SEARCH("0%",K3)))</formula>
    </cfRule>
  </conditionalFormatting>
  <conditionalFormatting sqref="K3:K5 K13:K18">
    <cfRule type="cellIs" dxfId="16" priority="15" operator="between">
      <formula>0.6</formula>
      <formula>0.8</formula>
    </cfRule>
    <cfRule type="cellIs" dxfId="15" priority="16" operator="lessThan">
      <formula>0.6</formula>
    </cfRule>
    <cfRule type="cellIs" dxfId="14" priority="17" operator="greaterThan">
      <formula>0.8</formula>
    </cfRule>
  </conditionalFormatting>
  <conditionalFormatting sqref="K7:K8">
    <cfRule type="cellIs" dxfId="13" priority="11" operator="between">
      <formula>0.15</formula>
      <formula>0.2</formula>
    </cfRule>
    <cfRule type="cellIs" dxfId="12" priority="12" operator="lessThan">
      <formula>0.15</formula>
    </cfRule>
    <cfRule type="cellIs" dxfId="11" priority="13" operator="greaterThan">
      <formula>0.2</formula>
    </cfRule>
    <cfRule type="containsText" dxfId="10" priority="14" operator="containsText" text="0%">
      <formula>NOT(ISERROR(SEARCH("0%",K7)))</formula>
    </cfRule>
  </conditionalFormatting>
  <conditionalFormatting sqref="K7:K8">
    <cfRule type="cellIs" dxfId="9" priority="8" operator="between">
      <formula>0.6</formula>
      <formula>0.8</formula>
    </cfRule>
    <cfRule type="cellIs" dxfId="8" priority="9" operator="lessThan">
      <formula>0.6</formula>
    </cfRule>
    <cfRule type="cellIs" dxfId="7" priority="10" operator="greaterThan">
      <formula>0.8</formula>
    </cfRule>
  </conditionalFormatting>
  <conditionalFormatting sqref="K6">
    <cfRule type="cellIs" dxfId="6" priority="4" operator="between">
      <formula>0.15</formula>
      <formula>0.2</formula>
    </cfRule>
    <cfRule type="cellIs" dxfId="5" priority="5" operator="lessThan">
      <formula>0.15</formula>
    </cfRule>
    <cfRule type="cellIs" dxfId="4" priority="6" operator="greaterThan">
      <formula>0.2</formula>
    </cfRule>
    <cfRule type="containsText" dxfId="3" priority="7" operator="containsText" text="0%">
      <formula>NOT(ISERROR(SEARCH("0%",K6)))</formula>
    </cfRule>
  </conditionalFormatting>
  <conditionalFormatting sqref="K6">
    <cfRule type="cellIs" dxfId="2" priority="1" operator="between">
      <formula>0.6</formula>
      <formula>0.8</formula>
    </cfRule>
    <cfRule type="cellIs" dxfId="1" priority="2" operator="lessThan">
      <formula>0.6</formula>
    </cfRule>
    <cfRule type="cellIs" dxfId="0" priority="3" operator="greaterThan">
      <formula>0.8</formula>
    </cfRule>
  </conditionalFormatting>
  <pageMargins left="0.7" right="0.7" top="0.75" bottom="0.75" header="0.3" footer="0.3"/>
  <pageSetup scale="4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20750-DB89-4CEB-9E79-D844B97DE720}">
  <dimension ref="A1:S84"/>
  <sheetViews>
    <sheetView tabSelected="1" topLeftCell="G1" workbookViewId="0">
      <selection activeCell="G66" sqref="G66:G69"/>
    </sheetView>
  </sheetViews>
  <sheetFormatPr baseColWidth="10" defaultRowHeight="11.25" x14ac:dyDescent="0.2"/>
  <cols>
    <col min="1" max="1" width="16.85546875" style="574" customWidth="1"/>
    <col min="2" max="2" width="15.42578125" style="574" customWidth="1"/>
    <col min="3" max="4" width="11.42578125" style="574"/>
    <col min="5" max="5" width="15.28515625" style="574" customWidth="1"/>
    <col min="6" max="6" width="11.42578125" style="574"/>
    <col min="7" max="7" width="15.5703125" style="574" customWidth="1"/>
    <col min="8" max="8" width="11.42578125" style="574"/>
    <col min="9" max="9" width="17.28515625" style="574" customWidth="1"/>
    <col min="10" max="10" width="21.28515625" style="574" customWidth="1"/>
    <col min="11" max="13" width="11.42578125" style="574"/>
    <col min="14" max="14" width="13.7109375" style="574" customWidth="1"/>
    <col min="15" max="15" width="13.140625" style="574" customWidth="1"/>
    <col min="16" max="16" width="13" style="574" customWidth="1"/>
    <col min="17" max="17" width="13.28515625" style="574" customWidth="1"/>
    <col min="18" max="18" width="15.5703125" style="574" customWidth="1"/>
    <col min="19" max="19" width="17.7109375" style="574" customWidth="1"/>
    <col min="20" max="16384" width="11.42578125" style="574"/>
  </cols>
  <sheetData>
    <row r="1" spans="1:19" ht="23.25" x14ac:dyDescent="0.35">
      <c r="G1" s="683" t="s">
        <v>1098</v>
      </c>
      <c r="H1" s="683"/>
    </row>
    <row r="4" spans="1:19" ht="67.5" customHeight="1" x14ac:dyDescent="0.2">
      <c r="A4" s="598" t="s">
        <v>978</v>
      </c>
      <c r="B4" s="598" t="s">
        <v>979</v>
      </c>
      <c r="C4" s="598" t="s">
        <v>980</v>
      </c>
      <c r="D4" s="626" t="s">
        <v>923</v>
      </c>
      <c r="E4" s="627"/>
      <c r="F4" s="598" t="s">
        <v>225</v>
      </c>
      <c r="G4" s="598" t="s">
        <v>60</v>
      </c>
      <c r="H4" s="598" t="s">
        <v>233</v>
      </c>
      <c r="I4" s="598" t="s">
        <v>244</v>
      </c>
      <c r="J4" s="598" t="s">
        <v>231</v>
      </c>
      <c r="K4" s="598" t="s">
        <v>226</v>
      </c>
      <c r="L4" s="598" t="s">
        <v>232</v>
      </c>
      <c r="M4" s="598" t="s">
        <v>61</v>
      </c>
      <c r="N4" s="598" t="s">
        <v>62</v>
      </c>
      <c r="O4" s="598" t="s">
        <v>227</v>
      </c>
      <c r="P4" s="598" t="s">
        <v>228</v>
      </c>
      <c r="Q4" s="598" t="s">
        <v>236</v>
      </c>
      <c r="R4" s="598" t="s">
        <v>229</v>
      </c>
      <c r="S4" s="598" t="s">
        <v>230</v>
      </c>
    </row>
    <row r="5" spans="1:19" ht="33.75" x14ac:dyDescent="0.2">
      <c r="A5" s="643" t="s">
        <v>1018</v>
      </c>
      <c r="B5" s="636" t="s">
        <v>1019</v>
      </c>
      <c r="C5" s="573" t="s">
        <v>981</v>
      </c>
      <c r="D5" s="573" t="s">
        <v>924</v>
      </c>
      <c r="E5" s="573"/>
      <c r="F5" s="576">
        <v>0.05</v>
      </c>
      <c r="G5" s="573" t="s">
        <v>925</v>
      </c>
      <c r="H5" s="573" t="s">
        <v>926</v>
      </c>
      <c r="I5" s="573" t="s">
        <v>927</v>
      </c>
      <c r="J5" s="577" t="s">
        <v>928</v>
      </c>
      <c r="K5" s="578">
        <v>0.5</v>
      </c>
      <c r="L5" s="572" t="s">
        <v>925</v>
      </c>
      <c r="M5" s="579">
        <v>44197</v>
      </c>
      <c r="N5" s="579">
        <v>44286</v>
      </c>
      <c r="O5" s="575"/>
      <c r="P5" s="575"/>
      <c r="Q5" s="575"/>
      <c r="R5" s="575"/>
      <c r="S5" s="575"/>
    </row>
    <row r="6" spans="1:19" ht="33.75" x14ac:dyDescent="0.2">
      <c r="A6" s="637"/>
      <c r="B6" s="637"/>
      <c r="C6" s="573"/>
      <c r="D6" s="573"/>
      <c r="E6" s="573"/>
      <c r="F6" s="581"/>
      <c r="G6" s="573"/>
      <c r="H6" s="573"/>
      <c r="I6" s="573"/>
      <c r="J6" s="577" t="s">
        <v>929</v>
      </c>
      <c r="K6" s="578">
        <v>0.5</v>
      </c>
      <c r="L6" s="572" t="s">
        <v>925</v>
      </c>
      <c r="M6" s="579">
        <v>44287</v>
      </c>
      <c r="N6" s="579">
        <v>44408</v>
      </c>
      <c r="O6" s="592"/>
      <c r="P6" s="592"/>
      <c r="Q6" s="592"/>
      <c r="R6" s="592"/>
      <c r="S6" s="592"/>
    </row>
    <row r="7" spans="1:19" ht="56.25" x14ac:dyDescent="0.2">
      <c r="A7" s="637"/>
      <c r="B7" s="637"/>
      <c r="C7" s="573" t="s">
        <v>982</v>
      </c>
      <c r="D7" s="573" t="s">
        <v>930</v>
      </c>
      <c r="E7" s="573"/>
      <c r="F7" s="576">
        <v>0.4</v>
      </c>
      <c r="G7" s="573" t="s">
        <v>931</v>
      </c>
      <c r="H7" s="573" t="s">
        <v>932</v>
      </c>
      <c r="I7" s="573" t="s">
        <v>927</v>
      </c>
      <c r="J7" s="577" t="s">
        <v>933</v>
      </c>
      <c r="K7" s="582">
        <v>0.2</v>
      </c>
      <c r="L7" s="572" t="s">
        <v>934</v>
      </c>
      <c r="M7" s="579">
        <v>44197</v>
      </c>
      <c r="N7" s="579">
        <v>44255</v>
      </c>
      <c r="O7" s="575"/>
      <c r="P7" s="575"/>
      <c r="Q7" s="575"/>
      <c r="R7" s="575"/>
      <c r="S7" s="575"/>
    </row>
    <row r="8" spans="1:19" ht="56.25" x14ac:dyDescent="0.2">
      <c r="A8" s="637"/>
      <c r="B8" s="637"/>
      <c r="C8" s="573"/>
      <c r="D8" s="573"/>
      <c r="E8" s="573"/>
      <c r="F8" s="583"/>
      <c r="G8" s="573"/>
      <c r="H8" s="573"/>
      <c r="I8" s="573"/>
      <c r="J8" s="577" t="s">
        <v>935</v>
      </c>
      <c r="K8" s="582">
        <v>0.2</v>
      </c>
      <c r="L8" s="572" t="s">
        <v>936</v>
      </c>
      <c r="M8" s="579">
        <v>44256</v>
      </c>
      <c r="N8" s="579">
        <v>44285</v>
      </c>
      <c r="O8" s="580"/>
      <c r="P8" s="580"/>
      <c r="Q8" s="580"/>
      <c r="R8" s="580"/>
      <c r="S8" s="580"/>
    </row>
    <row r="9" spans="1:19" ht="45" x14ac:dyDescent="0.2">
      <c r="A9" s="637"/>
      <c r="B9" s="637"/>
      <c r="C9" s="573"/>
      <c r="D9" s="573"/>
      <c r="E9" s="573"/>
      <c r="F9" s="583"/>
      <c r="G9" s="573"/>
      <c r="H9" s="573"/>
      <c r="I9" s="573"/>
      <c r="J9" s="577" t="s">
        <v>937</v>
      </c>
      <c r="K9" s="582">
        <v>0.2</v>
      </c>
      <c r="L9" s="572" t="s">
        <v>938</v>
      </c>
      <c r="M9" s="579">
        <v>44228</v>
      </c>
      <c r="N9" s="579">
        <v>44285</v>
      </c>
      <c r="O9" s="580"/>
      <c r="P9" s="580"/>
      <c r="Q9" s="580"/>
      <c r="R9" s="580"/>
      <c r="S9" s="580"/>
    </row>
    <row r="10" spans="1:19" ht="45" x14ac:dyDescent="0.2">
      <c r="A10" s="637"/>
      <c r="B10" s="637"/>
      <c r="C10" s="573"/>
      <c r="D10" s="573"/>
      <c r="E10" s="573"/>
      <c r="F10" s="583"/>
      <c r="G10" s="573"/>
      <c r="H10" s="573"/>
      <c r="I10" s="573"/>
      <c r="J10" s="584" t="s">
        <v>939</v>
      </c>
      <c r="K10" s="585">
        <v>0.2</v>
      </c>
      <c r="L10" s="586" t="s">
        <v>938</v>
      </c>
      <c r="M10" s="587">
        <v>44285</v>
      </c>
      <c r="N10" s="587">
        <v>44377</v>
      </c>
      <c r="O10" s="580"/>
      <c r="P10" s="580"/>
      <c r="Q10" s="580"/>
      <c r="R10" s="580"/>
      <c r="S10" s="580"/>
    </row>
    <row r="11" spans="1:19" ht="45" x14ac:dyDescent="0.2">
      <c r="A11" s="637"/>
      <c r="B11" s="637"/>
      <c r="C11" s="573"/>
      <c r="D11" s="573"/>
      <c r="E11" s="573"/>
      <c r="F11" s="581"/>
      <c r="G11" s="573"/>
      <c r="H11" s="573"/>
      <c r="I11" s="573"/>
      <c r="J11" s="584" t="s">
        <v>940</v>
      </c>
      <c r="K11" s="582">
        <v>0.2</v>
      </c>
      <c r="L11" s="572" t="s">
        <v>934</v>
      </c>
      <c r="M11" s="579">
        <v>44378</v>
      </c>
      <c r="N11" s="579">
        <v>44561</v>
      </c>
      <c r="O11" s="592"/>
      <c r="P11" s="592"/>
      <c r="Q11" s="592"/>
      <c r="R11" s="592"/>
      <c r="S11" s="592"/>
    </row>
    <row r="12" spans="1:19" ht="33.75" x14ac:dyDescent="0.2">
      <c r="A12" s="637"/>
      <c r="B12" s="637"/>
      <c r="C12" s="586" t="s">
        <v>1060</v>
      </c>
      <c r="D12" s="588" t="s">
        <v>941</v>
      </c>
      <c r="E12" s="588"/>
      <c r="F12" s="589">
        <v>0.05</v>
      </c>
      <c r="G12" s="586" t="s">
        <v>942</v>
      </c>
      <c r="H12" s="586" t="s">
        <v>943</v>
      </c>
      <c r="I12" s="586" t="s">
        <v>927</v>
      </c>
      <c r="J12" s="584" t="s">
        <v>944</v>
      </c>
      <c r="K12" s="585">
        <v>1</v>
      </c>
      <c r="L12" s="586" t="s">
        <v>942</v>
      </c>
      <c r="M12" s="587">
        <v>44287</v>
      </c>
      <c r="N12" s="587">
        <v>44408</v>
      </c>
      <c r="O12" s="593"/>
      <c r="P12" s="593"/>
      <c r="Q12" s="593"/>
      <c r="R12" s="593"/>
      <c r="S12" s="593"/>
    </row>
    <row r="13" spans="1:19" ht="45" x14ac:dyDescent="0.2">
      <c r="A13" s="637"/>
      <c r="B13" s="637"/>
      <c r="C13" s="573" t="s">
        <v>983</v>
      </c>
      <c r="D13" s="573" t="s">
        <v>945</v>
      </c>
      <c r="E13" s="573"/>
      <c r="F13" s="576">
        <v>0.2</v>
      </c>
      <c r="G13" s="573" t="s">
        <v>946</v>
      </c>
      <c r="H13" s="590" t="s">
        <v>947</v>
      </c>
      <c r="I13" s="573" t="s">
        <v>927</v>
      </c>
      <c r="J13" s="577" t="s">
        <v>948</v>
      </c>
      <c r="K13" s="582">
        <v>0.5</v>
      </c>
      <c r="L13" s="572" t="s">
        <v>949</v>
      </c>
      <c r="M13" s="579">
        <v>44197</v>
      </c>
      <c r="N13" s="579">
        <v>44285</v>
      </c>
      <c r="O13" s="575"/>
      <c r="P13" s="575"/>
      <c r="Q13" s="575"/>
      <c r="R13" s="575"/>
      <c r="S13" s="575"/>
    </row>
    <row r="14" spans="1:19" ht="56.25" x14ac:dyDescent="0.2">
      <c r="A14" s="637"/>
      <c r="B14" s="637"/>
      <c r="C14" s="573"/>
      <c r="D14" s="573"/>
      <c r="E14" s="573"/>
      <c r="F14" s="581"/>
      <c r="G14" s="573"/>
      <c r="H14" s="591"/>
      <c r="I14" s="573"/>
      <c r="J14" s="584" t="s">
        <v>950</v>
      </c>
      <c r="K14" s="585">
        <v>0.5</v>
      </c>
      <c r="L14" s="586" t="s">
        <v>949</v>
      </c>
      <c r="M14" s="587">
        <v>44287</v>
      </c>
      <c r="N14" s="587">
        <v>44561</v>
      </c>
      <c r="O14" s="592"/>
      <c r="P14" s="592"/>
      <c r="Q14" s="592"/>
      <c r="R14" s="592"/>
      <c r="S14" s="592"/>
    </row>
    <row r="15" spans="1:19" ht="45" x14ac:dyDescent="0.2">
      <c r="A15" s="637"/>
      <c r="B15" s="637"/>
      <c r="C15" s="573" t="s">
        <v>984</v>
      </c>
      <c r="D15" s="573" t="s">
        <v>951</v>
      </c>
      <c r="E15" s="573"/>
      <c r="F15" s="576">
        <v>0.1</v>
      </c>
      <c r="G15" s="573" t="s">
        <v>952</v>
      </c>
      <c r="H15" s="588" t="s">
        <v>953</v>
      </c>
      <c r="I15" s="573" t="s">
        <v>927</v>
      </c>
      <c r="J15" s="577" t="s">
        <v>954</v>
      </c>
      <c r="K15" s="582">
        <v>0.5</v>
      </c>
      <c r="L15" s="572" t="s">
        <v>955</v>
      </c>
      <c r="M15" s="579">
        <v>44409</v>
      </c>
      <c r="N15" s="579">
        <v>44501</v>
      </c>
      <c r="O15" s="575"/>
      <c r="P15" s="575"/>
      <c r="Q15" s="575"/>
      <c r="R15" s="575"/>
      <c r="S15" s="575"/>
    </row>
    <row r="16" spans="1:19" ht="56.25" x14ac:dyDescent="0.2">
      <c r="A16" s="637"/>
      <c r="B16" s="637"/>
      <c r="C16" s="573"/>
      <c r="D16" s="573"/>
      <c r="E16" s="573"/>
      <c r="F16" s="581"/>
      <c r="G16" s="573"/>
      <c r="H16" s="588"/>
      <c r="I16" s="573"/>
      <c r="J16" s="577" t="s">
        <v>956</v>
      </c>
      <c r="K16" s="582">
        <v>0.5</v>
      </c>
      <c r="L16" s="572" t="s">
        <v>952</v>
      </c>
      <c r="M16" s="579">
        <v>44287</v>
      </c>
      <c r="N16" s="579">
        <v>44408</v>
      </c>
      <c r="O16" s="592"/>
      <c r="P16" s="592"/>
      <c r="Q16" s="592"/>
      <c r="R16" s="592"/>
      <c r="S16" s="592"/>
    </row>
    <row r="17" spans="1:19" ht="33.75" x14ac:dyDescent="0.2">
      <c r="A17" s="637"/>
      <c r="B17" s="637"/>
      <c r="C17" s="573" t="s">
        <v>985</v>
      </c>
      <c r="D17" s="573" t="s">
        <v>957</v>
      </c>
      <c r="E17" s="573"/>
      <c r="F17" s="576">
        <v>0.05</v>
      </c>
      <c r="G17" s="573" t="s">
        <v>958</v>
      </c>
      <c r="H17" s="573" t="s">
        <v>959</v>
      </c>
      <c r="I17" s="573" t="s">
        <v>927</v>
      </c>
      <c r="J17" s="577" t="s">
        <v>960</v>
      </c>
      <c r="K17" s="582">
        <v>0.5</v>
      </c>
      <c r="L17" s="572" t="s">
        <v>961</v>
      </c>
      <c r="M17" s="579">
        <v>44197</v>
      </c>
      <c r="N17" s="579">
        <v>44561</v>
      </c>
      <c r="O17" s="575"/>
      <c r="P17" s="575"/>
      <c r="Q17" s="575"/>
      <c r="R17" s="575"/>
      <c r="S17" s="575"/>
    </row>
    <row r="18" spans="1:19" ht="45" x14ac:dyDescent="0.2">
      <c r="A18" s="637"/>
      <c r="B18" s="637"/>
      <c r="C18" s="573"/>
      <c r="D18" s="573"/>
      <c r="E18" s="573"/>
      <c r="F18" s="581"/>
      <c r="G18" s="573"/>
      <c r="H18" s="573"/>
      <c r="I18" s="573"/>
      <c r="J18" s="577" t="s">
        <v>962</v>
      </c>
      <c r="K18" s="582">
        <v>0.5</v>
      </c>
      <c r="L18" s="572" t="s">
        <v>963</v>
      </c>
      <c r="M18" s="579">
        <v>44197</v>
      </c>
      <c r="N18" s="579">
        <v>44561</v>
      </c>
      <c r="O18" s="592"/>
      <c r="P18" s="592"/>
      <c r="Q18" s="592"/>
      <c r="R18" s="592"/>
      <c r="S18" s="592"/>
    </row>
    <row r="19" spans="1:19" ht="45" x14ac:dyDescent="0.2">
      <c r="A19" s="637"/>
      <c r="B19" s="637"/>
      <c r="C19" s="586" t="s">
        <v>986</v>
      </c>
      <c r="D19" s="588" t="s">
        <v>964</v>
      </c>
      <c r="E19" s="588"/>
      <c r="F19" s="589">
        <v>0.05</v>
      </c>
      <c r="G19" s="586" t="s">
        <v>965</v>
      </c>
      <c r="H19" s="586" t="s">
        <v>966</v>
      </c>
      <c r="I19" s="586" t="s">
        <v>927</v>
      </c>
      <c r="J19" s="584" t="s">
        <v>967</v>
      </c>
      <c r="K19" s="585">
        <v>1</v>
      </c>
      <c r="L19" s="586" t="s">
        <v>965</v>
      </c>
      <c r="M19" s="587">
        <v>44287</v>
      </c>
      <c r="N19" s="587">
        <v>44440</v>
      </c>
      <c r="O19" s="593"/>
      <c r="P19" s="593"/>
      <c r="Q19" s="593"/>
      <c r="R19" s="593"/>
      <c r="S19" s="593"/>
    </row>
    <row r="20" spans="1:19" ht="56.25" x14ac:dyDescent="0.2">
      <c r="A20" s="637"/>
      <c r="B20" s="637"/>
      <c r="C20" s="572" t="s">
        <v>987</v>
      </c>
      <c r="D20" s="573" t="s">
        <v>968</v>
      </c>
      <c r="E20" s="573"/>
      <c r="F20" s="578">
        <v>0.05</v>
      </c>
      <c r="G20" s="572" t="s">
        <v>969</v>
      </c>
      <c r="H20" s="586" t="s">
        <v>970</v>
      </c>
      <c r="I20" s="572" t="s">
        <v>927</v>
      </c>
      <c r="J20" s="577" t="s">
        <v>971</v>
      </c>
      <c r="K20" s="582">
        <v>1</v>
      </c>
      <c r="L20" s="572" t="s">
        <v>972</v>
      </c>
      <c r="M20" s="579">
        <v>44561</v>
      </c>
      <c r="N20" s="579">
        <v>44561</v>
      </c>
      <c r="O20" s="593"/>
      <c r="P20" s="593"/>
      <c r="Q20" s="593"/>
      <c r="R20" s="593"/>
      <c r="S20" s="593"/>
    </row>
    <row r="21" spans="1:19" ht="56.25" x14ac:dyDescent="0.2">
      <c r="A21" s="637"/>
      <c r="B21" s="637"/>
      <c r="C21" s="573" t="s">
        <v>988</v>
      </c>
      <c r="D21" s="573" t="s">
        <v>973</v>
      </c>
      <c r="E21" s="573"/>
      <c r="F21" s="576">
        <v>0.05</v>
      </c>
      <c r="G21" s="573" t="s">
        <v>969</v>
      </c>
      <c r="H21" s="573" t="s">
        <v>959</v>
      </c>
      <c r="I21" s="573" t="s">
        <v>927</v>
      </c>
      <c r="J21" s="577" t="s">
        <v>974</v>
      </c>
      <c r="K21" s="582">
        <v>0.5</v>
      </c>
      <c r="L21" s="572" t="s">
        <v>975</v>
      </c>
      <c r="M21" s="579">
        <v>44197</v>
      </c>
      <c r="N21" s="579">
        <v>44561</v>
      </c>
      <c r="O21" s="575"/>
      <c r="P21" s="575"/>
      <c r="Q21" s="575"/>
      <c r="R21" s="575"/>
      <c r="S21" s="575"/>
    </row>
    <row r="22" spans="1:19" ht="67.5" x14ac:dyDescent="0.2">
      <c r="A22" s="638"/>
      <c r="B22" s="638"/>
      <c r="C22" s="573"/>
      <c r="D22" s="573"/>
      <c r="E22" s="573"/>
      <c r="F22" s="581"/>
      <c r="G22" s="573"/>
      <c r="H22" s="573"/>
      <c r="I22" s="573"/>
      <c r="J22" s="577" t="s">
        <v>976</v>
      </c>
      <c r="K22" s="582">
        <v>0.5</v>
      </c>
      <c r="L22" s="572" t="s">
        <v>977</v>
      </c>
      <c r="M22" s="579">
        <v>44197</v>
      </c>
      <c r="N22" s="579">
        <v>44561</v>
      </c>
      <c r="O22" s="592"/>
      <c r="P22" s="592"/>
      <c r="Q22" s="592"/>
      <c r="R22" s="592"/>
      <c r="S22" s="592"/>
    </row>
    <row r="23" spans="1:19" ht="15" customHeight="1" x14ac:dyDescent="0.2">
      <c r="A23" s="594" t="s">
        <v>989</v>
      </c>
      <c r="B23" s="595"/>
      <c r="C23" s="595"/>
      <c r="D23" s="595"/>
      <c r="E23" s="596"/>
      <c r="F23" s="628">
        <f>SUM(F5:F22)</f>
        <v>1</v>
      </c>
      <c r="G23" s="597"/>
      <c r="H23" s="597"/>
      <c r="I23" s="597"/>
      <c r="J23" s="597"/>
      <c r="K23" s="597"/>
      <c r="L23" s="597"/>
      <c r="M23" s="597"/>
      <c r="N23" s="597"/>
    </row>
    <row r="24" spans="1:19" ht="56.25" x14ac:dyDescent="0.2">
      <c r="A24" s="598" t="s">
        <v>978</v>
      </c>
      <c r="B24" s="598" t="s">
        <v>979</v>
      </c>
      <c r="C24" s="598" t="s">
        <v>980</v>
      </c>
      <c r="D24" s="626" t="s">
        <v>923</v>
      </c>
      <c r="E24" s="627"/>
      <c r="F24" s="598" t="s">
        <v>225</v>
      </c>
      <c r="G24" s="598" t="s">
        <v>60</v>
      </c>
      <c r="H24" s="598" t="s">
        <v>233</v>
      </c>
      <c r="I24" s="598" t="s">
        <v>244</v>
      </c>
      <c r="J24" s="598" t="s">
        <v>231</v>
      </c>
      <c r="K24" s="598" t="s">
        <v>226</v>
      </c>
      <c r="L24" s="598" t="s">
        <v>232</v>
      </c>
      <c r="M24" s="598" t="s">
        <v>61</v>
      </c>
      <c r="N24" s="598" t="s">
        <v>62</v>
      </c>
      <c r="O24" s="598" t="s">
        <v>227</v>
      </c>
      <c r="P24" s="598" t="s">
        <v>228</v>
      </c>
      <c r="Q24" s="598" t="s">
        <v>236</v>
      </c>
      <c r="R24" s="598" t="s">
        <v>229</v>
      </c>
      <c r="S24" s="598" t="s">
        <v>230</v>
      </c>
    </row>
    <row r="25" spans="1:19" x14ac:dyDescent="0.2">
      <c r="A25" s="643" t="s">
        <v>1026</v>
      </c>
      <c r="B25" s="647" t="s">
        <v>1027</v>
      </c>
      <c r="C25" s="573" t="s">
        <v>1020</v>
      </c>
      <c r="D25" s="599" t="s">
        <v>990</v>
      </c>
      <c r="E25" s="599"/>
      <c r="F25" s="600">
        <v>0.2</v>
      </c>
      <c r="G25" s="601" t="s">
        <v>309</v>
      </c>
      <c r="H25" s="601" t="s">
        <v>991</v>
      </c>
      <c r="I25" s="630">
        <v>205632000</v>
      </c>
      <c r="J25" s="601" t="s">
        <v>992</v>
      </c>
      <c r="K25" s="602">
        <v>0.5</v>
      </c>
      <c r="L25" s="601" t="s">
        <v>309</v>
      </c>
      <c r="M25" s="603">
        <v>44207</v>
      </c>
      <c r="N25" s="603">
        <v>44439</v>
      </c>
      <c r="O25" s="674"/>
      <c r="P25" s="674"/>
      <c r="Q25" s="674"/>
      <c r="R25" s="674"/>
      <c r="S25" s="674"/>
    </row>
    <row r="26" spans="1:19" x14ac:dyDescent="0.2">
      <c r="A26" s="644"/>
      <c r="B26" s="647"/>
      <c r="C26" s="573"/>
      <c r="D26" s="599"/>
      <c r="E26" s="599"/>
      <c r="F26" s="604"/>
      <c r="G26" s="605"/>
      <c r="H26" s="605"/>
      <c r="I26" s="631"/>
      <c r="J26" s="605"/>
      <c r="K26" s="606"/>
      <c r="L26" s="605"/>
      <c r="M26" s="607"/>
      <c r="N26" s="607"/>
      <c r="O26" s="674"/>
      <c r="P26" s="674"/>
      <c r="Q26" s="674"/>
      <c r="R26" s="674"/>
      <c r="S26" s="674"/>
    </row>
    <row r="27" spans="1:19" x14ac:dyDescent="0.2">
      <c r="A27" s="644"/>
      <c r="B27" s="647"/>
      <c r="C27" s="573"/>
      <c r="D27" s="599"/>
      <c r="E27" s="599"/>
      <c r="F27" s="604"/>
      <c r="G27" s="605"/>
      <c r="H27" s="605"/>
      <c r="I27" s="631"/>
      <c r="J27" s="605"/>
      <c r="K27" s="606"/>
      <c r="L27" s="605"/>
      <c r="M27" s="607"/>
      <c r="N27" s="607"/>
      <c r="O27" s="674"/>
      <c r="P27" s="674"/>
      <c r="Q27" s="674"/>
      <c r="R27" s="674"/>
      <c r="S27" s="674"/>
    </row>
    <row r="28" spans="1:19" x14ac:dyDescent="0.2">
      <c r="A28" s="644"/>
      <c r="B28" s="647"/>
      <c r="C28" s="573"/>
      <c r="D28" s="599"/>
      <c r="E28" s="599"/>
      <c r="F28" s="604"/>
      <c r="G28" s="605"/>
      <c r="H28" s="605"/>
      <c r="I28" s="631"/>
      <c r="J28" s="605"/>
      <c r="K28" s="606"/>
      <c r="L28" s="605"/>
      <c r="M28" s="607"/>
      <c r="N28" s="607"/>
      <c r="O28" s="674"/>
      <c r="P28" s="674"/>
      <c r="Q28" s="674"/>
      <c r="R28" s="674"/>
      <c r="S28" s="674"/>
    </row>
    <row r="29" spans="1:19" x14ac:dyDescent="0.2">
      <c r="A29" s="644"/>
      <c r="B29" s="647"/>
      <c r="C29" s="573"/>
      <c r="D29" s="599"/>
      <c r="E29" s="599"/>
      <c r="F29" s="604"/>
      <c r="G29" s="605"/>
      <c r="H29" s="605"/>
      <c r="I29" s="631"/>
      <c r="J29" s="605"/>
      <c r="K29" s="606"/>
      <c r="L29" s="605"/>
      <c r="M29" s="607"/>
      <c r="N29" s="607"/>
      <c r="O29" s="674"/>
      <c r="P29" s="674"/>
      <c r="Q29" s="674"/>
      <c r="R29" s="674"/>
      <c r="S29" s="674"/>
    </row>
    <row r="30" spans="1:19" x14ac:dyDescent="0.2">
      <c r="A30" s="644"/>
      <c r="B30" s="647"/>
      <c r="C30" s="573"/>
      <c r="D30" s="599"/>
      <c r="E30" s="599"/>
      <c r="F30" s="604"/>
      <c r="G30" s="605"/>
      <c r="H30" s="605"/>
      <c r="I30" s="631"/>
      <c r="J30" s="605"/>
      <c r="K30" s="606"/>
      <c r="L30" s="605"/>
      <c r="M30" s="607"/>
      <c r="N30" s="607"/>
      <c r="O30" s="674"/>
      <c r="P30" s="674"/>
      <c r="Q30" s="674"/>
      <c r="R30" s="674"/>
      <c r="S30" s="674"/>
    </row>
    <row r="31" spans="1:19" x14ac:dyDescent="0.2">
      <c r="A31" s="644"/>
      <c r="B31" s="647"/>
      <c r="C31" s="573"/>
      <c r="D31" s="599"/>
      <c r="E31" s="599"/>
      <c r="F31" s="604"/>
      <c r="G31" s="605"/>
      <c r="H31" s="605"/>
      <c r="I31" s="631"/>
      <c r="J31" s="605"/>
      <c r="K31" s="606"/>
      <c r="L31" s="605"/>
      <c r="M31" s="607"/>
      <c r="N31" s="607"/>
      <c r="O31" s="674"/>
      <c r="P31" s="674"/>
      <c r="Q31" s="674"/>
      <c r="R31" s="674"/>
      <c r="S31" s="674"/>
    </row>
    <row r="32" spans="1:19" x14ac:dyDescent="0.2">
      <c r="A32" s="644"/>
      <c r="B32" s="647"/>
      <c r="C32" s="573"/>
      <c r="D32" s="599"/>
      <c r="E32" s="599"/>
      <c r="F32" s="604"/>
      <c r="G32" s="605"/>
      <c r="H32" s="605"/>
      <c r="I32" s="631"/>
      <c r="J32" s="605"/>
      <c r="K32" s="606"/>
      <c r="L32" s="605"/>
      <c r="M32" s="607"/>
      <c r="N32" s="607"/>
      <c r="O32" s="674"/>
      <c r="P32" s="674"/>
      <c r="Q32" s="674"/>
      <c r="R32" s="674"/>
      <c r="S32" s="674"/>
    </row>
    <row r="33" spans="1:19" x14ac:dyDescent="0.2">
      <c r="A33" s="644"/>
      <c r="B33" s="647"/>
      <c r="C33" s="573"/>
      <c r="D33" s="599"/>
      <c r="E33" s="599"/>
      <c r="F33" s="604"/>
      <c r="G33" s="605"/>
      <c r="H33" s="605"/>
      <c r="I33" s="631"/>
      <c r="J33" s="608"/>
      <c r="K33" s="609"/>
      <c r="L33" s="608"/>
      <c r="M33" s="610"/>
      <c r="N33" s="610"/>
      <c r="O33" s="674"/>
      <c r="P33" s="674"/>
      <c r="Q33" s="674"/>
      <c r="R33" s="674"/>
      <c r="S33" s="674"/>
    </row>
    <row r="34" spans="1:19" ht="33.75" x14ac:dyDescent="0.2">
      <c r="A34" s="644"/>
      <c r="B34" s="647"/>
      <c r="C34" s="573"/>
      <c r="D34" s="601"/>
      <c r="E34" s="601"/>
      <c r="F34" s="611"/>
      <c r="G34" s="605"/>
      <c r="H34" s="605"/>
      <c r="I34" s="631"/>
      <c r="J34" s="612" t="s">
        <v>993</v>
      </c>
      <c r="K34" s="613">
        <v>0.5</v>
      </c>
      <c r="L34" s="612" t="s">
        <v>309</v>
      </c>
      <c r="M34" s="614">
        <v>44228</v>
      </c>
      <c r="N34" s="614">
        <v>44439</v>
      </c>
      <c r="O34" s="674"/>
      <c r="P34" s="674"/>
      <c r="Q34" s="674"/>
      <c r="R34" s="674"/>
      <c r="S34" s="674"/>
    </row>
    <row r="35" spans="1:19" x14ac:dyDescent="0.2">
      <c r="A35" s="644"/>
      <c r="B35" s="647"/>
      <c r="C35" s="646" t="s">
        <v>982</v>
      </c>
      <c r="D35" s="599" t="s">
        <v>994</v>
      </c>
      <c r="E35" s="599"/>
      <c r="F35" s="616">
        <v>0.25</v>
      </c>
      <c r="G35" s="599" t="s">
        <v>995</v>
      </c>
      <c r="H35" s="599" t="s">
        <v>996</v>
      </c>
      <c r="I35" s="629"/>
      <c r="J35" s="617" t="s">
        <v>997</v>
      </c>
      <c r="K35" s="616">
        <v>0.4</v>
      </c>
      <c r="L35" s="599" t="s">
        <v>998</v>
      </c>
      <c r="M35" s="618">
        <v>44228</v>
      </c>
      <c r="N35" s="618">
        <v>44316</v>
      </c>
      <c r="O35" s="674"/>
      <c r="P35" s="675" t="s">
        <v>864</v>
      </c>
      <c r="Q35" s="674"/>
      <c r="R35" s="674"/>
      <c r="S35" s="675" t="s">
        <v>823</v>
      </c>
    </row>
    <row r="36" spans="1:19" x14ac:dyDescent="0.2">
      <c r="A36" s="644"/>
      <c r="B36" s="647"/>
      <c r="C36" s="646"/>
      <c r="D36" s="599"/>
      <c r="E36" s="599"/>
      <c r="F36" s="599"/>
      <c r="G36" s="599"/>
      <c r="H36" s="599"/>
      <c r="I36" s="629"/>
      <c r="J36" s="617"/>
      <c r="K36" s="616"/>
      <c r="L36" s="599"/>
      <c r="M36" s="618"/>
      <c r="N36" s="618"/>
      <c r="O36" s="674"/>
      <c r="P36" s="675"/>
      <c r="Q36" s="674"/>
      <c r="R36" s="674"/>
      <c r="S36" s="675"/>
    </row>
    <row r="37" spans="1:19" ht="33.75" x14ac:dyDescent="0.2">
      <c r="A37" s="644"/>
      <c r="B37" s="647"/>
      <c r="C37" s="646"/>
      <c r="D37" s="599"/>
      <c r="E37" s="599"/>
      <c r="F37" s="599"/>
      <c r="G37" s="599"/>
      <c r="H37" s="599"/>
      <c r="I37" s="629"/>
      <c r="J37" s="619" t="s">
        <v>999</v>
      </c>
      <c r="K37" s="620">
        <v>0.5</v>
      </c>
      <c r="L37" s="621" t="s">
        <v>998</v>
      </c>
      <c r="M37" s="622">
        <v>44317</v>
      </c>
      <c r="N37" s="622">
        <v>44377</v>
      </c>
      <c r="O37" s="674"/>
      <c r="P37" s="675"/>
      <c r="Q37" s="674"/>
      <c r="R37" s="674"/>
      <c r="S37" s="675"/>
    </row>
    <row r="38" spans="1:19" ht="90" x14ac:dyDescent="0.2">
      <c r="A38" s="644"/>
      <c r="B38" s="647"/>
      <c r="C38" s="646"/>
      <c r="D38" s="599"/>
      <c r="E38" s="599"/>
      <c r="F38" s="599"/>
      <c r="G38" s="599"/>
      <c r="H38" s="599"/>
      <c r="I38" s="629"/>
      <c r="J38" s="619" t="s">
        <v>1000</v>
      </c>
      <c r="K38" s="620">
        <v>0.1</v>
      </c>
      <c r="L38" s="621" t="s">
        <v>1001</v>
      </c>
      <c r="M38" s="622">
        <v>44378</v>
      </c>
      <c r="N38" s="622">
        <v>44561</v>
      </c>
      <c r="O38" s="674"/>
      <c r="P38" s="675"/>
      <c r="Q38" s="674"/>
      <c r="R38" s="674"/>
      <c r="S38" s="675"/>
    </row>
    <row r="39" spans="1:19" ht="78.75" x14ac:dyDescent="0.2">
      <c r="A39" s="644"/>
      <c r="B39" s="647"/>
      <c r="C39" s="646" t="s">
        <v>1021</v>
      </c>
      <c r="D39" s="599" t="s">
        <v>1002</v>
      </c>
      <c r="E39" s="599"/>
      <c r="F39" s="616">
        <v>0.25</v>
      </c>
      <c r="G39" s="599" t="s">
        <v>1003</v>
      </c>
      <c r="H39" s="599" t="s">
        <v>1004</v>
      </c>
      <c r="I39" s="632">
        <v>392000000</v>
      </c>
      <c r="J39" s="619" t="s">
        <v>1005</v>
      </c>
      <c r="K39" s="620">
        <v>0.2</v>
      </c>
      <c r="L39" s="621" t="s">
        <v>998</v>
      </c>
      <c r="M39" s="622">
        <v>44228</v>
      </c>
      <c r="N39" s="622">
        <v>44285</v>
      </c>
      <c r="O39" s="674"/>
      <c r="P39" s="674"/>
      <c r="Q39" s="674"/>
      <c r="R39" s="674"/>
      <c r="S39" s="674"/>
    </row>
    <row r="40" spans="1:19" ht="45" x14ac:dyDescent="0.2">
      <c r="A40" s="644"/>
      <c r="B40" s="647"/>
      <c r="C40" s="646"/>
      <c r="D40" s="599"/>
      <c r="E40" s="599"/>
      <c r="F40" s="599"/>
      <c r="G40" s="599"/>
      <c r="H40" s="599"/>
      <c r="I40" s="632"/>
      <c r="J40" s="619" t="s">
        <v>1006</v>
      </c>
      <c r="K40" s="620">
        <v>0.2</v>
      </c>
      <c r="L40" s="621" t="s">
        <v>998</v>
      </c>
      <c r="M40" s="622">
        <v>44287</v>
      </c>
      <c r="N40" s="622">
        <v>44346</v>
      </c>
      <c r="O40" s="674"/>
      <c r="P40" s="674"/>
      <c r="Q40" s="674"/>
      <c r="R40" s="674"/>
      <c r="S40" s="674"/>
    </row>
    <row r="41" spans="1:19" ht="78.75" x14ac:dyDescent="0.2">
      <c r="A41" s="644"/>
      <c r="B41" s="647"/>
      <c r="C41" s="646"/>
      <c r="D41" s="599"/>
      <c r="E41" s="599"/>
      <c r="F41" s="599"/>
      <c r="G41" s="599"/>
      <c r="H41" s="599"/>
      <c r="I41" s="632"/>
      <c r="J41" s="619" t="s">
        <v>1007</v>
      </c>
      <c r="K41" s="620">
        <v>0.4</v>
      </c>
      <c r="L41" s="621" t="s">
        <v>998</v>
      </c>
      <c r="M41" s="622">
        <v>44348</v>
      </c>
      <c r="N41" s="622">
        <v>44469</v>
      </c>
      <c r="O41" s="674"/>
      <c r="P41" s="674"/>
      <c r="Q41" s="674"/>
      <c r="R41" s="674"/>
      <c r="S41" s="674"/>
    </row>
    <row r="42" spans="1:19" ht="33.75" x14ac:dyDescent="0.2">
      <c r="A42" s="644"/>
      <c r="B42" s="647"/>
      <c r="C42" s="646"/>
      <c r="D42" s="599"/>
      <c r="E42" s="599"/>
      <c r="F42" s="599"/>
      <c r="G42" s="599"/>
      <c r="H42" s="599"/>
      <c r="I42" s="632"/>
      <c r="J42" s="619" t="s">
        <v>1008</v>
      </c>
      <c r="K42" s="620">
        <v>0.2</v>
      </c>
      <c r="L42" s="621" t="s">
        <v>998</v>
      </c>
      <c r="M42" s="622">
        <v>44470</v>
      </c>
      <c r="N42" s="622">
        <v>44545</v>
      </c>
      <c r="O42" s="674"/>
      <c r="P42" s="674"/>
      <c r="Q42" s="674"/>
      <c r="R42" s="674"/>
      <c r="S42" s="674"/>
    </row>
    <row r="43" spans="1:19" ht="56.25" x14ac:dyDescent="0.2">
      <c r="A43" s="644"/>
      <c r="B43" s="647"/>
      <c r="C43" s="646" t="s">
        <v>1022</v>
      </c>
      <c r="D43" s="599" t="s">
        <v>310</v>
      </c>
      <c r="E43" s="599"/>
      <c r="F43" s="623">
        <v>0.1</v>
      </c>
      <c r="G43" s="599" t="s">
        <v>1009</v>
      </c>
      <c r="H43" s="599" t="s">
        <v>311</v>
      </c>
      <c r="I43" s="617"/>
      <c r="J43" s="619" t="s">
        <v>1010</v>
      </c>
      <c r="K43" s="624">
        <v>0.3</v>
      </c>
      <c r="L43" s="621" t="s">
        <v>1009</v>
      </c>
      <c r="M43" s="625">
        <v>44242</v>
      </c>
      <c r="N43" s="625">
        <v>44270</v>
      </c>
      <c r="O43" s="675"/>
      <c r="P43" s="675" t="s">
        <v>861</v>
      </c>
      <c r="Q43" s="675"/>
      <c r="R43" s="675"/>
      <c r="S43" s="675" t="s">
        <v>861</v>
      </c>
    </row>
    <row r="44" spans="1:19" ht="33.75" x14ac:dyDescent="0.2">
      <c r="A44" s="644"/>
      <c r="B44" s="647"/>
      <c r="C44" s="646"/>
      <c r="D44" s="599"/>
      <c r="E44" s="599"/>
      <c r="F44" s="623"/>
      <c r="G44" s="599"/>
      <c r="H44" s="599"/>
      <c r="I44" s="617"/>
      <c r="J44" s="619" t="s">
        <v>312</v>
      </c>
      <c r="K44" s="624">
        <v>0.3</v>
      </c>
      <c r="L44" s="621" t="s">
        <v>753</v>
      </c>
      <c r="M44" s="625">
        <v>44256</v>
      </c>
      <c r="N44" s="625">
        <v>44285</v>
      </c>
      <c r="O44" s="675"/>
      <c r="P44" s="675"/>
      <c r="Q44" s="675"/>
      <c r="R44" s="675"/>
      <c r="S44" s="675"/>
    </row>
    <row r="45" spans="1:19" ht="45" x14ac:dyDescent="0.2">
      <c r="A45" s="644"/>
      <c r="B45" s="647"/>
      <c r="C45" s="646"/>
      <c r="D45" s="599"/>
      <c r="E45" s="599"/>
      <c r="F45" s="623"/>
      <c r="G45" s="599"/>
      <c r="H45" s="599"/>
      <c r="I45" s="617"/>
      <c r="J45" s="619" t="s">
        <v>313</v>
      </c>
      <c r="K45" s="624">
        <v>0.4</v>
      </c>
      <c r="L45" s="621" t="s">
        <v>1009</v>
      </c>
      <c r="M45" s="625">
        <v>44287</v>
      </c>
      <c r="N45" s="625">
        <v>44545</v>
      </c>
      <c r="O45" s="675"/>
      <c r="P45" s="675"/>
      <c r="Q45" s="675"/>
      <c r="R45" s="675"/>
      <c r="S45" s="675"/>
    </row>
    <row r="46" spans="1:19" ht="101.25" x14ac:dyDescent="0.2">
      <c r="A46" s="644"/>
      <c r="B46" s="647"/>
      <c r="C46" s="646" t="s">
        <v>1023</v>
      </c>
      <c r="D46" s="599" t="s">
        <v>318</v>
      </c>
      <c r="E46" s="599"/>
      <c r="F46" s="623">
        <v>0.1</v>
      </c>
      <c r="G46" s="599" t="s">
        <v>1011</v>
      </c>
      <c r="H46" s="599" t="s">
        <v>319</v>
      </c>
      <c r="I46" s="617"/>
      <c r="J46" s="619" t="s">
        <v>1012</v>
      </c>
      <c r="K46" s="624">
        <v>0.4</v>
      </c>
      <c r="L46" s="621" t="s">
        <v>1011</v>
      </c>
      <c r="M46" s="625">
        <v>44228</v>
      </c>
      <c r="N46" s="625">
        <v>44316</v>
      </c>
      <c r="O46" s="674"/>
      <c r="P46" s="675" t="s">
        <v>862</v>
      </c>
      <c r="Q46" s="674"/>
      <c r="R46" s="674"/>
      <c r="S46" s="590" t="s">
        <v>848</v>
      </c>
    </row>
    <row r="47" spans="1:19" ht="45" x14ac:dyDescent="0.2">
      <c r="A47" s="644"/>
      <c r="B47" s="647"/>
      <c r="C47" s="646"/>
      <c r="D47" s="599"/>
      <c r="E47" s="599"/>
      <c r="F47" s="623"/>
      <c r="G47" s="599"/>
      <c r="H47" s="599"/>
      <c r="I47" s="617"/>
      <c r="J47" s="619" t="s">
        <v>320</v>
      </c>
      <c r="K47" s="624">
        <v>0.3</v>
      </c>
      <c r="L47" s="621" t="s">
        <v>1011</v>
      </c>
      <c r="M47" s="625">
        <v>44287</v>
      </c>
      <c r="N47" s="625">
        <v>44347</v>
      </c>
      <c r="O47" s="674"/>
      <c r="P47" s="675"/>
      <c r="Q47" s="674"/>
      <c r="R47" s="674"/>
      <c r="S47" s="591"/>
    </row>
    <row r="48" spans="1:19" ht="78.75" x14ac:dyDescent="0.2">
      <c r="A48" s="644"/>
      <c r="B48" s="647"/>
      <c r="C48" s="646"/>
      <c r="D48" s="599"/>
      <c r="E48" s="599"/>
      <c r="F48" s="623"/>
      <c r="G48" s="599"/>
      <c r="H48" s="599"/>
      <c r="I48" s="617"/>
      <c r="J48" s="619" t="s">
        <v>1013</v>
      </c>
      <c r="K48" s="624">
        <v>0.3</v>
      </c>
      <c r="L48" s="621" t="s">
        <v>1011</v>
      </c>
      <c r="M48" s="625">
        <v>44198</v>
      </c>
      <c r="N48" s="625">
        <v>44211</v>
      </c>
      <c r="O48" s="674"/>
      <c r="P48" s="675"/>
      <c r="Q48" s="674"/>
      <c r="R48" s="674"/>
      <c r="S48" s="662"/>
    </row>
    <row r="49" spans="1:19" ht="45" x14ac:dyDescent="0.2">
      <c r="A49" s="644"/>
      <c r="B49" s="647"/>
      <c r="C49" s="646" t="s">
        <v>1024</v>
      </c>
      <c r="D49" s="599" t="s">
        <v>322</v>
      </c>
      <c r="E49" s="599"/>
      <c r="F49" s="623">
        <v>0.1</v>
      </c>
      <c r="G49" s="599" t="s">
        <v>1014</v>
      </c>
      <c r="H49" s="599" t="s">
        <v>323</v>
      </c>
      <c r="I49" s="617"/>
      <c r="J49" s="619" t="s">
        <v>324</v>
      </c>
      <c r="K49" s="624">
        <v>0.3</v>
      </c>
      <c r="L49" s="621" t="s">
        <v>1009</v>
      </c>
      <c r="M49" s="625">
        <v>44242</v>
      </c>
      <c r="N49" s="625">
        <v>44285</v>
      </c>
      <c r="O49" s="674"/>
      <c r="P49" s="590" t="s">
        <v>863</v>
      </c>
      <c r="Q49" s="391"/>
      <c r="R49" s="391"/>
      <c r="S49" s="590" t="s">
        <v>848</v>
      </c>
    </row>
    <row r="50" spans="1:19" ht="33.75" x14ac:dyDescent="0.2">
      <c r="A50" s="644"/>
      <c r="B50" s="647"/>
      <c r="C50" s="646"/>
      <c r="D50" s="599"/>
      <c r="E50" s="599"/>
      <c r="F50" s="623"/>
      <c r="G50" s="599"/>
      <c r="H50" s="599"/>
      <c r="I50" s="617"/>
      <c r="J50" s="619" t="s">
        <v>1015</v>
      </c>
      <c r="K50" s="624">
        <v>0.4</v>
      </c>
      <c r="L50" s="621" t="s">
        <v>1016</v>
      </c>
      <c r="M50" s="625">
        <v>44287</v>
      </c>
      <c r="N50" s="625">
        <v>44316</v>
      </c>
      <c r="O50" s="674"/>
      <c r="P50" s="591"/>
      <c r="Q50" s="393"/>
      <c r="R50" s="393"/>
      <c r="S50" s="591"/>
    </row>
    <row r="51" spans="1:19" ht="45" x14ac:dyDescent="0.2">
      <c r="A51" s="645"/>
      <c r="B51" s="647"/>
      <c r="C51" s="646"/>
      <c r="D51" s="599"/>
      <c r="E51" s="599"/>
      <c r="F51" s="623"/>
      <c r="G51" s="599"/>
      <c r="H51" s="599"/>
      <c r="I51" s="617"/>
      <c r="J51" s="619" t="s">
        <v>325</v>
      </c>
      <c r="K51" s="624">
        <v>0.3</v>
      </c>
      <c r="L51" s="621" t="s">
        <v>1017</v>
      </c>
      <c r="M51" s="625">
        <v>44316</v>
      </c>
      <c r="N51" s="625">
        <v>44545</v>
      </c>
      <c r="O51" s="674"/>
      <c r="P51" s="662"/>
      <c r="Q51" s="392"/>
      <c r="R51" s="392"/>
      <c r="S51" s="662"/>
    </row>
    <row r="52" spans="1:19" x14ac:dyDescent="0.2">
      <c r="A52" s="594" t="s">
        <v>1025</v>
      </c>
      <c r="B52" s="595"/>
      <c r="C52" s="595"/>
      <c r="D52" s="595"/>
      <c r="E52" s="596"/>
      <c r="F52" s="639">
        <f>SUM(F25:F51)</f>
        <v>0.99999999999999989</v>
      </c>
      <c r="G52" s="640"/>
      <c r="H52" s="641"/>
      <c r="I52" s="641"/>
      <c r="J52" s="641"/>
      <c r="K52" s="641"/>
      <c r="L52" s="641"/>
      <c r="M52" s="641"/>
      <c r="N52" s="642"/>
    </row>
    <row r="53" spans="1:19" ht="56.25" x14ac:dyDescent="0.2">
      <c r="A53" s="598" t="s">
        <v>978</v>
      </c>
      <c r="B53" s="598" t="s">
        <v>979</v>
      </c>
      <c r="C53" s="598" t="s">
        <v>980</v>
      </c>
      <c r="D53" s="626" t="s">
        <v>923</v>
      </c>
      <c r="E53" s="627"/>
      <c r="F53" s="598" t="s">
        <v>225</v>
      </c>
      <c r="G53" s="598" t="s">
        <v>60</v>
      </c>
      <c r="H53" s="598" t="s">
        <v>233</v>
      </c>
      <c r="I53" s="598" t="s">
        <v>244</v>
      </c>
      <c r="J53" s="598" t="s">
        <v>231</v>
      </c>
      <c r="K53" s="598" t="s">
        <v>226</v>
      </c>
      <c r="L53" s="598" t="s">
        <v>232</v>
      </c>
      <c r="M53" s="598" t="s">
        <v>61</v>
      </c>
      <c r="N53" s="598" t="s">
        <v>62</v>
      </c>
      <c r="O53" s="598" t="s">
        <v>227</v>
      </c>
      <c r="P53" s="598" t="s">
        <v>228</v>
      </c>
      <c r="Q53" s="598" t="s">
        <v>236</v>
      </c>
      <c r="R53" s="598" t="s">
        <v>229</v>
      </c>
      <c r="S53" s="598" t="s">
        <v>230</v>
      </c>
    </row>
    <row r="54" spans="1:19" ht="33.75" x14ac:dyDescent="0.2">
      <c r="A54" s="656" t="s">
        <v>1057</v>
      </c>
      <c r="B54" s="633" t="s">
        <v>1058</v>
      </c>
      <c r="C54" s="615" t="s">
        <v>1061</v>
      </c>
      <c r="D54" s="650" t="s">
        <v>1028</v>
      </c>
      <c r="E54" s="599"/>
      <c r="F54" s="623">
        <v>0.5</v>
      </c>
      <c r="G54" s="599" t="s">
        <v>1029</v>
      </c>
      <c r="H54" s="599" t="s">
        <v>1030</v>
      </c>
      <c r="I54" s="651"/>
      <c r="J54" s="619" t="s">
        <v>1031</v>
      </c>
      <c r="K54" s="620">
        <v>0.3</v>
      </c>
      <c r="L54" s="621" t="s">
        <v>1029</v>
      </c>
      <c r="M54" s="622">
        <v>44198</v>
      </c>
      <c r="N54" s="622">
        <v>44227</v>
      </c>
      <c r="O54" s="674"/>
      <c r="P54" s="674"/>
      <c r="Q54" s="674"/>
      <c r="R54" s="674"/>
      <c r="S54" s="674"/>
    </row>
    <row r="55" spans="1:19" x14ac:dyDescent="0.2">
      <c r="A55" s="648"/>
      <c r="B55" s="648"/>
      <c r="C55" s="615"/>
      <c r="D55" s="650"/>
      <c r="E55" s="599"/>
      <c r="F55" s="623"/>
      <c r="G55" s="599"/>
      <c r="H55" s="599"/>
      <c r="I55" s="651"/>
      <c r="J55" s="617" t="s">
        <v>1032</v>
      </c>
      <c r="K55" s="616">
        <v>0.7</v>
      </c>
      <c r="L55" s="599" t="s">
        <v>1033</v>
      </c>
      <c r="M55" s="618">
        <v>44228</v>
      </c>
      <c r="N55" s="618">
        <v>44561</v>
      </c>
      <c r="O55" s="674"/>
      <c r="P55" s="674"/>
      <c r="Q55" s="674"/>
      <c r="R55" s="674"/>
      <c r="S55" s="674"/>
    </row>
    <row r="56" spans="1:19" x14ac:dyDescent="0.2">
      <c r="A56" s="648"/>
      <c r="B56" s="648"/>
      <c r="C56" s="615"/>
      <c r="D56" s="650"/>
      <c r="E56" s="599"/>
      <c r="F56" s="623"/>
      <c r="G56" s="599"/>
      <c r="H56" s="599"/>
      <c r="I56" s="651"/>
      <c r="J56" s="617"/>
      <c r="K56" s="599"/>
      <c r="L56" s="599"/>
      <c r="M56" s="599"/>
      <c r="N56" s="599"/>
      <c r="O56" s="674"/>
      <c r="P56" s="674"/>
      <c r="Q56" s="674"/>
      <c r="R56" s="674"/>
      <c r="S56" s="674"/>
    </row>
    <row r="57" spans="1:19" ht="33.75" x14ac:dyDescent="0.2">
      <c r="A57" s="648"/>
      <c r="B57" s="648"/>
      <c r="C57" s="615" t="s">
        <v>1062</v>
      </c>
      <c r="D57" s="650" t="s">
        <v>1034</v>
      </c>
      <c r="E57" s="599"/>
      <c r="F57" s="623">
        <v>0.2</v>
      </c>
      <c r="G57" s="599" t="s">
        <v>1035</v>
      </c>
      <c r="H57" s="599" t="s">
        <v>1036</v>
      </c>
      <c r="I57" s="599"/>
      <c r="J57" s="619" t="s">
        <v>1037</v>
      </c>
      <c r="K57" s="620">
        <v>0.15</v>
      </c>
      <c r="L57" s="621" t="s">
        <v>1038</v>
      </c>
      <c r="M57" s="622">
        <v>44198</v>
      </c>
      <c r="N57" s="622">
        <v>44286</v>
      </c>
      <c r="O57" s="575"/>
      <c r="P57" s="575"/>
      <c r="Q57" s="575"/>
      <c r="R57" s="575"/>
      <c r="S57" s="575"/>
    </row>
    <row r="58" spans="1:19" ht="22.5" x14ac:dyDescent="0.2">
      <c r="A58" s="648"/>
      <c r="B58" s="648"/>
      <c r="C58" s="615"/>
      <c r="D58" s="650"/>
      <c r="E58" s="599"/>
      <c r="F58" s="623"/>
      <c r="G58" s="599"/>
      <c r="H58" s="599"/>
      <c r="I58" s="599"/>
      <c r="J58" s="619" t="s">
        <v>1039</v>
      </c>
      <c r="K58" s="620">
        <v>0.15</v>
      </c>
      <c r="L58" s="621" t="s">
        <v>1038</v>
      </c>
      <c r="M58" s="622">
        <v>44198</v>
      </c>
      <c r="N58" s="622">
        <v>44286</v>
      </c>
      <c r="O58" s="580"/>
      <c r="P58" s="580"/>
      <c r="Q58" s="580"/>
      <c r="R58" s="580"/>
      <c r="S58" s="580"/>
    </row>
    <row r="59" spans="1:19" ht="22.5" x14ac:dyDescent="0.2">
      <c r="A59" s="648"/>
      <c r="B59" s="648"/>
      <c r="C59" s="615"/>
      <c r="D59" s="650"/>
      <c r="E59" s="599"/>
      <c r="F59" s="623"/>
      <c r="G59" s="599"/>
      <c r="H59" s="599"/>
      <c r="I59" s="599"/>
      <c r="J59" s="619" t="s">
        <v>1040</v>
      </c>
      <c r="K59" s="620">
        <v>0.3</v>
      </c>
      <c r="L59" s="621" t="s">
        <v>1038</v>
      </c>
      <c r="M59" s="622">
        <v>44211</v>
      </c>
      <c r="N59" s="622">
        <v>44285</v>
      </c>
      <c r="O59" s="580"/>
      <c r="P59" s="580"/>
      <c r="Q59" s="580"/>
      <c r="R59" s="580"/>
      <c r="S59" s="580"/>
    </row>
    <row r="60" spans="1:19" x14ac:dyDescent="0.2">
      <c r="A60" s="648"/>
      <c r="B60" s="648"/>
      <c r="C60" s="615"/>
      <c r="D60" s="650"/>
      <c r="E60" s="599"/>
      <c r="F60" s="623"/>
      <c r="G60" s="599"/>
      <c r="H60" s="599"/>
      <c r="I60" s="599"/>
      <c r="J60" s="619" t="s">
        <v>1041</v>
      </c>
      <c r="K60" s="620">
        <v>0.4</v>
      </c>
      <c r="L60" s="621" t="s">
        <v>1038</v>
      </c>
      <c r="M60" s="652">
        <v>44470</v>
      </c>
      <c r="N60" s="652">
        <v>44500</v>
      </c>
      <c r="O60" s="592"/>
      <c r="P60" s="592"/>
      <c r="Q60" s="592"/>
      <c r="R60" s="592"/>
      <c r="S60" s="592"/>
    </row>
    <row r="61" spans="1:19" ht="22.5" x14ac:dyDescent="0.2">
      <c r="A61" s="648"/>
      <c r="B61" s="648"/>
      <c r="C61" s="615" t="s">
        <v>1063</v>
      </c>
      <c r="D61" s="599" t="s">
        <v>1042</v>
      </c>
      <c r="E61" s="599"/>
      <c r="F61" s="623">
        <v>0.2</v>
      </c>
      <c r="G61" s="599" t="s">
        <v>1043</v>
      </c>
      <c r="H61" s="599" t="s">
        <v>1044</v>
      </c>
      <c r="I61" s="599"/>
      <c r="J61" s="619" t="s">
        <v>1045</v>
      </c>
      <c r="K61" s="620">
        <v>0.2</v>
      </c>
      <c r="L61" s="621" t="s">
        <v>1038</v>
      </c>
      <c r="M61" s="622">
        <v>44228</v>
      </c>
      <c r="N61" s="622">
        <v>44255</v>
      </c>
      <c r="O61" s="575"/>
      <c r="P61" s="575"/>
      <c r="Q61" s="575"/>
      <c r="R61" s="575"/>
      <c r="S61" s="575"/>
    </row>
    <row r="62" spans="1:19" ht="22.5" x14ac:dyDescent="0.2">
      <c r="A62" s="648"/>
      <c r="B62" s="648"/>
      <c r="C62" s="615"/>
      <c r="D62" s="650"/>
      <c r="E62" s="599"/>
      <c r="F62" s="623"/>
      <c r="G62" s="599"/>
      <c r="H62" s="599"/>
      <c r="I62" s="599"/>
      <c r="J62" s="619" t="s">
        <v>1046</v>
      </c>
      <c r="K62" s="620">
        <v>0.3</v>
      </c>
      <c r="L62" s="621" t="s">
        <v>1047</v>
      </c>
      <c r="M62" s="622">
        <v>44256</v>
      </c>
      <c r="N62" s="622">
        <v>44347</v>
      </c>
      <c r="O62" s="580"/>
      <c r="P62" s="580"/>
      <c r="Q62" s="580"/>
      <c r="R62" s="580"/>
      <c r="S62" s="580"/>
    </row>
    <row r="63" spans="1:19" ht="22.5" x14ac:dyDescent="0.2">
      <c r="A63" s="648"/>
      <c r="B63" s="648"/>
      <c r="C63" s="615"/>
      <c r="D63" s="650"/>
      <c r="E63" s="599"/>
      <c r="F63" s="623"/>
      <c r="G63" s="599"/>
      <c r="H63" s="599"/>
      <c r="I63" s="599"/>
      <c r="J63" s="619" t="s">
        <v>1048</v>
      </c>
      <c r="K63" s="620">
        <v>0.1</v>
      </c>
      <c r="L63" s="621" t="s">
        <v>1047</v>
      </c>
      <c r="M63" s="622">
        <v>44348</v>
      </c>
      <c r="N63" s="622">
        <v>44377</v>
      </c>
      <c r="O63" s="580"/>
      <c r="P63" s="580"/>
      <c r="Q63" s="580"/>
      <c r="R63" s="580"/>
      <c r="S63" s="580"/>
    </row>
    <row r="64" spans="1:19" ht="33.75" x14ac:dyDescent="0.2">
      <c r="A64" s="648"/>
      <c r="B64" s="648"/>
      <c r="C64" s="615"/>
      <c r="D64" s="650"/>
      <c r="E64" s="599"/>
      <c r="F64" s="623"/>
      <c r="G64" s="599"/>
      <c r="H64" s="599"/>
      <c r="I64" s="599"/>
      <c r="J64" s="619" t="s">
        <v>1049</v>
      </c>
      <c r="K64" s="620">
        <v>0.1</v>
      </c>
      <c r="L64" s="621" t="s">
        <v>1038</v>
      </c>
      <c r="M64" s="622">
        <v>44378</v>
      </c>
      <c r="N64" s="622">
        <v>44408</v>
      </c>
      <c r="O64" s="580"/>
      <c r="P64" s="580"/>
      <c r="Q64" s="580"/>
      <c r="R64" s="580"/>
      <c r="S64" s="580"/>
    </row>
    <row r="65" spans="1:19" x14ac:dyDescent="0.2">
      <c r="A65" s="648"/>
      <c r="B65" s="648"/>
      <c r="C65" s="615"/>
      <c r="D65" s="650"/>
      <c r="E65" s="599"/>
      <c r="F65" s="623"/>
      <c r="G65" s="599"/>
      <c r="H65" s="599"/>
      <c r="I65" s="599"/>
      <c r="J65" s="619" t="s">
        <v>1050</v>
      </c>
      <c r="K65" s="620">
        <v>0.3</v>
      </c>
      <c r="L65" s="621" t="s">
        <v>1038</v>
      </c>
      <c r="M65" s="622">
        <v>44409</v>
      </c>
      <c r="N65" s="622">
        <v>44439</v>
      </c>
      <c r="O65" s="592"/>
      <c r="P65" s="592"/>
      <c r="Q65" s="592"/>
      <c r="R65" s="592"/>
      <c r="S65" s="592"/>
    </row>
    <row r="66" spans="1:19" ht="33.75" x14ac:dyDescent="0.2">
      <c r="A66" s="648"/>
      <c r="B66" s="648"/>
      <c r="C66" s="653" t="s">
        <v>1064</v>
      </c>
      <c r="D66" s="650" t="s">
        <v>1051</v>
      </c>
      <c r="E66" s="599"/>
      <c r="F66" s="623">
        <v>0.1</v>
      </c>
      <c r="G66" s="599" t="s">
        <v>1043</v>
      </c>
      <c r="H66" s="599" t="s">
        <v>1052</v>
      </c>
      <c r="I66" s="599"/>
      <c r="J66" s="619" t="s">
        <v>1053</v>
      </c>
      <c r="K66" s="620">
        <v>0.4</v>
      </c>
      <c r="L66" s="621" t="s">
        <v>1038</v>
      </c>
      <c r="M66" s="622">
        <v>44198</v>
      </c>
      <c r="N66" s="622">
        <v>44316</v>
      </c>
      <c r="O66" s="674"/>
      <c r="P66" s="675" t="s">
        <v>850</v>
      </c>
      <c r="Q66" s="674"/>
      <c r="R66" s="674"/>
      <c r="S66" s="675" t="s">
        <v>818</v>
      </c>
    </row>
    <row r="67" spans="1:19" ht="22.5" x14ac:dyDescent="0.2">
      <c r="A67" s="648"/>
      <c r="B67" s="648"/>
      <c r="C67" s="654"/>
      <c r="D67" s="650"/>
      <c r="E67" s="599"/>
      <c r="F67" s="623"/>
      <c r="G67" s="599"/>
      <c r="H67" s="599"/>
      <c r="I67" s="599"/>
      <c r="J67" s="619" t="s">
        <v>1054</v>
      </c>
      <c r="K67" s="620">
        <v>0.2</v>
      </c>
      <c r="L67" s="621" t="s">
        <v>1038</v>
      </c>
      <c r="M67" s="622">
        <v>44317</v>
      </c>
      <c r="N67" s="622">
        <v>44347</v>
      </c>
      <c r="O67" s="674"/>
      <c r="P67" s="675"/>
      <c r="Q67" s="674"/>
      <c r="R67" s="674"/>
      <c r="S67" s="675"/>
    </row>
    <row r="68" spans="1:19" ht="22.5" x14ac:dyDescent="0.2">
      <c r="A68" s="648"/>
      <c r="B68" s="648"/>
      <c r="C68" s="654"/>
      <c r="D68" s="650"/>
      <c r="E68" s="599"/>
      <c r="F68" s="623"/>
      <c r="G68" s="599"/>
      <c r="H68" s="599"/>
      <c r="I68" s="599"/>
      <c r="J68" s="619" t="s">
        <v>1055</v>
      </c>
      <c r="K68" s="620">
        <v>0.3</v>
      </c>
      <c r="L68" s="621" t="s">
        <v>1038</v>
      </c>
      <c r="M68" s="622">
        <v>44348</v>
      </c>
      <c r="N68" s="622">
        <v>44530</v>
      </c>
      <c r="O68" s="674"/>
      <c r="P68" s="675"/>
      <c r="Q68" s="674"/>
      <c r="R68" s="674"/>
      <c r="S68" s="675"/>
    </row>
    <row r="69" spans="1:19" ht="22.5" x14ac:dyDescent="0.2">
      <c r="A69" s="649"/>
      <c r="B69" s="649"/>
      <c r="C69" s="655"/>
      <c r="D69" s="650"/>
      <c r="E69" s="599"/>
      <c r="F69" s="623"/>
      <c r="G69" s="599"/>
      <c r="H69" s="599"/>
      <c r="I69" s="599"/>
      <c r="J69" s="619" t="s">
        <v>1056</v>
      </c>
      <c r="K69" s="620">
        <v>0.1</v>
      </c>
      <c r="L69" s="621" t="s">
        <v>1038</v>
      </c>
      <c r="M69" s="622">
        <v>44531</v>
      </c>
      <c r="N69" s="622">
        <v>44561</v>
      </c>
      <c r="O69" s="674"/>
      <c r="P69" s="675"/>
      <c r="Q69" s="674"/>
      <c r="R69" s="674"/>
      <c r="S69" s="675"/>
    </row>
    <row r="70" spans="1:19" x14ac:dyDescent="0.2">
      <c r="A70" s="594" t="s">
        <v>1059</v>
      </c>
      <c r="B70" s="595"/>
      <c r="C70" s="595"/>
      <c r="D70" s="595"/>
      <c r="E70" s="596"/>
      <c r="F70" s="639">
        <f>SUM(F54:F69)</f>
        <v>0.99999999999999989</v>
      </c>
      <c r="G70" s="657"/>
      <c r="H70" s="658"/>
      <c r="I70" s="658"/>
      <c r="J70" s="658"/>
      <c r="K70" s="658"/>
      <c r="L70" s="658"/>
      <c r="M70" s="658"/>
      <c r="N70" s="659"/>
    </row>
    <row r="71" spans="1:19" ht="56.25" x14ac:dyDescent="0.2">
      <c r="A71" s="598" t="s">
        <v>978</v>
      </c>
      <c r="B71" s="598" t="s">
        <v>979</v>
      </c>
      <c r="C71" s="598" t="s">
        <v>980</v>
      </c>
      <c r="D71" s="626" t="s">
        <v>923</v>
      </c>
      <c r="E71" s="627"/>
      <c r="F71" s="598" t="s">
        <v>225</v>
      </c>
      <c r="G71" s="598" t="s">
        <v>60</v>
      </c>
      <c r="H71" s="598" t="s">
        <v>233</v>
      </c>
      <c r="I71" s="598" t="s">
        <v>244</v>
      </c>
      <c r="J71" s="598" t="s">
        <v>231</v>
      </c>
      <c r="K71" s="598" t="s">
        <v>226</v>
      </c>
      <c r="L71" s="598" t="s">
        <v>232</v>
      </c>
      <c r="M71" s="598" t="s">
        <v>61</v>
      </c>
      <c r="N71" s="598" t="s">
        <v>62</v>
      </c>
      <c r="O71" s="598" t="s">
        <v>227</v>
      </c>
      <c r="P71" s="598" t="s">
        <v>228</v>
      </c>
      <c r="Q71" s="598" t="s">
        <v>236</v>
      </c>
      <c r="R71" s="598" t="s">
        <v>229</v>
      </c>
      <c r="S71" s="598" t="s">
        <v>230</v>
      </c>
    </row>
    <row r="72" spans="1:19" ht="67.5" x14ac:dyDescent="0.2">
      <c r="A72" s="679" t="s">
        <v>1096</v>
      </c>
      <c r="B72" s="677" t="s">
        <v>1097</v>
      </c>
      <c r="C72" s="675" t="s">
        <v>1092</v>
      </c>
      <c r="D72" s="599" t="s">
        <v>1088</v>
      </c>
      <c r="E72" s="599"/>
      <c r="F72" s="660">
        <v>0.25</v>
      </c>
      <c r="G72" s="590" t="s">
        <v>1065</v>
      </c>
      <c r="H72" s="601" t="s">
        <v>1066</v>
      </c>
      <c r="I72" s="590"/>
      <c r="J72" s="577" t="s">
        <v>1067</v>
      </c>
      <c r="K72" s="582">
        <v>0.4</v>
      </c>
      <c r="L72" s="612" t="s">
        <v>1068</v>
      </c>
      <c r="M72" s="579">
        <v>44228</v>
      </c>
      <c r="N72" s="579">
        <v>44469</v>
      </c>
      <c r="O72" s="579"/>
      <c r="P72" s="593"/>
      <c r="Q72" s="593"/>
      <c r="R72" s="593"/>
      <c r="S72" s="593"/>
    </row>
    <row r="73" spans="1:19" ht="45" x14ac:dyDescent="0.2">
      <c r="A73" s="634"/>
      <c r="B73" s="678"/>
      <c r="C73" s="675"/>
      <c r="D73" s="599"/>
      <c r="E73" s="599"/>
      <c r="F73" s="591"/>
      <c r="G73" s="591"/>
      <c r="H73" s="605"/>
      <c r="I73" s="591"/>
      <c r="J73" s="661" t="s">
        <v>1069</v>
      </c>
      <c r="K73" s="582">
        <v>0.6</v>
      </c>
      <c r="L73" s="621" t="s">
        <v>815</v>
      </c>
      <c r="M73" s="579">
        <v>44228</v>
      </c>
      <c r="N73" s="579">
        <v>44545</v>
      </c>
      <c r="O73" s="579"/>
      <c r="P73" s="593"/>
      <c r="Q73" s="593"/>
      <c r="R73" s="593"/>
      <c r="S73" s="593"/>
    </row>
    <row r="74" spans="1:19" ht="78.75" x14ac:dyDescent="0.2">
      <c r="A74" s="634"/>
      <c r="B74" s="678"/>
      <c r="C74" s="676" t="s">
        <v>1093</v>
      </c>
      <c r="D74" s="599" t="s">
        <v>1089</v>
      </c>
      <c r="E74" s="573"/>
      <c r="F74" s="660">
        <v>0.2</v>
      </c>
      <c r="G74" s="591"/>
      <c r="H74" s="601" t="s">
        <v>1070</v>
      </c>
      <c r="I74" s="590"/>
      <c r="J74" s="584" t="s">
        <v>1071</v>
      </c>
      <c r="K74" s="582">
        <v>0.3</v>
      </c>
      <c r="L74" s="621" t="s">
        <v>1072</v>
      </c>
      <c r="M74" s="579">
        <v>44228</v>
      </c>
      <c r="N74" s="579">
        <v>44561</v>
      </c>
      <c r="O74" s="579"/>
      <c r="P74" s="593"/>
      <c r="Q74" s="593"/>
      <c r="R74" s="593"/>
      <c r="S74" s="593"/>
    </row>
    <row r="75" spans="1:19" ht="56.25" x14ac:dyDescent="0.2">
      <c r="A75" s="634"/>
      <c r="B75" s="678"/>
      <c r="C75" s="637"/>
      <c r="D75" s="599"/>
      <c r="E75" s="573"/>
      <c r="F75" s="591"/>
      <c r="G75" s="591"/>
      <c r="H75" s="605"/>
      <c r="I75" s="591"/>
      <c r="J75" s="584" t="s">
        <v>1073</v>
      </c>
      <c r="K75" s="582">
        <v>0.2</v>
      </c>
      <c r="L75" s="621" t="s">
        <v>1074</v>
      </c>
      <c r="M75" s="579">
        <v>44501</v>
      </c>
      <c r="N75" s="579">
        <v>44561</v>
      </c>
      <c r="O75" s="579"/>
      <c r="P75" s="593"/>
      <c r="Q75" s="593"/>
      <c r="R75" s="593"/>
      <c r="S75" s="593"/>
    </row>
    <row r="76" spans="1:19" ht="45" x14ac:dyDescent="0.2">
      <c r="A76" s="634"/>
      <c r="B76" s="678"/>
      <c r="C76" s="637"/>
      <c r="D76" s="599"/>
      <c r="E76" s="573"/>
      <c r="F76" s="591"/>
      <c r="G76" s="591"/>
      <c r="H76" s="605"/>
      <c r="I76" s="591"/>
      <c r="J76" s="577" t="s">
        <v>1075</v>
      </c>
      <c r="K76" s="582">
        <v>0.2</v>
      </c>
      <c r="L76" s="621" t="s">
        <v>1076</v>
      </c>
      <c r="M76" s="579">
        <v>44228</v>
      </c>
      <c r="N76" s="579">
        <v>44561</v>
      </c>
      <c r="O76" s="579"/>
      <c r="P76" s="593"/>
      <c r="Q76" s="593"/>
      <c r="R76" s="593"/>
      <c r="S76" s="593"/>
    </row>
    <row r="77" spans="1:19" ht="78.75" x14ac:dyDescent="0.2">
      <c r="A77" s="634"/>
      <c r="B77" s="678"/>
      <c r="C77" s="638"/>
      <c r="D77" s="573"/>
      <c r="E77" s="573"/>
      <c r="F77" s="591"/>
      <c r="G77" s="662"/>
      <c r="H77" s="608"/>
      <c r="I77" s="591"/>
      <c r="J77" s="577" t="s">
        <v>1077</v>
      </c>
      <c r="K77" s="582">
        <v>0.3</v>
      </c>
      <c r="L77" s="621" t="s">
        <v>1078</v>
      </c>
      <c r="M77" s="579">
        <v>44228</v>
      </c>
      <c r="N77" s="579">
        <v>44561</v>
      </c>
      <c r="O77" s="579"/>
      <c r="P77" s="593"/>
      <c r="Q77" s="593"/>
      <c r="R77" s="593"/>
      <c r="S77" s="593"/>
    </row>
    <row r="78" spans="1:19" ht="67.5" x14ac:dyDescent="0.2">
      <c r="A78" s="634"/>
      <c r="B78" s="678"/>
      <c r="C78" s="676" t="s">
        <v>1094</v>
      </c>
      <c r="D78" s="663" t="s">
        <v>1090</v>
      </c>
      <c r="E78" s="664"/>
      <c r="F78" s="665">
        <v>0.15</v>
      </c>
      <c r="G78" s="666" t="s">
        <v>1079</v>
      </c>
      <c r="H78" s="601" t="s">
        <v>1080</v>
      </c>
      <c r="I78" s="667"/>
      <c r="J78" s="584" t="s">
        <v>1081</v>
      </c>
      <c r="K78" s="585">
        <v>0.6</v>
      </c>
      <c r="L78" s="621" t="s">
        <v>1078</v>
      </c>
      <c r="M78" s="579">
        <v>44228</v>
      </c>
      <c r="N78" s="579">
        <v>44255</v>
      </c>
      <c r="O78" s="579"/>
      <c r="P78" s="593"/>
      <c r="Q78" s="593"/>
      <c r="R78" s="593"/>
      <c r="S78" s="593"/>
    </row>
    <row r="79" spans="1:19" ht="56.25" x14ac:dyDescent="0.2">
      <c r="A79" s="634"/>
      <c r="B79" s="678"/>
      <c r="C79" s="638"/>
      <c r="D79" s="668"/>
      <c r="E79" s="669"/>
      <c r="F79" s="670"/>
      <c r="G79" s="671"/>
      <c r="H79" s="608"/>
      <c r="I79" s="672"/>
      <c r="J79" s="577" t="s">
        <v>1082</v>
      </c>
      <c r="K79" s="582">
        <v>0.4</v>
      </c>
      <c r="L79" s="673" t="s">
        <v>1079</v>
      </c>
      <c r="M79" s="579">
        <v>44228</v>
      </c>
      <c r="N79" s="579">
        <v>44547</v>
      </c>
      <c r="O79" s="579"/>
      <c r="P79" s="593"/>
      <c r="Q79" s="593"/>
      <c r="R79" s="593"/>
      <c r="S79" s="593"/>
    </row>
    <row r="80" spans="1:19" ht="33.75" x14ac:dyDescent="0.2">
      <c r="A80" s="634"/>
      <c r="B80" s="678"/>
      <c r="C80" s="676" t="s">
        <v>1095</v>
      </c>
      <c r="D80" s="599" t="s">
        <v>1091</v>
      </c>
      <c r="E80" s="599"/>
      <c r="F80" s="660">
        <v>0.4</v>
      </c>
      <c r="G80" s="590" t="s">
        <v>1078</v>
      </c>
      <c r="H80" s="601" t="s">
        <v>1083</v>
      </c>
      <c r="I80" s="590"/>
      <c r="J80" s="577" t="s">
        <v>1084</v>
      </c>
      <c r="K80" s="582">
        <v>0.2</v>
      </c>
      <c r="L80" s="601" t="s">
        <v>1078</v>
      </c>
      <c r="M80" s="579">
        <v>44211</v>
      </c>
      <c r="N80" s="579">
        <v>44255</v>
      </c>
      <c r="O80" s="579"/>
      <c r="P80" s="593"/>
      <c r="Q80" s="593"/>
      <c r="R80" s="593"/>
      <c r="S80" s="593"/>
    </row>
    <row r="81" spans="1:19" ht="33.75" x14ac:dyDescent="0.2">
      <c r="A81" s="634"/>
      <c r="B81" s="678"/>
      <c r="C81" s="637"/>
      <c r="D81" s="599"/>
      <c r="E81" s="599"/>
      <c r="F81" s="591"/>
      <c r="G81" s="591"/>
      <c r="H81" s="605"/>
      <c r="I81" s="591"/>
      <c r="J81" s="577" t="s">
        <v>1085</v>
      </c>
      <c r="K81" s="582">
        <v>0.2</v>
      </c>
      <c r="L81" s="605"/>
      <c r="M81" s="579">
        <v>44211</v>
      </c>
      <c r="N81" s="579">
        <v>44255</v>
      </c>
      <c r="O81" s="579"/>
      <c r="P81" s="593"/>
      <c r="Q81" s="593"/>
      <c r="R81" s="593"/>
      <c r="S81" s="593"/>
    </row>
    <row r="82" spans="1:19" ht="33.75" x14ac:dyDescent="0.2">
      <c r="A82" s="634"/>
      <c r="B82" s="678"/>
      <c r="C82" s="637"/>
      <c r="D82" s="599"/>
      <c r="E82" s="599"/>
      <c r="F82" s="591"/>
      <c r="G82" s="591"/>
      <c r="H82" s="605"/>
      <c r="I82" s="591"/>
      <c r="J82" s="584" t="s">
        <v>1086</v>
      </c>
      <c r="K82" s="582">
        <v>0.2</v>
      </c>
      <c r="L82" s="605"/>
      <c r="M82" s="579">
        <v>44256</v>
      </c>
      <c r="N82" s="579">
        <v>44561</v>
      </c>
      <c r="O82" s="579"/>
      <c r="P82" s="593"/>
      <c r="Q82" s="593"/>
      <c r="R82" s="593"/>
      <c r="S82" s="593"/>
    </row>
    <row r="83" spans="1:19" ht="22.5" x14ac:dyDescent="0.2">
      <c r="A83" s="635"/>
      <c r="B83" s="678"/>
      <c r="C83" s="638"/>
      <c r="D83" s="599"/>
      <c r="E83" s="599"/>
      <c r="F83" s="662"/>
      <c r="G83" s="662"/>
      <c r="H83" s="608"/>
      <c r="I83" s="662"/>
      <c r="J83" s="584" t="s">
        <v>1087</v>
      </c>
      <c r="K83" s="582">
        <v>0.4</v>
      </c>
      <c r="L83" s="608"/>
      <c r="M83" s="579">
        <v>44256</v>
      </c>
      <c r="N83" s="579">
        <v>44561</v>
      </c>
      <c r="O83" s="579"/>
      <c r="P83" s="593"/>
      <c r="Q83" s="593"/>
      <c r="R83" s="593"/>
      <c r="S83" s="593"/>
    </row>
    <row r="84" spans="1:19" ht="15" customHeight="1" x14ac:dyDescent="0.2">
      <c r="A84" s="594" t="s">
        <v>1059</v>
      </c>
      <c r="B84" s="595"/>
      <c r="C84" s="595"/>
      <c r="D84" s="595"/>
      <c r="E84" s="596"/>
      <c r="F84" s="639">
        <f>SUM(F72:F83)</f>
        <v>1</v>
      </c>
      <c r="G84" s="680"/>
      <c r="H84" s="681"/>
      <c r="I84" s="681"/>
      <c r="J84" s="681"/>
      <c r="K84" s="681"/>
      <c r="L84" s="681"/>
      <c r="M84" s="681"/>
      <c r="N84" s="681"/>
      <c r="O84" s="682"/>
    </row>
  </sheetData>
  <mergeCells count="236">
    <mergeCell ref="S54:S56"/>
    <mergeCell ref="S57:S60"/>
    <mergeCell ref="S61:S65"/>
    <mergeCell ref="S66:S69"/>
    <mergeCell ref="Q54:Q56"/>
    <mergeCell ref="Q57:Q60"/>
    <mergeCell ref="Q61:Q65"/>
    <mergeCell ref="Q66:Q69"/>
    <mergeCell ref="R54:R56"/>
    <mergeCell ref="R57:R60"/>
    <mergeCell ref="R61:R65"/>
    <mergeCell ref="R66:R69"/>
    <mergeCell ref="O54:O56"/>
    <mergeCell ref="O57:O60"/>
    <mergeCell ref="O61:O65"/>
    <mergeCell ref="O66:O69"/>
    <mergeCell ref="P54:P56"/>
    <mergeCell ref="P57:P60"/>
    <mergeCell ref="P61:P65"/>
    <mergeCell ref="P66:P69"/>
    <mergeCell ref="S25:S34"/>
    <mergeCell ref="S35:S38"/>
    <mergeCell ref="S39:S42"/>
    <mergeCell ref="S43:S45"/>
    <mergeCell ref="S46:S48"/>
    <mergeCell ref="S49:S51"/>
    <mergeCell ref="R25:R34"/>
    <mergeCell ref="R35:R38"/>
    <mergeCell ref="R39:R42"/>
    <mergeCell ref="R43:R45"/>
    <mergeCell ref="R46:R48"/>
    <mergeCell ref="R49:R51"/>
    <mergeCell ref="Q25:Q34"/>
    <mergeCell ref="Q35:Q38"/>
    <mergeCell ref="Q39:Q42"/>
    <mergeCell ref="Q43:Q45"/>
    <mergeCell ref="Q46:Q48"/>
    <mergeCell ref="Q49:Q51"/>
    <mergeCell ref="O25:O34"/>
    <mergeCell ref="O35:O38"/>
    <mergeCell ref="O39:O42"/>
    <mergeCell ref="O46:O48"/>
    <mergeCell ref="O49:O51"/>
    <mergeCell ref="P25:P34"/>
    <mergeCell ref="P35:P38"/>
    <mergeCell ref="P39:P42"/>
    <mergeCell ref="P46:P48"/>
    <mergeCell ref="P49:P51"/>
    <mergeCell ref="Q17:Q18"/>
    <mergeCell ref="R17:R18"/>
    <mergeCell ref="S17:S18"/>
    <mergeCell ref="O21:O22"/>
    <mergeCell ref="P21:P22"/>
    <mergeCell ref="Q21:Q22"/>
    <mergeCell ref="R21:R22"/>
    <mergeCell ref="S21:S22"/>
    <mergeCell ref="Q13:Q14"/>
    <mergeCell ref="R13:R14"/>
    <mergeCell ref="S13:S14"/>
    <mergeCell ref="O15:O16"/>
    <mergeCell ref="P15:P16"/>
    <mergeCell ref="Q15:Q16"/>
    <mergeCell ref="R15:R16"/>
    <mergeCell ref="S15:S16"/>
    <mergeCell ref="Q5:Q6"/>
    <mergeCell ref="R5:R6"/>
    <mergeCell ref="S5:S6"/>
    <mergeCell ref="O7:O11"/>
    <mergeCell ref="P7:P11"/>
    <mergeCell ref="Q7:Q11"/>
    <mergeCell ref="R7:R11"/>
    <mergeCell ref="S7:S11"/>
    <mergeCell ref="A84:E84"/>
    <mergeCell ref="G84:O84"/>
    <mergeCell ref="O43:O45"/>
    <mergeCell ref="P43:P45"/>
    <mergeCell ref="O5:O6"/>
    <mergeCell ref="P5:P6"/>
    <mergeCell ref="O13:O14"/>
    <mergeCell ref="P13:P14"/>
    <mergeCell ref="O17:O18"/>
    <mergeCell ref="P17:P18"/>
    <mergeCell ref="A72:A83"/>
    <mergeCell ref="B72:B83"/>
    <mergeCell ref="C80:C83"/>
    <mergeCell ref="C78:C79"/>
    <mergeCell ref="C74:C77"/>
    <mergeCell ref="C72:C73"/>
    <mergeCell ref="D80:E83"/>
    <mergeCell ref="F80:F83"/>
    <mergeCell ref="G80:G83"/>
    <mergeCell ref="H80:H83"/>
    <mergeCell ref="I80:I83"/>
    <mergeCell ref="L80:L83"/>
    <mergeCell ref="D74:E77"/>
    <mergeCell ref="F74:F77"/>
    <mergeCell ref="H74:H77"/>
    <mergeCell ref="I74:I77"/>
    <mergeCell ref="D78:E79"/>
    <mergeCell ref="F78:F79"/>
    <mergeCell ref="G78:G79"/>
    <mergeCell ref="H78:H79"/>
    <mergeCell ref="A54:A69"/>
    <mergeCell ref="B54:B69"/>
    <mergeCell ref="A70:E70"/>
    <mergeCell ref="G70:N70"/>
    <mergeCell ref="D71:E71"/>
    <mergeCell ref="D72:E73"/>
    <mergeCell ref="F72:F73"/>
    <mergeCell ref="G72:G77"/>
    <mergeCell ref="H72:H73"/>
    <mergeCell ref="I72:I73"/>
    <mergeCell ref="C66:C69"/>
    <mergeCell ref="D66:E69"/>
    <mergeCell ref="F66:F69"/>
    <mergeCell ref="G66:G69"/>
    <mergeCell ref="H66:H69"/>
    <mergeCell ref="I66:I69"/>
    <mergeCell ref="I57:I60"/>
    <mergeCell ref="C61:C65"/>
    <mergeCell ref="D61:E65"/>
    <mergeCell ref="F61:F65"/>
    <mergeCell ref="G61:G65"/>
    <mergeCell ref="H61:H65"/>
    <mergeCell ref="I61:I65"/>
    <mergeCell ref="J55:J56"/>
    <mergeCell ref="K55:K56"/>
    <mergeCell ref="L55:L56"/>
    <mergeCell ref="M55:M56"/>
    <mergeCell ref="N55:N56"/>
    <mergeCell ref="C57:C60"/>
    <mergeCell ref="D57:E60"/>
    <mergeCell ref="F57:F60"/>
    <mergeCell ref="G57:G60"/>
    <mergeCell ref="H57:H60"/>
    <mergeCell ref="C54:C56"/>
    <mergeCell ref="D54:E56"/>
    <mergeCell ref="F54:F56"/>
    <mergeCell ref="G54:G56"/>
    <mergeCell ref="H54:H56"/>
    <mergeCell ref="I54:I56"/>
    <mergeCell ref="A25:A51"/>
    <mergeCell ref="B25:B51"/>
    <mergeCell ref="A52:E52"/>
    <mergeCell ref="G52:N52"/>
    <mergeCell ref="D53:E53"/>
    <mergeCell ref="H46:H48"/>
    <mergeCell ref="I46:I48"/>
    <mergeCell ref="C49:C51"/>
    <mergeCell ref="D49:E51"/>
    <mergeCell ref="H49:H51"/>
    <mergeCell ref="I49:I51"/>
    <mergeCell ref="H39:H42"/>
    <mergeCell ref="I39:I42"/>
    <mergeCell ref="C43:C45"/>
    <mergeCell ref="D43:E45"/>
    <mergeCell ref="H43:H45"/>
    <mergeCell ref="I43:I45"/>
    <mergeCell ref="M25:M33"/>
    <mergeCell ref="N25:N33"/>
    <mergeCell ref="C35:C38"/>
    <mergeCell ref="D35:E38"/>
    <mergeCell ref="H35:H38"/>
    <mergeCell ref="I35:I38"/>
    <mergeCell ref="M35:M36"/>
    <mergeCell ref="N35:N36"/>
    <mergeCell ref="F49:F51"/>
    <mergeCell ref="G49:G51"/>
    <mergeCell ref="F46:F48"/>
    <mergeCell ref="G46:G48"/>
    <mergeCell ref="C46:C48"/>
    <mergeCell ref="D46:E48"/>
    <mergeCell ref="G39:G42"/>
    <mergeCell ref="F43:F45"/>
    <mergeCell ref="G43:G45"/>
    <mergeCell ref="C39:C42"/>
    <mergeCell ref="D39:E42"/>
    <mergeCell ref="J35:J36"/>
    <mergeCell ref="K35:K36"/>
    <mergeCell ref="L35:L36"/>
    <mergeCell ref="F39:F42"/>
    <mergeCell ref="F35:F38"/>
    <mergeCell ref="G35:G38"/>
    <mergeCell ref="G25:G34"/>
    <mergeCell ref="J25:J33"/>
    <mergeCell ref="K25:K33"/>
    <mergeCell ref="L25:L33"/>
    <mergeCell ref="H25:H34"/>
    <mergeCell ref="I25:I34"/>
    <mergeCell ref="F25:F34"/>
    <mergeCell ref="D24:E24"/>
    <mergeCell ref="C25:C34"/>
    <mergeCell ref="D25:E34"/>
    <mergeCell ref="H21:H22"/>
    <mergeCell ref="I21:I22"/>
    <mergeCell ref="A5:A22"/>
    <mergeCell ref="B5:B22"/>
    <mergeCell ref="A23:E23"/>
    <mergeCell ref="D19:E19"/>
    <mergeCell ref="D20:E20"/>
    <mergeCell ref="C21:C22"/>
    <mergeCell ref="D21:E22"/>
    <mergeCell ref="F21:F22"/>
    <mergeCell ref="G21:G22"/>
    <mergeCell ref="C17:C18"/>
    <mergeCell ref="D17:E18"/>
    <mergeCell ref="F17:F18"/>
    <mergeCell ref="G17:G18"/>
    <mergeCell ref="H17:H18"/>
    <mergeCell ref="I17:I18"/>
    <mergeCell ref="I13:I14"/>
    <mergeCell ref="C15:C16"/>
    <mergeCell ref="D15:E16"/>
    <mergeCell ref="F15:F16"/>
    <mergeCell ref="G15:G16"/>
    <mergeCell ref="H15:H16"/>
    <mergeCell ref="I15:I16"/>
    <mergeCell ref="D12:E12"/>
    <mergeCell ref="C13:C14"/>
    <mergeCell ref="D13:E14"/>
    <mergeCell ref="F13:F14"/>
    <mergeCell ref="G13:G14"/>
    <mergeCell ref="H13:H14"/>
    <mergeCell ref="I5:I6"/>
    <mergeCell ref="C7:C11"/>
    <mergeCell ref="D7:E11"/>
    <mergeCell ref="F7:F11"/>
    <mergeCell ref="G7:G11"/>
    <mergeCell ref="H7:H11"/>
    <mergeCell ref="I7:I11"/>
    <mergeCell ref="D4:E4"/>
    <mergeCell ref="C5:C6"/>
    <mergeCell ref="D5:E6"/>
    <mergeCell ref="F5:F6"/>
    <mergeCell ref="G5:G6"/>
    <mergeCell ref="H5:H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080AD-CC3B-4D02-8D74-2855F51CF3B2}">
  <sheetPr>
    <tabColor rgb="FF00B050"/>
    <pageSetUpPr fitToPage="1"/>
  </sheetPr>
  <dimension ref="A1:S40"/>
  <sheetViews>
    <sheetView topLeftCell="A33" zoomScale="40" zoomScaleNormal="40" workbookViewId="0">
      <selection activeCell="B41" sqref="B41"/>
    </sheetView>
  </sheetViews>
  <sheetFormatPr baseColWidth="10" defaultRowHeight="20.25" x14ac:dyDescent="0.3"/>
  <cols>
    <col min="1" max="1" width="22.5703125" style="140" customWidth="1"/>
    <col min="2" max="2" width="24.140625" style="140" customWidth="1"/>
    <col min="3" max="3" width="28.42578125" style="140" customWidth="1"/>
    <col min="4" max="4" width="28.5703125" style="140" hidden="1" customWidth="1"/>
    <col min="5" max="5" width="43.42578125" style="140" customWidth="1"/>
    <col min="6" max="6" width="50.140625" style="140" customWidth="1"/>
    <col min="7" max="7" width="29.85546875" style="140" hidden="1" customWidth="1"/>
    <col min="8" max="8" width="54.140625" style="140" customWidth="1"/>
    <col min="9" max="9" width="26.28515625" style="140" hidden="1" customWidth="1"/>
    <col min="10" max="10" width="41.42578125" style="140" hidden="1" customWidth="1"/>
    <col min="11" max="11" width="27.5703125" style="140" customWidth="1"/>
    <col min="12" max="12" width="28.28515625" style="140" customWidth="1"/>
    <col min="13" max="13" width="48.140625" style="140" hidden="1" customWidth="1"/>
    <col min="14" max="14" width="47.140625" style="140" customWidth="1"/>
    <col min="15" max="15" width="39" style="140" customWidth="1"/>
    <col min="16" max="16" width="37.140625" style="140" hidden="1" customWidth="1"/>
    <col min="17" max="17" width="39.7109375" style="140" hidden="1" customWidth="1"/>
    <col min="18" max="18" width="27.7109375" style="140" customWidth="1"/>
    <col min="19" max="19" width="33" style="140" customWidth="1"/>
    <col min="20" max="16384" width="11.42578125" style="140"/>
  </cols>
  <sheetData>
    <row r="1" spans="1:19" ht="36.75" customHeight="1" x14ac:dyDescent="0.3"/>
    <row r="2" spans="1:19" ht="36.75" customHeight="1" x14ac:dyDescent="0.3">
      <c r="A2" s="420"/>
      <c r="B2" s="421"/>
      <c r="C2" s="421"/>
      <c r="D2" s="422"/>
      <c r="E2" s="429" t="s">
        <v>241</v>
      </c>
      <c r="F2" s="429"/>
      <c r="G2" s="429"/>
      <c r="H2" s="429"/>
      <c r="I2" s="429"/>
      <c r="J2" s="429"/>
      <c r="K2" s="429"/>
      <c r="L2" s="429"/>
      <c r="M2" s="429"/>
      <c r="N2" s="429"/>
      <c r="O2" s="429"/>
      <c r="P2" s="429"/>
      <c r="Q2" s="139" t="s">
        <v>238</v>
      </c>
      <c r="R2" s="430" t="s">
        <v>243</v>
      </c>
      <c r="S2" s="430"/>
    </row>
    <row r="3" spans="1:19" ht="36.75" customHeight="1" x14ac:dyDescent="0.3">
      <c r="A3" s="423"/>
      <c r="B3" s="424"/>
      <c r="C3" s="424"/>
      <c r="D3" s="425"/>
      <c r="E3" s="429"/>
      <c r="F3" s="429"/>
      <c r="G3" s="429"/>
      <c r="H3" s="429"/>
      <c r="I3" s="429"/>
      <c r="J3" s="429"/>
      <c r="K3" s="429"/>
      <c r="L3" s="429"/>
      <c r="M3" s="429"/>
      <c r="N3" s="429"/>
      <c r="O3" s="429"/>
      <c r="P3" s="429"/>
      <c r="Q3" s="139" t="s">
        <v>239</v>
      </c>
      <c r="R3" s="431">
        <v>2</v>
      </c>
      <c r="S3" s="431"/>
    </row>
    <row r="4" spans="1:19" ht="36.75" customHeight="1" x14ac:dyDescent="0.3">
      <c r="A4" s="426"/>
      <c r="B4" s="427"/>
      <c r="C4" s="427"/>
      <c r="D4" s="428"/>
      <c r="E4" s="429" t="s">
        <v>242</v>
      </c>
      <c r="F4" s="429"/>
      <c r="G4" s="429"/>
      <c r="H4" s="429"/>
      <c r="I4" s="429"/>
      <c r="J4" s="429"/>
      <c r="K4" s="429"/>
      <c r="L4" s="429"/>
      <c r="M4" s="429"/>
      <c r="N4" s="429"/>
      <c r="O4" s="429"/>
      <c r="P4" s="429"/>
      <c r="Q4" s="139" t="s">
        <v>240</v>
      </c>
      <c r="R4" s="432">
        <v>44173</v>
      </c>
      <c r="S4" s="433"/>
    </row>
    <row r="5" spans="1:19" ht="36.75" customHeight="1" x14ac:dyDescent="0.3"/>
    <row r="6" spans="1:19" ht="59.25" customHeight="1" x14ac:dyDescent="0.3">
      <c r="A6" s="434" t="s">
        <v>50</v>
      </c>
      <c r="B6" s="435"/>
      <c r="C6" s="436"/>
      <c r="D6" s="437">
        <v>44168</v>
      </c>
      <c r="E6" s="438"/>
      <c r="F6" s="438"/>
      <c r="G6" s="438"/>
      <c r="H6" s="438"/>
      <c r="I6" s="439"/>
      <c r="J6" s="440"/>
      <c r="K6" s="440"/>
      <c r="L6" s="440"/>
      <c r="M6" s="440"/>
      <c r="N6" s="406" t="s">
        <v>51</v>
      </c>
      <c r="O6" s="406"/>
      <c r="P6" s="441" t="s">
        <v>922</v>
      </c>
      <c r="Q6" s="442"/>
      <c r="R6" s="442"/>
      <c r="S6" s="442"/>
    </row>
    <row r="7" spans="1:19" ht="18" customHeight="1" x14ac:dyDescent="0.3">
      <c r="A7" s="413" t="s">
        <v>699</v>
      </c>
      <c r="B7" s="414"/>
      <c r="C7" s="414"/>
      <c r="D7" s="415"/>
      <c r="E7" s="415"/>
      <c r="F7" s="415"/>
      <c r="G7" s="415"/>
      <c r="H7" s="415"/>
      <c r="I7" s="415"/>
      <c r="J7" s="415"/>
      <c r="K7" s="415"/>
      <c r="L7" s="415"/>
      <c r="M7" s="415"/>
      <c r="N7" s="414"/>
      <c r="O7" s="414"/>
      <c r="P7" s="414"/>
      <c r="Q7" s="414"/>
      <c r="R7" s="414"/>
      <c r="S7" s="416"/>
    </row>
    <row r="8" spans="1:19" ht="48.75" customHeight="1" x14ac:dyDescent="0.3">
      <c r="A8" s="417"/>
      <c r="B8" s="418"/>
      <c r="C8" s="418"/>
      <c r="D8" s="418"/>
      <c r="E8" s="418"/>
      <c r="F8" s="418"/>
      <c r="G8" s="418"/>
      <c r="H8" s="418"/>
      <c r="I8" s="418"/>
      <c r="J8" s="418"/>
      <c r="K8" s="418"/>
      <c r="L8" s="418"/>
      <c r="M8" s="418"/>
      <c r="N8" s="418"/>
      <c r="O8" s="418"/>
      <c r="P8" s="418"/>
      <c r="Q8" s="418"/>
      <c r="R8" s="418"/>
      <c r="S8" s="419"/>
    </row>
    <row r="9" spans="1:19" ht="54.75" customHeight="1" x14ac:dyDescent="0.3">
      <c r="A9" s="406" t="s">
        <v>274</v>
      </c>
      <c r="B9" s="406"/>
      <c r="C9" s="406"/>
      <c r="D9" s="406"/>
      <c r="E9" s="406"/>
      <c r="F9" s="406"/>
      <c r="G9" s="406"/>
      <c r="H9" s="406"/>
      <c r="I9" s="406"/>
      <c r="J9" s="406"/>
      <c r="K9" s="406"/>
      <c r="L9" s="406"/>
      <c r="M9" s="406"/>
      <c r="N9" s="406"/>
      <c r="O9" s="406"/>
      <c r="P9" s="406"/>
      <c r="Q9" s="406" t="s">
        <v>235</v>
      </c>
      <c r="R9" s="406"/>
      <c r="S9" s="406"/>
    </row>
    <row r="10" spans="1:19" ht="31.5" customHeight="1" x14ac:dyDescent="0.3">
      <c r="A10" s="412"/>
      <c r="B10" s="412"/>
      <c r="C10" s="412"/>
      <c r="D10" s="412"/>
      <c r="E10" s="412"/>
      <c r="F10" s="412"/>
      <c r="G10" s="412"/>
      <c r="H10" s="412"/>
      <c r="I10" s="412"/>
      <c r="J10" s="412"/>
      <c r="K10" s="412"/>
      <c r="L10" s="412"/>
      <c r="M10" s="412"/>
      <c r="N10" s="412"/>
      <c r="O10" s="412"/>
      <c r="P10" s="412"/>
      <c r="Q10" s="412"/>
      <c r="R10" s="412"/>
      <c r="S10" s="412"/>
    </row>
    <row r="11" spans="1:19" ht="62.25" customHeight="1" x14ac:dyDescent="0.3">
      <c r="A11" s="402" t="s">
        <v>223</v>
      </c>
      <c r="B11" s="402"/>
      <c r="C11" s="403" t="s">
        <v>245</v>
      </c>
      <c r="D11" s="404"/>
      <c r="E11" s="404"/>
      <c r="F11" s="404"/>
      <c r="G11" s="404"/>
      <c r="H11" s="404"/>
      <c r="I11" s="404"/>
      <c r="J11" s="404"/>
      <c r="K11" s="404"/>
      <c r="L11" s="404"/>
      <c r="M11" s="404"/>
      <c r="N11" s="404"/>
      <c r="O11" s="404"/>
      <c r="P11" s="404"/>
      <c r="Q11" s="404"/>
      <c r="R11" s="404"/>
      <c r="S11" s="405"/>
    </row>
    <row r="12" spans="1:19" ht="72" customHeight="1" x14ac:dyDescent="0.3">
      <c r="A12" s="406" t="s">
        <v>224</v>
      </c>
      <c r="B12" s="406"/>
      <c r="C12" s="403" t="s">
        <v>273</v>
      </c>
      <c r="D12" s="404"/>
      <c r="E12" s="404"/>
      <c r="F12" s="404"/>
      <c r="G12" s="404"/>
      <c r="H12" s="404"/>
      <c r="I12" s="404"/>
      <c r="J12" s="404"/>
      <c r="K12" s="404"/>
      <c r="L12" s="404"/>
      <c r="M12" s="404"/>
      <c r="N12" s="404"/>
      <c r="O12" s="404"/>
      <c r="P12" s="404"/>
      <c r="Q12" s="404"/>
      <c r="R12" s="404"/>
      <c r="S12" s="405"/>
    </row>
    <row r="13" spans="1:19" ht="31.5" customHeight="1" x14ac:dyDescent="0.3">
      <c r="A13" s="409" t="s">
        <v>52</v>
      </c>
      <c r="B13" s="409"/>
      <c r="C13" s="409"/>
      <c r="D13" s="409"/>
      <c r="E13" s="409"/>
      <c r="F13" s="409"/>
      <c r="G13" s="409"/>
      <c r="H13" s="409"/>
      <c r="I13" s="409"/>
      <c r="J13" s="409"/>
      <c r="K13" s="409"/>
      <c r="L13" s="409"/>
      <c r="M13" s="409"/>
      <c r="N13" s="409"/>
      <c r="O13" s="409"/>
      <c r="P13" s="409"/>
      <c r="Q13" s="409"/>
      <c r="R13" s="409"/>
      <c r="S13" s="409"/>
    </row>
    <row r="14" spans="1:19" ht="12.75" customHeight="1" x14ac:dyDescent="0.3">
      <c r="A14" s="409"/>
      <c r="B14" s="409"/>
      <c r="C14" s="409"/>
      <c r="D14" s="409"/>
      <c r="E14" s="409"/>
      <c r="F14" s="409"/>
      <c r="G14" s="409"/>
      <c r="H14" s="409"/>
      <c r="I14" s="409"/>
      <c r="J14" s="409"/>
      <c r="K14" s="409"/>
      <c r="L14" s="409"/>
      <c r="M14" s="409"/>
      <c r="N14" s="409"/>
      <c r="O14" s="409"/>
      <c r="P14" s="409"/>
      <c r="Q14" s="409"/>
      <c r="R14" s="409"/>
      <c r="S14" s="409"/>
    </row>
    <row r="15" spans="1:19" ht="90" customHeight="1" x14ac:dyDescent="0.3">
      <c r="A15" s="406" t="s">
        <v>53</v>
      </c>
      <c r="B15" s="406"/>
      <c r="C15" s="406" t="s">
        <v>54</v>
      </c>
      <c r="D15" s="406"/>
      <c r="E15" s="406"/>
      <c r="F15" s="406"/>
      <c r="G15" s="406"/>
      <c r="H15" s="406"/>
      <c r="I15" s="406"/>
      <c r="J15" s="406"/>
      <c r="K15" s="406"/>
      <c r="L15" s="406"/>
      <c r="M15" s="406"/>
      <c r="N15" s="406"/>
      <c r="O15" s="148" t="s">
        <v>55</v>
      </c>
      <c r="P15" s="141" t="s">
        <v>56</v>
      </c>
      <c r="Q15" s="148" t="s">
        <v>57</v>
      </c>
      <c r="R15" s="406" t="s">
        <v>222</v>
      </c>
      <c r="S15" s="406"/>
    </row>
    <row r="16" spans="1:19" ht="81.75" customHeight="1" x14ac:dyDescent="0.3">
      <c r="A16" s="407" t="s">
        <v>691</v>
      </c>
      <c r="B16" s="407"/>
      <c r="C16" s="408" t="s">
        <v>692</v>
      </c>
      <c r="D16" s="408"/>
      <c r="E16" s="408"/>
      <c r="F16" s="408"/>
      <c r="G16" s="408"/>
      <c r="H16" s="408"/>
      <c r="I16" s="408"/>
      <c r="J16" s="408"/>
      <c r="K16" s="408"/>
      <c r="L16" s="408"/>
      <c r="M16" s="408"/>
      <c r="N16" s="408"/>
      <c r="O16" s="145" t="s">
        <v>250</v>
      </c>
      <c r="P16" s="147">
        <v>44197</v>
      </c>
      <c r="Q16" s="146">
        <v>0.8</v>
      </c>
      <c r="R16" s="410" t="s">
        <v>604</v>
      </c>
      <c r="S16" s="411"/>
    </row>
    <row r="17" spans="1:19" x14ac:dyDescent="0.3">
      <c r="L17" s="142"/>
    </row>
    <row r="18" spans="1:19" ht="78" customHeight="1" x14ac:dyDescent="0.3">
      <c r="A18" s="270" t="s">
        <v>234</v>
      </c>
      <c r="B18" s="406" t="s">
        <v>58</v>
      </c>
      <c r="C18" s="406"/>
      <c r="D18" s="270" t="s">
        <v>225</v>
      </c>
      <c r="E18" s="270" t="s">
        <v>60</v>
      </c>
      <c r="F18" s="270" t="s">
        <v>233</v>
      </c>
      <c r="G18" s="270" t="s">
        <v>244</v>
      </c>
      <c r="H18" s="270" t="s">
        <v>231</v>
      </c>
      <c r="I18" s="270" t="s">
        <v>226</v>
      </c>
      <c r="J18" s="270" t="s">
        <v>232</v>
      </c>
      <c r="K18" s="270" t="s">
        <v>61</v>
      </c>
      <c r="L18" s="270" t="s">
        <v>62</v>
      </c>
      <c r="M18" s="270" t="s">
        <v>233</v>
      </c>
      <c r="N18" s="148" t="s">
        <v>227</v>
      </c>
      <c r="O18" s="148" t="s">
        <v>228</v>
      </c>
      <c r="P18" s="148" t="s">
        <v>236</v>
      </c>
      <c r="Q18" s="148" t="s">
        <v>229</v>
      </c>
      <c r="R18" s="148" t="s">
        <v>230</v>
      </c>
      <c r="S18" s="148" t="s">
        <v>237</v>
      </c>
    </row>
    <row r="19" spans="1:19" ht="135.75" customHeight="1" x14ac:dyDescent="0.3">
      <c r="A19" s="401">
        <v>1</v>
      </c>
      <c r="B19" s="450" t="s">
        <v>515</v>
      </c>
      <c r="C19" s="451"/>
      <c r="D19" s="473">
        <v>3.2000000000000002E-3</v>
      </c>
      <c r="E19" s="454" t="s">
        <v>288</v>
      </c>
      <c r="F19" s="456" t="s">
        <v>513</v>
      </c>
      <c r="G19" s="261" t="s">
        <v>262</v>
      </c>
      <c r="H19" s="283" t="s">
        <v>483</v>
      </c>
      <c r="I19" s="260">
        <v>0.3</v>
      </c>
      <c r="J19" s="470" t="s">
        <v>484</v>
      </c>
      <c r="K19" s="264">
        <v>43891</v>
      </c>
      <c r="L19" s="264">
        <v>44287</v>
      </c>
      <c r="M19" s="269" t="s">
        <v>305</v>
      </c>
      <c r="N19" s="391"/>
      <c r="O19" s="391" t="s">
        <v>849</v>
      </c>
      <c r="P19" s="197"/>
      <c r="Q19" s="197"/>
      <c r="R19" s="391" t="s">
        <v>818</v>
      </c>
      <c r="S19" s="391"/>
    </row>
    <row r="20" spans="1:19" ht="83.25" customHeight="1" x14ac:dyDescent="0.3">
      <c r="A20" s="401"/>
      <c r="B20" s="452"/>
      <c r="C20" s="453"/>
      <c r="D20" s="474"/>
      <c r="E20" s="455"/>
      <c r="F20" s="457"/>
      <c r="G20" s="261" t="s">
        <v>262</v>
      </c>
      <c r="H20" s="283" t="s">
        <v>485</v>
      </c>
      <c r="I20" s="260">
        <v>0.4</v>
      </c>
      <c r="J20" s="471"/>
      <c r="K20" s="264">
        <v>44013</v>
      </c>
      <c r="L20" s="264">
        <v>44409</v>
      </c>
      <c r="M20" s="269" t="s">
        <v>305</v>
      </c>
      <c r="N20" s="393"/>
      <c r="O20" s="393"/>
      <c r="P20" s="197"/>
      <c r="Q20" s="197"/>
      <c r="R20" s="393"/>
      <c r="S20" s="393"/>
    </row>
    <row r="21" spans="1:19" ht="71.25" customHeight="1" x14ac:dyDescent="0.3">
      <c r="A21" s="401"/>
      <c r="B21" s="468"/>
      <c r="C21" s="469"/>
      <c r="D21" s="475"/>
      <c r="E21" s="467"/>
      <c r="F21" s="466"/>
      <c r="G21" s="261" t="s">
        <v>262</v>
      </c>
      <c r="H21" s="283" t="s">
        <v>672</v>
      </c>
      <c r="I21" s="260">
        <v>0.3</v>
      </c>
      <c r="J21" s="472"/>
      <c r="K21" s="264">
        <v>44136</v>
      </c>
      <c r="L21" s="264">
        <v>44531</v>
      </c>
      <c r="M21" s="269" t="s">
        <v>305</v>
      </c>
      <c r="N21" s="392"/>
      <c r="O21" s="392"/>
      <c r="P21" s="197"/>
      <c r="Q21" s="197"/>
      <c r="R21" s="392"/>
      <c r="S21" s="392"/>
    </row>
    <row r="22" spans="1:19" ht="185.25" customHeight="1" x14ac:dyDescent="0.3">
      <c r="A22" s="394">
        <v>2</v>
      </c>
      <c r="B22" s="450" t="s">
        <v>486</v>
      </c>
      <c r="C22" s="451"/>
      <c r="D22" s="473">
        <v>2.5000000000000001E-2</v>
      </c>
      <c r="E22" s="454" t="s">
        <v>288</v>
      </c>
      <c r="F22" s="456" t="s">
        <v>716</v>
      </c>
      <c r="G22" s="261" t="s">
        <v>262</v>
      </c>
      <c r="H22" s="283" t="s">
        <v>487</v>
      </c>
      <c r="I22" s="260">
        <v>0.2</v>
      </c>
      <c r="J22" s="470" t="s">
        <v>291</v>
      </c>
      <c r="K22" s="264">
        <v>43831</v>
      </c>
      <c r="L22" s="264">
        <v>44226</v>
      </c>
      <c r="M22" s="269" t="s">
        <v>305</v>
      </c>
      <c r="N22" s="394"/>
      <c r="O22" s="394" t="s">
        <v>850</v>
      </c>
      <c r="P22" s="197"/>
      <c r="Q22" s="197"/>
      <c r="R22" s="391" t="s">
        <v>818</v>
      </c>
      <c r="S22" s="394" t="s">
        <v>1064</v>
      </c>
    </row>
    <row r="23" spans="1:19" ht="242.25" customHeight="1" x14ac:dyDescent="0.3">
      <c r="A23" s="395"/>
      <c r="B23" s="452"/>
      <c r="C23" s="453"/>
      <c r="D23" s="474"/>
      <c r="E23" s="455"/>
      <c r="F23" s="457"/>
      <c r="G23" s="261" t="s">
        <v>262</v>
      </c>
      <c r="H23" s="283" t="s">
        <v>785</v>
      </c>
      <c r="I23" s="260">
        <v>0.3</v>
      </c>
      <c r="J23" s="471"/>
      <c r="K23" s="264">
        <v>43862</v>
      </c>
      <c r="L23" s="264">
        <v>44469</v>
      </c>
      <c r="M23" s="269" t="s">
        <v>490</v>
      </c>
      <c r="N23" s="395"/>
      <c r="O23" s="395"/>
      <c r="P23" s="197"/>
      <c r="Q23" s="197"/>
      <c r="R23" s="393"/>
      <c r="S23" s="395"/>
    </row>
    <row r="24" spans="1:19" ht="104.25" customHeight="1" x14ac:dyDescent="0.3">
      <c r="A24" s="396"/>
      <c r="B24" s="468"/>
      <c r="C24" s="469"/>
      <c r="D24" s="475"/>
      <c r="E24" s="467"/>
      <c r="F24" s="466"/>
      <c r="G24" s="261" t="s">
        <v>262</v>
      </c>
      <c r="H24" s="283" t="s">
        <v>488</v>
      </c>
      <c r="I24" s="260">
        <v>0.5</v>
      </c>
      <c r="J24" s="472"/>
      <c r="K24" s="264" t="s">
        <v>489</v>
      </c>
      <c r="L24" s="264">
        <v>44530</v>
      </c>
      <c r="M24" s="269" t="s">
        <v>305</v>
      </c>
      <c r="N24" s="396"/>
      <c r="O24" s="396"/>
      <c r="P24" s="197"/>
      <c r="Q24" s="197"/>
      <c r="R24" s="392"/>
      <c r="S24" s="396"/>
    </row>
    <row r="25" spans="1:19" ht="171.75" customHeight="1" x14ac:dyDescent="0.3">
      <c r="A25" s="262">
        <v>3</v>
      </c>
      <c r="B25" s="450" t="s">
        <v>517</v>
      </c>
      <c r="C25" s="451"/>
      <c r="D25" s="272">
        <v>0.02</v>
      </c>
      <c r="E25" s="258" t="s">
        <v>288</v>
      </c>
      <c r="F25" s="290" t="s">
        <v>511</v>
      </c>
      <c r="G25" s="261" t="s">
        <v>262</v>
      </c>
      <c r="H25" s="283" t="s">
        <v>510</v>
      </c>
      <c r="I25" s="260">
        <v>1</v>
      </c>
      <c r="J25" s="263" t="s">
        <v>303</v>
      </c>
      <c r="K25" s="266">
        <v>44228</v>
      </c>
      <c r="L25" s="226">
        <v>44545</v>
      </c>
      <c r="M25" s="269" t="s">
        <v>512</v>
      </c>
      <c r="N25" s="197"/>
      <c r="O25" s="197" t="s">
        <v>851</v>
      </c>
      <c r="P25" s="197"/>
      <c r="Q25" s="197"/>
      <c r="R25" s="319" t="s">
        <v>848</v>
      </c>
      <c r="S25" s="197"/>
    </row>
    <row r="26" spans="1:19" ht="408.75" customHeight="1" x14ac:dyDescent="0.3">
      <c r="A26" s="391">
        <v>4</v>
      </c>
      <c r="B26" s="444" t="s">
        <v>292</v>
      </c>
      <c r="C26" s="445"/>
      <c r="D26" s="458">
        <v>0.01</v>
      </c>
      <c r="E26" s="454" t="s">
        <v>288</v>
      </c>
      <c r="F26" s="269" t="s">
        <v>293</v>
      </c>
      <c r="G26" s="261" t="s">
        <v>262</v>
      </c>
      <c r="H26" s="277" t="s">
        <v>296</v>
      </c>
      <c r="I26" s="268">
        <v>0.3</v>
      </c>
      <c r="J26" s="265" t="s">
        <v>291</v>
      </c>
      <c r="K26" s="264">
        <v>44197</v>
      </c>
      <c r="L26" s="264">
        <v>44285</v>
      </c>
      <c r="M26" s="269" t="s">
        <v>293</v>
      </c>
      <c r="N26" s="391"/>
      <c r="O26" s="391" t="s">
        <v>852</v>
      </c>
      <c r="P26" s="150"/>
      <c r="Q26" s="150"/>
      <c r="R26" s="391" t="s">
        <v>818</v>
      </c>
      <c r="S26" s="391"/>
    </row>
    <row r="27" spans="1:19" ht="372" customHeight="1" x14ac:dyDescent="0.3">
      <c r="A27" s="393"/>
      <c r="B27" s="446"/>
      <c r="C27" s="447"/>
      <c r="D27" s="459"/>
      <c r="E27" s="455"/>
      <c r="F27" s="269" t="s">
        <v>294</v>
      </c>
      <c r="G27" s="261" t="s">
        <v>262</v>
      </c>
      <c r="H27" s="277" t="s">
        <v>298</v>
      </c>
      <c r="I27" s="268">
        <v>0.35</v>
      </c>
      <c r="J27" s="265" t="s">
        <v>291</v>
      </c>
      <c r="K27" s="264">
        <v>44197</v>
      </c>
      <c r="L27" s="264">
        <v>44316</v>
      </c>
      <c r="M27" s="269" t="s">
        <v>294</v>
      </c>
      <c r="N27" s="393"/>
      <c r="O27" s="393"/>
      <c r="P27" s="150"/>
      <c r="Q27" s="150"/>
      <c r="R27" s="393"/>
      <c r="S27" s="393"/>
    </row>
    <row r="28" spans="1:19" ht="106.5" customHeight="1" x14ac:dyDescent="0.3">
      <c r="A28" s="393"/>
      <c r="B28" s="446"/>
      <c r="C28" s="447"/>
      <c r="D28" s="459"/>
      <c r="E28" s="455"/>
      <c r="F28" s="259" t="s">
        <v>469</v>
      </c>
      <c r="G28" s="263" t="s">
        <v>262</v>
      </c>
      <c r="H28" s="278" t="s">
        <v>297</v>
      </c>
      <c r="I28" s="267">
        <v>0.35</v>
      </c>
      <c r="J28" s="263" t="s">
        <v>291</v>
      </c>
      <c r="K28" s="264">
        <v>44378</v>
      </c>
      <c r="L28" s="264">
        <v>44439</v>
      </c>
      <c r="M28" s="259" t="s">
        <v>295</v>
      </c>
      <c r="N28" s="393"/>
      <c r="O28" s="393"/>
      <c r="P28" s="150"/>
      <c r="Q28" s="150"/>
      <c r="R28" s="393"/>
      <c r="S28" s="393"/>
    </row>
    <row r="29" spans="1:19" ht="117.75" customHeight="1" x14ac:dyDescent="0.3">
      <c r="A29" s="391">
        <v>5</v>
      </c>
      <c r="B29" s="450" t="s">
        <v>290</v>
      </c>
      <c r="C29" s="451"/>
      <c r="D29" s="458">
        <v>0.02</v>
      </c>
      <c r="E29" s="454" t="s">
        <v>288</v>
      </c>
      <c r="F29" s="456" t="s">
        <v>392</v>
      </c>
      <c r="G29" s="261" t="s">
        <v>262</v>
      </c>
      <c r="H29" s="277" t="s">
        <v>302</v>
      </c>
      <c r="I29" s="268">
        <v>0.25</v>
      </c>
      <c r="J29" s="265" t="s">
        <v>291</v>
      </c>
      <c r="K29" s="264">
        <v>44228</v>
      </c>
      <c r="L29" s="264">
        <v>44561</v>
      </c>
      <c r="M29" s="257" t="s">
        <v>305</v>
      </c>
      <c r="N29" s="391"/>
      <c r="O29" s="391" t="s">
        <v>853</v>
      </c>
      <c r="P29" s="150"/>
      <c r="Q29" s="150"/>
      <c r="R29" s="319" t="s">
        <v>818</v>
      </c>
      <c r="S29" s="391"/>
    </row>
    <row r="30" spans="1:19" ht="120" customHeight="1" x14ac:dyDescent="0.3">
      <c r="A30" s="393"/>
      <c r="B30" s="452"/>
      <c r="C30" s="453"/>
      <c r="D30" s="459"/>
      <c r="E30" s="455"/>
      <c r="F30" s="457"/>
      <c r="G30" s="189" t="s">
        <v>394</v>
      </c>
      <c r="H30" s="277" t="s">
        <v>299</v>
      </c>
      <c r="I30" s="268">
        <v>0.25</v>
      </c>
      <c r="J30" s="265" t="s">
        <v>303</v>
      </c>
      <c r="K30" s="264">
        <v>44228</v>
      </c>
      <c r="L30" s="264">
        <v>44561</v>
      </c>
      <c r="M30" s="257" t="s">
        <v>305</v>
      </c>
      <c r="N30" s="393"/>
      <c r="O30" s="393"/>
      <c r="P30" s="150"/>
      <c r="Q30" s="150"/>
      <c r="R30" s="150" t="s">
        <v>819</v>
      </c>
      <c r="S30" s="393"/>
    </row>
    <row r="31" spans="1:19" ht="114" customHeight="1" x14ac:dyDescent="0.3">
      <c r="A31" s="393"/>
      <c r="B31" s="452"/>
      <c r="C31" s="453"/>
      <c r="D31" s="459"/>
      <c r="E31" s="455"/>
      <c r="F31" s="457"/>
      <c r="G31" s="189" t="s">
        <v>395</v>
      </c>
      <c r="H31" s="277" t="s">
        <v>300</v>
      </c>
      <c r="I31" s="268">
        <v>0.25</v>
      </c>
      <c r="J31" s="265" t="s">
        <v>291</v>
      </c>
      <c r="K31" s="264">
        <v>44228</v>
      </c>
      <c r="L31" s="264">
        <v>44561</v>
      </c>
      <c r="M31" s="257" t="s">
        <v>305</v>
      </c>
      <c r="N31" s="393"/>
      <c r="O31" s="393"/>
      <c r="P31" s="150"/>
      <c r="Q31" s="150"/>
      <c r="R31" s="150" t="s">
        <v>820</v>
      </c>
      <c r="S31" s="393"/>
    </row>
    <row r="32" spans="1:19" ht="225" customHeight="1" x14ac:dyDescent="0.3">
      <c r="A32" s="393"/>
      <c r="B32" s="452"/>
      <c r="C32" s="453"/>
      <c r="D32" s="459"/>
      <c r="E32" s="455"/>
      <c r="F32" s="457"/>
      <c r="G32" s="189" t="s">
        <v>393</v>
      </c>
      <c r="H32" s="277" t="s">
        <v>301</v>
      </c>
      <c r="I32" s="268">
        <v>0.25</v>
      </c>
      <c r="J32" s="265" t="s">
        <v>304</v>
      </c>
      <c r="K32" s="264">
        <v>44228</v>
      </c>
      <c r="L32" s="264">
        <v>44561</v>
      </c>
      <c r="M32" s="257" t="s">
        <v>305</v>
      </c>
      <c r="N32" s="393"/>
      <c r="O32" s="393"/>
      <c r="P32" s="150"/>
      <c r="Q32" s="182"/>
      <c r="R32" s="182" t="s">
        <v>821</v>
      </c>
      <c r="S32" s="393"/>
    </row>
    <row r="33" spans="1:19" ht="96.75" customHeight="1" x14ac:dyDescent="0.3">
      <c r="A33" s="174">
        <v>6</v>
      </c>
      <c r="B33" s="449" t="s">
        <v>516</v>
      </c>
      <c r="C33" s="449"/>
      <c r="D33" s="272">
        <v>0.01</v>
      </c>
      <c r="E33" s="175" t="s">
        <v>287</v>
      </c>
      <c r="F33" s="222" t="s">
        <v>289</v>
      </c>
      <c r="G33" s="209" t="s">
        <v>262</v>
      </c>
      <c r="H33" s="289" t="s">
        <v>306</v>
      </c>
      <c r="I33" s="220">
        <v>1</v>
      </c>
      <c r="J33" s="181" t="s">
        <v>260</v>
      </c>
      <c r="K33" s="186">
        <v>44197</v>
      </c>
      <c r="L33" s="186">
        <v>44561</v>
      </c>
      <c r="M33" s="180" t="s">
        <v>305</v>
      </c>
      <c r="N33" s="221"/>
      <c r="O33" s="333" t="s">
        <v>854</v>
      </c>
      <c r="P33" s="221"/>
      <c r="Q33" s="149"/>
      <c r="R33" s="319" t="s">
        <v>848</v>
      </c>
      <c r="S33" s="149"/>
    </row>
    <row r="34" spans="1:19" x14ac:dyDescent="0.3">
      <c r="A34" s="461"/>
      <c r="B34" s="462"/>
      <c r="C34" s="463"/>
      <c r="D34" s="252" t="e">
        <f>SUM(#REF!)/15</f>
        <v>#REF!</v>
      </c>
      <c r="E34" s="464"/>
      <c r="F34" s="465"/>
      <c r="G34" s="465"/>
      <c r="H34" s="465"/>
      <c r="I34" s="465"/>
      <c r="J34" s="465"/>
      <c r="K34" s="465"/>
      <c r="L34" s="465"/>
      <c r="M34" s="465"/>
      <c r="N34" s="465"/>
      <c r="O34" s="465"/>
      <c r="P34" s="465"/>
      <c r="Q34" s="465"/>
      <c r="R34" s="465"/>
      <c r="S34" s="465"/>
    </row>
    <row r="35" spans="1:19" ht="98.25" customHeight="1" x14ac:dyDescent="0.3">
      <c r="A35" s="400">
        <v>7</v>
      </c>
      <c r="B35" s="448" t="s">
        <v>514</v>
      </c>
      <c r="C35" s="448"/>
      <c r="D35" s="460">
        <v>1.26E-2</v>
      </c>
      <c r="E35" s="192" t="s">
        <v>476</v>
      </c>
      <c r="F35" s="443" t="s">
        <v>755</v>
      </c>
      <c r="G35" s="209" t="s">
        <v>262</v>
      </c>
      <c r="H35" s="203" t="s">
        <v>308</v>
      </c>
      <c r="I35" s="223">
        <v>0.25</v>
      </c>
      <c r="J35" s="202" t="s">
        <v>309</v>
      </c>
      <c r="K35" s="188">
        <v>44317</v>
      </c>
      <c r="L35" s="188">
        <v>44469</v>
      </c>
      <c r="M35" s="203" t="s">
        <v>307</v>
      </c>
      <c r="N35" s="397" t="s">
        <v>826</v>
      </c>
      <c r="O35" s="400" t="s">
        <v>855</v>
      </c>
      <c r="P35" s="149"/>
      <c r="Q35" s="149"/>
      <c r="R35" s="397" t="s">
        <v>822</v>
      </c>
      <c r="S35" s="397"/>
    </row>
    <row r="36" spans="1:19" ht="98.25" customHeight="1" x14ac:dyDescent="0.3">
      <c r="A36" s="400"/>
      <c r="B36" s="448"/>
      <c r="C36" s="448"/>
      <c r="D36" s="460"/>
      <c r="E36" s="192" t="s">
        <v>477</v>
      </c>
      <c r="F36" s="443"/>
      <c r="G36" s="209" t="s">
        <v>262</v>
      </c>
      <c r="H36" s="203" t="s">
        <v>468</v>
      </c>
      <c r="I36" s="223">
        <v>0.5</v>
      </c>
      <c r="J36" s="202" t="s">
        <v>309</v>
      </c>
      <c r="K36" s="188">
        <v>44317</v>
      </c>
      <c r="L36" s="323">
        <v>44469</v>
      </c>
      <c r="M36" s="203" t="s">
        <v>482</v>
      </c>
      <c r="N36" s="398"/>
      <c r="O36" s="400"/>
      <c r="P36" s="149"/>
      <c r="Q36" s="149"/>
      <c r="R36" s="398"/>
      <c r="S36" s="398"/>
    </row>
    <row r="37" spans="1:19" ht="147.75" customHeight="1" x14ac:dyDescent="0.3">
      <c r="A37" s="400"/>
      <c r="B37" s="448"/>
      <c r="C37" s="448"/>
      <c r="D37" s="460"/>
      <c r="E37" s="192" t="s">
        <v>475</v>
      </c>
      <c r="F37" s="443"/>
      <c r="G37" s="215" t="s">
        <v>262</v>
      </c>
      <c r="H37" s="203" t="s">
        <v>478</v>
      </c>
      <c r="I37" s="223">
        <v>0.25</v>
      </c>
      <c r="J37" s="202" t="s">
        <v>291</v>
      </c>
      <c r="K37" s="323">
        <v>44470</v>
      </c>
      <c r="L37" s="323">
        <v>44530</v>
      </c>
      <c r="M37" s="203" t="s">
        <v>756</v>
      </c>
      <c r="N37" s="399"/>
      <c r="O37" s="400"/>
      <c r="P37" s="149"/>
      <c r="Q37" s="149"/>
      <c r="R37" s="399"/>
      <c r="S37" s="399"/>
    </row>
    <row r="38" spans="1:19" ht="76.5" customHeight="1" x14ac:dyDescent="0.3">
      <c r="A38" s="401">
        <v>8</v>
      </c>
      <c r="B38" s="448" t="s">
        <v>495</v>
      </c>
      <c r="C38" s="448"/>
      <c r="D38" s="460">
        <v>3.2000000000000002E-3</v>
      </c>
      <c r="E38" s="408" t="s">
        <v>288</v>
      </c>
      <c r="F38" s="443" t="s">
        <v>757</v>
      </c>
      <c r="G38" s="476" t="s">
        <v>262</v>
      </c>
      <c r="H38" s="203" t="s">
        <v>758</v>
      </c>
      <c r="I38" s="216">
        <v>0.5</v>
      </c>
      <c r="J38" s="479" t="s">
        <v>491</v>
      </c>
      <c r="K38" s="477" t="s">
        <v>492</v>
      </c>
      <c r="L38" s="478">
        <v>44530</v>
      </c>
      <c r="M38" s="203" t="s">
        <v>759</v>
      </c>
      <c r="N38" s="391"/>
      <c r="O38" s="401" t="s">
        <v>856</v>
      </c>
      <c r="P38" s="182"/>
      <c r="Q38" s="182"/>
      <c r="R38" s="391" t="s">
        <v>848</v>
      </c>
      <c r="S38" s="391"/>
    </row>
    <row r="39" spans="1:19" ht="69.75" customHeight="1" x14ac:dyDescent="0.3">
      <c r="A39" s="401"/>
      <c r="B39" s="448"/>
      <c r="C39" s="448"/>
      <c r="D39" s="460"/>
      <c r="E39" s="408"/>
      <c r="F39" s="443"/>
      <c r="G39" s="476"/>
      <c r="H39" s="225" t="s">
        <v>493</v>
      </c>
      <c r="I39" s="216">
        <v>0.5</v>
      </c>
      <c r="J39" s="479"/>
      <c r="K39" s="477"/>
      <c r="L39" s="478"/>
      <c r="M39" s="203" t="s">
        <v>494</v>
      </c>
      <c r="N39" s="392"/>
      <c r="O39" s="401"/>
      <c r="P39" s="149"/>
      <c r="Q39" s="149"/>
      <c r="R39" s="392"/>
      <c r="S39" s="392"/>
    </row>
    <row r="40" spans="1:19" x14ac:dyDescent="0.3">
      <c r="D40" s="253" t="e">
        <f>SUM(#REF!)/5</f>
        <v>#REF!</v>
      </c>
    </row>
  </sheetData>
  <mergeCells count="89">
    <mergeCell ref="A38:A39"/>
    <mergeCell ref="G38:G39"/>
    <mergeCell ref="K38:K39"/>
    <mergeCell ref="L38:L39"/>
    <mergeCell ref="B38:C39"/>
    <mergeCell ref="E38:E39"/>
    <mergeCell ref="F38:F39"/>
    <mergeCell ref="J38:J39"/>
    <mergeCell ref="D38:D39"/>
    <mergeCell ref="J19:J21"/>
    <mergeCell ref="D19:D21"/>
    <mergeCell ref="E22:E24"/>
    <mergeCell ref="F22:F24"/>
    <mergeCell ref="J22:J24"/>
    <mergeCell ref="D22:D24"/>
    <mergeCell ref="A22:A24"/>
    <mergeCell ref="B25:C25"/>
    <mergeCell ref="F19:F21"/>
    <mergeCell ref="E19:E21"/>
    <mergeCell ref="B22:C24"/>
    <mergeCell ref="A19:A21"/>
    <mergeCell ref="B19:C21"/>
    <mergeCell ref="A35:A37"/>
    <mergeCell ref="F35:F37"/>
    <mergeCell ref="A26:A28"/>
    <mergeCell ref="B26:C28"/>
    <mergeCell ref="B35:C37"/>
    <mergeCell ref="B33:C33"/>
    <mergeCell ref="B29:C32"/>
    <mergeCell ref="A29:A32"/>
    <mergeCell ref="E29:E32"/>
    <mergeCell ref="F29:F32"/>
    <mergeCell ref="D29:D32"/>
    <mergeCell ref="D26:D28"/>
    <mergeCell ref="D35:D37"/>
    <mergeCell ref="E26:E28"/>
    <mergeCell ref="A34:C34"/>
    <mergeCell ref="E34:S34"/>
    <mergeCell ref="A6:C6"/>
    <mergeCell ref="D6:I6"/>
    <mergeCell ref="J6:M6"/>
    <mergeCell ref="N6:O6"/>
    <mergeCell ref="P6:S6"/>
    <mergeCell ref="A2:D4"/>
    <mergeCell ref="E2:P3"/>
    <mergeCell ref="R2:S2"/>
    <mergeCell ref="R3:S3"/>
    <mergeCell ref="E4:P4"/>
    <mergeCell ref="R4:S4"/>
    <mergeCell ref="A9:P9"/>
    <mergeCell ref="Q9:S9"/>
    <mergeCell ref="A10:P10"/>
    <mergeCell ref="A7:S8"/>
    <mergeCell ref="Q10:S10"/>
    <mergeCell ref="A11:B11"/>
    <mergeCell ref="C11:S11"/>
    <mergeCell ref="A12:B12"/>
    <mergeCell ref="C12:S12"/>
    <mergeCell ref="B18:C18"/>
    <mergeCell ref="A16:B16"/>
    <mergeCell ref="C16:N16"/>
    <mergeCell ref="A13:S14"/>
    <mergeCell ref="A15:B15"/>
    <mergeCell ref="C15:N15"/>
    <mergeCell ref="R15:S15"/>
    <mergeCell ref="R16:S16"/>
    <mergeCell ref="R38:R39"/>
    <mergeCell ref="O19:O21"/>
    <mergeCell ref="O22:O24"/>
    <mergeCell ref="R19:R21"/>
    <mergeCell ref="R22:R24"/>
    <mergeCell ref="O26:O28"/>
    <mergeCell ref="R26:R28"/>
    <mergeCell ref="S38:S39"/>
    <mergeCell ref="N19:N21"/>
    <mergeCell ref="S19:S21"/>
    <mergeCell ref="N22:N24"/>
    <mergeCell ref="S22:S24"/>
    <mergeCell ref="N26:N28"/>
    <mergeCell ref="S26:S28"/>
    <mergeCell ref="N29:N32"/>
    <mergeCell ref="S29:S32"/>
    <mergeCell ref="N35:N37"/>
    <mergeCell ref="R35:R37"/>
    <mergeCell ref="S35:S37"/>
    <mergeCell ref="O29:O32"/>
    <mergeCell ref="O35:O37"/>
    <mergeCell ref="O38:O39"/>
    <mergeCell ref="N38:N39"/>
  </mergeCells>
  <pageMargins left="0.25" right="0.25" top="0.75" bottom="0.75" header="0.3" footer="0.3"/>
  <pageSetup paperSize="9" scale="18"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27CDC-26B7-4EF9-9992-6DE276D68C61}">
  <sheetPr>
    <tabColor theme="3" tint="-0.249977111117893"/>
    <pageSetUpPr fitToPage="1"/>
  </sheetPr>
  <dimension ref="A2:AO290"/>
  <sheetViews>
    <sheetView topLeftCell="A29" zoomScale="50" zoomScaleNormal="50" workbookViewId="0">
      <selection activeCell="A34" sqref="A34"/>
    </sheetView>
  </sheetViews>
  <sheetFormatPr baseColWidth="10" defaultRowHeight="20.25" x14ac:dyDescent="0.3"/>
  <cols>
    <col min="1" max="1" width="12.85546875" style="140" customWidth="1"/>
    <col min="2" max="2" width="24.140625" style="140" customWidth="1"/>
    <col min="3" max="3" width="28.42578125" style="140" customWidth="1"/>
    <col min="4" max="4" width="20.5703125" style="140" hidden="1" customWidth="1"/>
    <col min="5" max="5" width="37" style="140" customWidth="1"/>
    <col min="6" max="6" width="35.5703125" style="140" customWidth="1"/>
    <col min="7" max="7" width="29.85546875" style="140" hidden="1" customWidth="1"/>
    <col min="8" max="8" width="67.85546875" style="140" customWidth="1"/>
    <col min="9" max="9" width="26.28515625" style="140" hidden="1" customWidth="1"/>
    <col min="10" max="10" width="41.42578125" style="140" hidden="1" customWidth="1"/>
    <col min="11" max="11" width="27.5703125" style="140" customWidth="1"/>
    <col min="12" max="12" width="28.28515625" style="140" customWidth="1"/>
    <col min="13" max="13" width="48.140625" style="140" hidden="1" customWidth="1"/>
    <col min="14" max="14" width="47.140625" style="140" customWidth="1"/>
    <col min="15" max="15" width="39" style="140" customWidth="1"/>
    <col min="16" max="16" width="37.140625" style="140" hidden="1" customWidth="1"/>
    <col min="17" max="17" width="39.7109375" style="140" hidden="1" customWidth="1"/>
    <col min="18" max="18" width="27.7109375" style="140" customWidth="1"/>
    <col min="19" max="19" width="33" style="140" customWidth="1"/>
    <col min="20" max="41" width="11.42578125" style="70"/>
  </cols>
  <sheetData>
    <row r="2" spans="1:19" x14ac:dyDescent="0.25">
      <c r="A2" s="420"/>
      <c r="B2" s="421"/>
      <c r="C2" s="421"/>
      <c r="D2" s="422"/>
      <c r="E2" s="429" t="s">
        <v>241</v>
      </c>
      <c r="F2" s="429"/>
      <c r="G2" s="429"/>
      <c r="H2" s="429"/>
      <c r="I2" s="429"/>
      <c r="J2" s="429"/>
      <c r="K2" s="429"/>
      <c r="L2" s="429"/>
      <c r="M2" s="429"/>
      <c r="N2" s="429"/>
      <c r="O2" s="429"/>
      <c r="P2" s="429"/>
      <c r="Q2" s="139" t="s">
        <v>238</v>
      </c>
      <c r="R2" s="430" t="s">
        <v>243</v>
      </c>
      <c r="S2" s="430"/>
    </row>
    <row r="3" spans="1:19" x14ac:dyDescent="0.25">
      <c r="A3" s="423"/>
      <c r="B3" s="488"/>
      <c r="C3" s="488"/>
      <c r="D3" s="425"/>
      <c r="E3" s="429"/>
      <c r="F3" s="429"/>
      <c r="G3" s="429"/>
      <c r="H3" s="429"/>
      <c r="I3" s="429"/>
      <c r="J3" s="429"/>
      <c r="K3" s="429"/>
      <c r="L3" s="429"/>
      <c r="M3" s="429"/>
      <c r="N3" s="429"/>
      <c r="O3" s="429"/>
      <c r="P3" s="429"/>
      <c r="Q3" s="139" t="s">
        <v>239</v>
      </c>
      <c r="R3" s="431">
        <v>2</v>
      </c>
      <c r="S3" s="431"/>
    </row>
    <row r="4" spans="1:19" x14ac:dyDescent="0.25">
      <c r="A4" s="426"/>
      <c r="B4" s="427"/>
      <c r="C4" s="427"/>
      <c r="D4" s="428"/>
      <c r="E4" s="429" t="s">
        <v>242</v>
      </c>
      <c r="F4" s="429"/>
      <c r="G4" s="429"/>
      <c r="H4" s="429"/>
      <c r="I4" s="429"/>
      <c r="J4" s="429"/>
      <c r="K4" s="429"/>
      <c r="L4" s="429"/>
      <c r="M4" s="429"/>
      <c r="N4" s="429"/>
      <c r="O4" s="429"/>
      <c r="P4" s="429"/>
      <c r="Q4" s="139" t="s">
        <v>240</v>
      </c>
      <c r="R4" s="432">
        <v>44173</v>
      </c>
      <c r="S4" s="433"/>
    </row>
    <row r="6" spans="1:19" ht="41.25" customHeight="1" x14ac:dyDescent="0.25">
      <c r="A6" s="434" t="s">
        <v>50</v>
      </c>
      <c r="B6" s="435"/>
      <c r="C6" s="436"/>
      <c r="D6" s="437">
        <v>44168</v>
      </c>
      <c r="E6" s="438"/>
      <c r="F6" s="438"/>
      <c r="G6" s="438"/>
      <c r="H6" s="438"/>
      <c r="I6" s="439"/>
      <c r="J6" s="489"/>
      <c r="K6" s="489"/>
      <c r="L6" s="489"/>
      <c r="M6" s="489"/>
      <c r="N6" s="406" t="s">
        <v>51</v>
      </c>
      <c r="O6" s="406"/>
      <c r="P6" s="441" t="s">
        <v>922</v>
      </c>
      <c r="Q6" s="442"/>
      <c r="R6" s="442"/>
      <c r="S6" s="442"/>
    </row>
    <row r="7" spans="1:19" ht="15" x14ac:dyDescent="0.25">
      <c r="A7" s="413" t="s">
        <v>700</v>
      </c>
      <c r="B7" s="414"/>
      <c r="C7" s="414"/>
      <c r="D7" s="487"/>
      <c r="E7" s="487"/>
      <c r="F7" s="487"/>
      <c r="G7" s="487"/>
      <c r="H7" s="487"/>
      <c r="I7" s="487"/>
      <c r="J7" s="487"/>
      <c r="K7" s="487"/>
      <c r="L7" s="487"/>
      <c r="M7" s="487"/>
      <c r="N7" s="414"/>
      <c r="O7" s="414"/>
      <c r="P7" s="414"/>
      <c r="Q7" s="414"/>
      <c r="R7" s="414"/>
      <c r="S7" s="416"/>
    </row>
    <row r="8" spans="1:19" ht="15" x14ac:dyDescent="0.25">
      <c r="A8" s="417"/>
      <c r="B8" s="418"/>
      <c r="C8" s="418"/>
      <c r="D8" s="418"/>
      <c r="E8" s="418"/>
      <c r="F8" s="418"/>
      <c r="G8" s="418"/>
      <c r="H8" s="418"/>
      <c r="I8" s="418"/>
      <c r="J8" s="418"/>
      <c r="K8" s="418"/>
      <c r="L8" s="418"/>
      <c r="M8" s="418"/>
      <c r="N8" s="418"/>
      <c r="O8" s="418"/>
      <c r="P8" s="418"/>
      <c r="Q8" s="418"/>
      <c r="R8" s="418"/>
      <c r="S8" s="419"/>
    </row>
    <row r="9" spans="1:19" ht="59.25" customHeight="1" x14ac:dyDescent="0.25">
      <c r="A9" s="406" t="s">
        <v>701</v>
      </c>
      <c r="B9" s="406"/>
      <c r="C9" s="406"/>
      <c r="D9" s="406"/>
      <c r="E9" s="406"/>
      <c r="F9" s="406"/>
      <c r="G9" s="406"/>
      <c r="H9" s="406"/>
      <c r="I9" s="406"/>
      <c r="J9" s="406"/>
      <c r="K9" s="406"/>
      <c r="L9" s="406"/>
      <c r="M9" s="406"/>
      <c r="N9" s="406"/>
      <c r="O9" s="406"/>
      <c r="P9" s="406"/>
      <c r="Q9" s="406" t="s">
        <v>235</v>
      </c>
      <c r="R9" s="406"/>
      <c r="S9" s="406"/>
    </row>
    <row r="10" spans="1:19" x14ac:dyDescent="0.3">
      <c r="A10" s="412"/>
      <c r="B10" s="412"/>
      <c r="C10" s="412"/>
      <c r="D10" s="412"/>
      <c r="E10" s="412"/>
      <c r="F10" s="412"/>
      <c r="G10" s="412"/>
      <c r="H10" s="412"/>
      <c r="I10" s="412"/>
      <c r="J10" s="412"/>
      <c r="K10" s="412"/>
      <c r="L10" s="412"/>
      <c r="M10" s="412"/>
      <c r="N10" s="412"/>
      <c r="O10" s="412"/>
      <c r="P10" s="412"/>
      <c r="Q10" s="412"/>
      <c r="R10" s="412"/>
      <c r="S10" s="412"/>
    </row>
    <row r="11" spans="1:19" ht="50.25" customHeight="1" x14ac:dyDescent="0.25">
      <c r="A11" s="402" t="s">
        <v>223</v>
      </c>
      <c r="B11" s="402"/>
      <c r="C11" s="403" t="s">
        <v>245</v>
      </c>
      <c r="D11" s="404"/>
      <c r="E11" s="404"/>
      <c r="F11" s="404"/>
      <c r="G11" s="404"/>
      <c r="H11" s="404"/>
      <c r="I11" s="404"/>
      <c r="J11" s="404"/>
      <c r="K11" s="404"/>
      <c r="L11" s="404"/>
      <c r="M11" s="404"/>
      <c r="N11" s="404"/>
      <c r="O11" s="404"/>
      <c r="P11" s="404"/>
      <c r="Q11" s="404"/>
      <c r="R11" s="404"/>
      <c r="S11" s="405"/>
    </row>
    <row r="12" spans="1:19" ht="65.25" customHeight="1" x14ac:dyDescent="0.25">
      <c r="A12" s="406" t="s">
        <v>224</v>
      </c>
      <c r="B12" s="406"/>
      <c r="C12" s="403" t="s">
        <v>444</v>
      </c>
      <c r="D12" s="404"/>
      <c r="E12" s="404"/>
      <c r="F12" s="404"/>
      <c r="G12" s="404"/>
      <c r="H12" s="404"/>
      <c r="I12" s="404"/>
      <c r="J12" s="404"/>
      <c r="K12" s="404"/>
      <c r="L12" s="404"/>
      <c r="M12" s="404"/>
      <c r="N12" s="404"/>
      <c r="O12" s="404"/>
      <c r="P12" s="404"/>
      <c r="Q12" s="404"/>
      <c r="R12" s="404"/>
      <c r="S12" s="405"/>
    </row>
    <row r="13" spans="1:19" ht="15" x14ac:dyDescent="0.25">
      <c r="A13" s="409" t="s">
        <v>52</v>
      </c>
      <c r="B13" s="409"/>
      <c r="C13" s="409"/>
      <c r="D13" s="409"/>
      <c r="E13" s="409"/>
      <c r="F13" s="409"/>
      <c r="G13" s="409"/>
      <c r="H13" s="409"/>
      <c r="I13" s="409"/>
      <c r="J13" s="409"/>
      <c r="K13" s="409"/>
      <c r="L13" s="409"/>
      <c r="M13" s="409"/>
      <c r="N13" s="409"/>
      <c r="O13" s="409"/>
      <c r="P13" s="409"/>
      <c r="Q13" s="409"/>
      <c r="R13" s="409"/>
      <c r="S13" s="409"/>
    </row>
    <row r="14" spans="1:19" ht="15" x14ac:dyDescent="0.25">
      <c r="A14" s="409"/>
      <c r="B14" s="409"/>
      <c r="C14" s="409"/>
      <c r="D14" s="409"/>
      <c r="E14" s="409"/>
      <c r="F14" s="409"/>
      <c r="G14" s="409"/>
      <c r="H14" s="409"/>
      <c r="I14" s="409"/>
      <c r="J14" s="409"/>
      <c r="K14" s="409"/>
      <c r="L14" s="409"/>
      <c r="M14" s="409"/>
      <c r="N14" s="409"/>
      <c r="O14" s="409"/>
      <c r="P14" s="409"/>
      <c r="Q14" s="409"/>
      <c r="R14" s="409"/>
      <c r="S14" s="409"/>
    </row>
    <row r="15" spans="1:19" ht="40.5" x14ac:dyDescent="0.25">
      <c r="A15" s="406" t="s">
        <v>53</v>
      </c>
      <c r="B15" s="406"/>
      <c r="C15" s="406" t="s">
        <v>54</v>
      </c>
      <c r="D15" s="406"/>
      <c r="E15" s="406"/>
      <c r="F15" s="406"/>
      <c r="G15" s="406"/>
      <c r="H15" s="406"/>
      <c r="I15" s="406"/>
      <c r="J15" s="406"/>
      <c r="K15" s="406"/>
      <c r="L15" s="406"/>
      <c r="M15" s="406"/>
      <c r="N15" s="406"/>
      <c r="O15" s="177" t="s">
        <v>55</v>
      </c>
      <c r="P15" s="141" t="s">
        <v>56</v>
      </c>
      <c r="Q15" s="177" t="s">
        <v>57</v>
      </c>
      <c r="R15" s="406" t="s">
        <v>222</v>
      </c>
      <c r="S15" s="406"/>
    </row>
    <row r="16" spans="1:19" ht="110.25" customHeight="1" x14ac:dyDescent="0.25">
      <c r="A16" s="407" t="s">
        <v>693</v>
      </c>
      <c r="B16" s="407"/>
      <c r="C16" s="408" t="s">
        <v>694</v>
      </c>
      <c r="D16" s="408"/>
      <c r="E16" s="408"/>
      <c r="F16" s="408"/>
      <c r="G16" s="408"/>
      <c r="H16" s="408"/>
      <c r="I16" s="408"/>
      <c r="J16" s="408"/>
      <c r="K16" s="408"/>
      <c r="L16" s="408"/>
      <c r="M16" s="408"/>
      <c r="N16" s="408"/>
      <c r="O16" s="145" t="s">
        <v>250</v>
      </c>
      <c r="P16" s="147">
        <v>44197</v>
      </c>
      <c r="Q16" s="232">
        <v>0.9</v>
      </c>
      <c r="R16" s="410" t="s">
        <v>251</v>
      </c>
      <c r="S16" s="411"/>
    </row>
    <row r="17" spans="1:19" x14ac:dyDescent="0.3">
      <c r="L17" s="142"/>
    </row>
    <row r="18" spans="1:19" ht="60.75" x14ac:dyDescent="0.25">
      <c r="A18" s="177" t="s">
        <v>234</v>
      </c>
      <c r="B18" s="406" t="s">
        <v>58</v>
      </c>
      <c r="C18" s="406"/>
      <c r="D18" s="177" t="s">
        <v>225</v>
      </c>
      <c r="E18" s="177" t="s">
        <v>60</v>
      </c>
      <c r="F18" s="177" t="s">
        <v>233</v>
      </c>
      <c r="G18" s="177" t="s">
        <v>244</v>
      </c>
      <c r="H18" s="177" t="s">
        <v>231</v>
      </c>
      <c r="I18" s="177" t="s">
        <v>226</v>
      </c>
      <c r="J18" s="177" t="s">
        <v>232</v>
      </c>
      <c r="K18" s="177" t="s">
        <v>61</v>
      </c>
      <c r="L18" s="177" t="s">
        <v>62</v>
      </c>
      <c r="M18" s="177" t="s">
        <v>233</v>
      </c>
      <c r="N18" s="177" t="s">
        <v>227</v>
      </c>
      <c r="O18" s="177" t="s">
        <v>228</v>
      </c>
      <c r="P18" s="177" t="s">
        <v>236</v>
      </c>
      <c r="Q18" s="177" t="s">
        <v>229</v>
      </c>
      <c r="R18" s="177" t="s">
        <v>230</v>
      </c>
      <c r="S18" s="177" t="s">
        <v>237</v>
      </c>
    </row>
    <row r="19" spans="1:19" ht="82.5" customHeight="1" x14ac:dyDescent="0.25">
      <c r="A19" s="486">
        <v>9</v>
      </c>
      <c r="B19" s="490" t="s">
        <v>518</v>
      </c>
      <c r="C19" s="490"/>
      <c r="D19" s="494">
        <v>0.03</v>
      </c>
      <c r="E19" s="407" t="s">
        <v>445</v>
      </c>
      <c r="F19" s="490" t="s">
        <v>446</v>
      </c>
      <c r="G19" s="491" t="s">
        <v>262</v>
      </c>
      <c r="H19" s="206" t="s">
        <v>447</v>
      </c>
      <c r="I19" s="217">
        <v>0.25</v>
      </c>
      <c r="J19" s="179" t="s">
        <v>445</v>
      </c>
      <c r="K19" s="172">
        <v>44197</v>
      </c>
      <c r="L19" s="172">
        <v>44285</v>
      </c>
      <c r="M19" s="185" t="s">
        <v>448</v>
      </c>
      <c r="N19" s="391" t="s">
        <v>827</v>
      </c>
      <c r="O19" s="486" t="s">
        <v>857</v>
      </c>
      <c r="P19" s="182"/>
      <c r="Q19" s="182"/>
      <c r="R19" s="391" t="s">
        <v>822</v>
      </c>
      <c r="S19" s="391"/>
    </row>
    <row r="20" spans="1:19" ht="49.5" customHeight="1" x14ac:dyDescent="0.25">
      <c r="A20" s="486"/>
      <c r="B20" s="490"/>
      <c r="C20" s="490"/>
      <c r="D20" s="495"/>
      <c r="E20" s="407"/>
      <c r="F20" s="490"/>
      <c r="G20" s="492"/>
      <c r="H20" s="206" t="s">
        <v>449</v>
      </c>
      <c r="I20" s="217">
        <v>0.25</v>
      </c>
      <c r="J20" s="179" t="s">
        <v>445</v>
      </c>
      <c r="K20" s="172">
        <v>44287</v>
      </c>
      <c r="L20" s="172">
        <v>44377</v>
      </c>
      <c r="M20" s="185" t="s">
        <v>450</v>
      </c>
      <c r="N20" s="393"/>
      <c r="O20" s="486"/>
      <c r="P20" s="182"/>
      <c r="Q20" s="182"/>
      <c r="R20" s="393"/>
      <c r="S20" s="393"/>
    </row>
    <row r="21" spans="1:19" ht="49.5" customHeight="1" x14ac:dyDescent="0.25">
      <c r="A21" s="486"/>
      <c r="B21" s="490"/>
      <c r="C21" s="490"/>
      <c r="D21" s="495"/>
      <c r="E21" s="407"/>
      <c r="F21" s="490"/>
      <c r="G21" s="492"/>
      <c r="H21" s="206" t="s">
        <v>451</v>
      </c>
      <c r="I21" s="217">
        <v>0.25</v>
      </c>
      <c r="J21" s="179" t="s">
        <v>445</v>
      </c>
      <c r="K21" s="172">
        <v>44378</v>
      </c>
      <c r="L21" s="172">
        <v>44469</v>
      </c>
      <c r="M21" s="185" t="s">
        <v>452</v>
      </c>
      <c r="N21" s="393"/>
      <c r="O21" s="486"/>
      <c r="P21" s="182"/>
      <c r="Q21" s="182"/>
      <c r="R21" s="393"/>
      <c r="S21" s="393"/>
    </row>
    <row r="22" spans="1:19" ht="49.5" customHeight="1" x14ac:dyDescent="0.25">
      <c r="A22" s="486"/>
      <c r="B22" s="490"/>
      <c r="C22" s="490"/>
      <c r="D22" s="496"/>
      <c r="E22" s="407"/>
      <c r="F22" s="490"/>
      <c r="G22" s="493"/>
      <c r="H22" s="206" t="s">
        <v>453</v>
      </c>
      <c r="I22" s="217">
        <v>0.25</v>
      </c>
      <c r="J22" s="179" t="s">
        <v>445</v>
      </c>
      <c r="K22" s="172">
        <v>44470</v>
      </c>
      <c r="L22" s="172">
        <v>44561</v>
      </c>
      <c r="M22" s="185" t="s">
        <v>454</v>
      </c>
      <c r="N22" s="392"/>
      <c r="O22" s="486"/>
      <c r="P22" s="182"/>
      <c r="Q22" s="182"/>
      <c r="R22" s="392"/>
      <c r="S22" s="392"/>
    </row>
    <row r="23" spans="1:19" hidden="1" x14ac:dyDescent="0.3">
      <c r="A23" s="501"/>
      <c r="B23" s="502"/>
      <c r="C23" s="503"/>
      <c r="D23" s="253" t="e">
        <f>SUM(#REF!)/4</f>
        <v>#REF!</v>
      </c>
      <c r="E23" s="504"/>
      <c r="F23" s="505"/>
      <c r="G23" s="505"/>
      <c r="H23" s="505"/>
      <c r="I23" s="505"/>
      <c r="J23" s="505"/>
      <c r="K23" s="505"/>
      <c r="L23" s="505"/>
      <c r="M23" s="505"/>
      <c r="N23" s="505"/>
      <c r="O23" s="505"/>
      <c r="P23" s="505"/>
      <c r="Q23" s="505"/>
      <c r="R23" s="505"/>
      <c r="S23" s="505"/>
    </row>
    <row r="24" spans="1:19" ht="66" customHeight="1" x14ac:dyDescent="0.25">
      <c r="A24" s="486">
        <v>10</v>
      </c>
      <c r="B24" s="443" t="s">
        <v>470</v>
      </c>
      <c r="C24" s="443"/>
      <c r="D24" s="473">
        <v>0.02</v>
      </c>
      <c r="E24" s="407" t="s">
        <v>455</v>
      </c>
      <c r="F24" s="500" t="s">
        <v>457</v>
      </c>
      <c r="G24" s="497" t="s">
        <v>262</v>
      </c>
      <c r="H24" s="214" t="s">
        <v>460</v>
      </c>
      <c r="I24" s="217">
        <v>0.35</v>
      </c>
      <c r="J24" s="179" t="s">
        <v>456</v>
      </c>
      <c r="K24" s="172" t="s">
        <v>471</v>
      </c>
      <c r="L24" s="172">
        <v>44408</v>
      </c>
      <c r="M24" s="214" t="s">
        <v>761</v>
      </c>
      <c r="N24" s="486"/>
      <c r="O24" s="486" t="s">
        <v>858</v>
      </c>
      <c r="P24" s="182"/>
      <c r="Q24" s="182"/>
      <c r="R24" s="486" t="s">
        <v>848</v>
      </c>
      <c r="S24" s="486"/>
    </row>
    <row r="25" spans="1:19" ht="66" customHeight="1" x14ac:dyDescent="0.25">
      <c r="A25" s="486"/>
      <c r="B25" s="443"/>
      <c r="C25" s="443"/>
      <c r="D25" s="474"/>
      <c r="E25" s="407"/>
      <c r="F25" s="500"/>
      <c r="G25" s="498"/>
      <c r="H25" s="214" t="s">
        <v>458</v>
      </c>
      <c r="I25" s="217">
        <v>0.35</v>
      </c>
      <c r="J25" s="179" t="s">
        <v>456</v>
      </c>
      <c r="K25" s="172" t="s">
        <v>471</v>
      </c>
      <c r="L25" s="172">
        <v>44408</v>
      </c>
      <c r="M25" s="214" t="s">
        <v>762</v>
      </c>
      <c r="N25" s="486"/>
      <c r="O25" s="486"/>
      <c r="P25" s="182"/>
      <c r="Q25" s="182"/>
      <c r="R25" s="486"/>
      <c r="S25" s="486"/>
    </row>
    <row r="26" spans="1:19" ht="66" customHeight="1" x14ac:dyDescent="0.25">
      <c r="A26" s="486"/>
      <c r="B26" s="443"/>
      <c r="C26" s="443"/>
      <c r="D26" s="475"/>
      <c r="E26" s="407"/>
      <c r="F26" s="500"/>
      <c r="G26" s="499"/>
      <c r="H26" s="214" t="s">
        <v>459</v>
      </c>
      <c r="I26" s="217">
        <v>0.3</v>
      </c>
      <c r="J26" s="179" t="s">
        <v>456</v>
      </c>
      <c r="K26" s="172" t="s">
        <v>471</v>
      </c>
      <c r="L26" s="172">
        <v>44408</v>
      </c>
      <c r="M26" s="214" t="s">
        <v>461</v>
      </c>
      <c r="N26" s="486"/>
      <c r="O26" s="486"/>
      <c r="P26" s="182"/>
      <c r="Q26" s="182"/>
      <c r="R26" s="486"/>
      <c r="S26" s="486"/>
    </row>
    <row r="27" spans="1:19" ht="66" customHeight="1" x14ac:dyDescent="0.25">
      <c r="A27" s="486">
        <v>11</v>
      </c>
      <c r="B27" s="443" t="s">
        <v>462</v>
      </c>
      <c r="C27" s="443"/>
      <c r="D27" s="460">
        <v>0.03</v>
      </c>
      <c r="E27" s="407" t="s">
        <v>455</v>
      </c>
      <c r="F27" s="500" t="s">
        <v>463</v>
      </c>
      <c r="G27" s="497" t="s">
        <v>262</v>
      </c>
      <c r="H27" s="214" t="s">
        <v>472</v>
      </c>
      <c r="I27" s="146">
        <v>0.4</v>
      </c>
      <c r="J27" s="179" t="s">
        <v>456</v>
      </c>
      <c r="K27" s="172" t="s">
        <v>473</v>
      </c>
      <c r="L27" s="172" t="s">
        <v>474</v>
      </c>
      <c r="M27" s="214" t="s">
        <v>496</v>
      </c>
      <c r="N27" s="486"/>
      <c r="O27" s="480" t="s">
        <v>859</v>
      </c>
      <c r="P27" s="182"/>
      <c r="Q27" s="182"/>
      <c r="R27" s="480" t="s">
        <v>848</v>
      </c>
      <c r="S27" s="480"/>
    </row>
    <row r="28" spans="1:19" ht="66" customHeight="1" x14ac:dyDescent="0.25">
      <c r="A28" s="486"/>
      <c r="B28" s="443"/>
      <c r="C28" s="443"/>
      <c r="D28" s="460"/>
      <c r="E28" s="407"/>
      <c r="F28" s="500"/>
      <c r="G28" s="498"/>
      <c r="H28" s="214" t="s">
        <v>464</v>
      </c>
      <c r="I28" s="146">
        <v>0.3</v>
      </c>
      <c r="J28" s="179" t="s">
        <v>383</v>
      </c>
      <c r="K28" s="172" t="s">
        <v>473</v>
      </c>
      <c r="L28" s="172" t="s">
        <v>474</v>
      </c>
      <c r="M28" s="214" t="s">
        <v>466</v>
      </c>
      <c r="N28" s="486"/>
      <c r="O28" s="481"/>
      <c r="P28" s="182"/>
      <c r="Q28" s="182"/>
      <c r="R28" s="481"/>
      <c r="S28" s="481"/>
    </row>
    <row r="29" spans="1:19" ht="376.5" customHeight="1" x14ac:dyDescent="0.25">
      <c r="A29" s="486"/>
      <c r="B29" s="443"/>
      <c r="C29" s="443"/>
      <c r="D29" s="460"/>
      <c r="E29" s="407"/>
      <c r="F29" s="500"/>
      <c r="G29" s="499"/>
      <c r="H29" s="214" t="s">
        <v>465</v>
      </c>
      <c r="I29" s="218">
        <v>0.3</v>
      </c>
      <c r="J29" s="179" t="s">
        <v>456</v>
      </c>
      <c r="K29" s="172" t="s">
        <v>473</v>
      </c>
      <c r="L29" s="172" t="s">
        <v>474</v>
      </c>
      <c r="M29" s="214" t="s">
        <v>467</v>
      </c>
      <c r="N29" s="486"/>
      <c r="O29" s="482"/>
      <c r="P29" s="182"/>
      <c r="Q29" s="182"/>
      <c r="R29" s="482"/>
      <c r="S29" s="482"/>
    </row>
    <row r="30" spans="1:19" ht="129.75" customHeight="1" x14ac:dyDescent="0.3">
      <c r="A30" s="506">
        <v>12</v>
      </c>
      <c r="B30" s="509" t="s">
        <v>710</v>
      </c>
      <c r="C30" s="510"/>
      <c r="D30" s="460">
        <v>0.03</v>
      </c>
      <c r="E30" s="470" t="s">
        <v>264</v>
      </c>
      <c r="F30" s="456" t="s">
        <v>711</v>
      </c>
      <c r="G30" s="506" t="s">
        <v>262</v>
      </c>
      <c r="H30" s="237" t="s">
        <v>712</v>
      </c>
      <c r="I30" s="232">
        <v>0.35</v>
      </c>
      <c r="J30" s="408" t="s">
        <v>714</v>
      </c>
      <c r="K30" s="228">
        <v>44312</v>
      </c>
      <c r="L30" s="228">
        <v>44316</v>
      </c>
      <c r="M30" s="224" t="s">
        <v>715</v>
      </c>
      <c r="N30" s="397"/>
      <c r="O30" s="397" t="s">
        <v>860</v>
      </c>
      <c r="P30" s="149"/>
      <c r="Q30" s="149"/>
      <c r="R30" s="397" t="s">
        <v>825</v>
      </c>
      <c r="S30" s="483"/>
    </row>
    <row r="31" spans="1:19" ht="57.75" customHeight="1" x14ac:dyDescent="0.3">
      <c r="A31" s="507"/>
      <c r="B31" s="511"/>
      <c r="C31" s="512"/>
      <c r="D31" s="460"/>
      <c r="E31" s="471"/>
      <c r="F31" s="457"/>
      <c r="G31" s="507"/>
      <c r="H31" s="237" t="s">
        <v>713</v>
      </c>
      <c r="I31" s="232">
        <v>0.35</v>
      </c>
      <c r="J31" s="408"/>
      <c r="K31" s="228">
        <v>44434</v>
      </c>
      <c r="L31" s="228">
        <v>44439</v>
      </c>
      <c r="M31" s="224" t="s">
        <v>715</v>
      </c>
      <c r="N31" s="398"/>
      <c r="O31" s="398"/>
      <c r="P31" s="149"/>
      <c r="Q31" s="149"/>
      <c r="R31" s="398"/>
      <c r="S31" s="484"/>
    </row>
    <row r="32" spans="1:19" ht="57.75" customHeight="1" x14ac:dyDescent="0.3">
      <c r="A32" s="508"/>
      <c r="B32" s="513"/>
      <c r="C32" s="514"/>
      <c r="D32" s="460"/>
      <c r="E32" s="472"/>
      <c r="F32" s="466"/>
      <c r="G32" s="508"/>
      <c r="H32" s="237" t="s">
        <v>760</v>
      </c>
      <c r="I32" s="232">
        <v>0.3</v>
      </c>
      <c r="J32" s="408"/>
      <c r="K32" s="228">
        <v>44557</v>
      </c>
      <c r="L32" s="228">
        <v>44561</v>
      </c>
      <c r="M32" s="224" t="s">
        <v>715</v>
      </c>
      <c r="N32" s="399"/>
      <c r="O32" s="399"/>
      <c r="P32" s="149"/>
      <c r="Q32" s="149"/>
      <c r="R32" s="399"/>
      <c r="S32" s="485"/>
    </row>
    <row r="33" spans="1:19" s="70" customFormat="1" x14ac:dyDescent="0.3">
      <c r="A33" s="140"/>
      <c r="B33" s="140"/>
      <c r="C33" s="140"/>
      <c r="D33" s="253" t="e">
        <f>SUM(#REF!)/6</f>
        <v>#REF!</v>
      </c>
      <c r="E33" s="140"/>
      <c r="F33" s="140"/>
      <c r="G33" s="140"/>
      <c r="H33" s="140"/>
      <c r="I33" s="140"/>
      <c r="J33" s="140"/>
      <c r="K33" s="140"/>
      <c r="L33" s="140"/>
      <c r="M33" s="140"/>
      <c r="N33" s="140"/>
      <c r="O33" s="140"/>
      <c r="P33" s="140"/>
      <c r="Q33" s="140"/>
      <c r="R33" s="140"/>
      <c r="S33" s="140"/>
    </row>
    <row r="34" spans="1:19" s="70" customFormat="1" x14ac:dyDescent="0.3">
      <c r="A34" s="140"/>
      <c r="B34" s="140"/>
      <c r="C34" s="140"/>
      <c r="D34" s="140"/>
      <c r="E34" s="140"/>
      <c r="F34" s="140"/>
      <c r="G34" s="140"/>
      <c r="H34" s="140"/>
      <c r="I34" s="140"/>
      <c r="J34" s="140"/>
      <c r="K34" s="140"/>
      <c r="L34" s="140"/>
      <c r="M34" s="140"/>
      <c r="N34" s="140"/>
      <c r="O34" s="140"/>
      <c r="P34" s="140"/>
      <c r="Q34" s="140"/>
      <c r="R34" s="140"/>
      <c r="S34" s="140"/>
    </row>
    <row r="35" spans="1:19" s="70" customFormat="1" x14ac:dyDescent="0.3">
      <c r="A35" s="140"/>
      <c r="B35" s="140"/>
      <c r="C35" s="140"/>
      <c r="D35" s="140"/>
      <c r="E35" s="140"/>
      <c r="F35" s="140"/>
      <c r="G35" s="140"/>
      <c r="H35" s="140"/>
      <c r="I35" s="140"/>
      <c r="J35" s="140"/>
      <c r="K35" s="140"/>
      <c r="L35" s="140"/>
      <c r="M35" s="140"/>
      <c r="N35" s="140"/>
      <c r="O35" s="140"/>
      <c r="P35" s="140"/>
      <c r="Q35" s="140"/>
      <c r="R35" s="140"/>
      <c r="S35" s="140"/>
    </row>
    <row r="36" spans="1:19" s="70" customFormat="1" x14ac:dyDescent="0.3">
      <c r="A36" s="140"/>
      <c r="B36" s="140"/>
      <c r="C36" s="140"/>
      <c r="D36" s="140"/>
      <c r="E36" s="140"/>
      <c r="F36" s="140"/>
      <c r="G36" s="140"/>
      <c r="H36" s="140"/>
      <c r="I36" s="140"/>
      <c r="J36" s="140"/>
      <c r="K36" s="140"/>
      <c r="L36" s="140"/>
      <c r="M36" s="140"/>
      <c r="N36" s="140"/>
      <c r="O36" s="140"/>
      <c r="P36" s="140"/>
      <c r="Q36" s="140"/>
      <c r="R36" s="140"/>
      <c r="S36" s="140"/>
    </row>
    <row r="37" spans="1:19" s="70" customFormat="1" x14ac:dyDescent="0.3">
      <c r="A37" s="140"/>
      <c r="B37" s="140"/>
      <c r="C37" s="140"/>
      <c r="D37" s="140"/>
      <c r="E37" s="140"/>
      <c r="F37" s="140"/>
      <c r="G37" s="140"/>
      <c r="H37" s="140"/>
      <c r="I37" s="140"/>
      <c r="J37" s="140"/>
      <c r="K37" s="140"/>
      <c r="L37" s="140"/>
      <c r="M37" s="140"/>
      <c r="N37" s="140"/>
      <c r="O37" s="140"/>
      <c r="P37" s="140"/>
      <c r="Q37" s="140"/>
      <c r="R37" s="140"/>
      <c r="S37" s="140"/>
    </row>
    <row r="38" spans="1:19" s="70" customFormat="1" x14ac:dyDescent="0.3">
      <c r="A38" s="140"/>
      <c r="B38" s="140"/>
      <c r="C38" s="140"/>
      <c r="D38" s="140"/>
      <c r="E38" s="140"/>
      <c r="F38" s="140"/>
      <c r="G38" s="140"/>
      <c r="H38" s="140"/>
      <c r="I38" s="140"/>
      <c r="J38" s="140"/>
      <c r="K38" s="140"/>
      <c r="L38" s="140"/>
      <c r="M38" s="140"/>
      <c r="N38" s="140"/>
      <c r="O38" s="140"/>
      <c r="P38" s="140"/>
      <c r="Q38" s="140"/>
      <c r="R38" s="140"/>
      <c r="S38" s="140"/>
    </row>
    <row r="39" spans="1:19" s="70" customFormat="1" x14ac:dyDescent="0.3">
      <c r="A39" s="140"/>
      <c r="B39" s="140"/>
      <c r="C39" s="140"/>
      <c r="D39" s="140"/>
      <c r="E39" s="140"/>
      <c r="F39" s="140"/>
      <c r="G39" s="140"/>
      <c r="H39" s="140"/>
      <c r="I39" s="140"/>
      <c r="J39" s="140"/>
      <c r="K39" s="140"/>
      <c r="L39" s="140"/>
      <c r="M39" s="140"/>
      <c r="N39" s="140"/>
      <c r="O39" s="140"/>
      <c r="P39" s="140"/>
      <c r="Q39" s="140"/>
      <c r="R39" s="140"/>
      <c r="S39" s="140"/>
    </row>
    <row r="40" spans="1:19" s="70" customFormat="1" x14ac:dyDescent="0.3">
      <c r="A40" s="140"/>
      <c r="B40" s="140"/>
      <c r="C40" s="140"/>
      <c r="D40" s="140"/>
      <c r="E40" s="140"/>
      <c r="F40" s="140"/>
      <c r="G40" s="140"/>
      <c r="H40" s="140"/>
      <c r="I40" s="140"/>
      <c r="J40" s="140"/>
      <c r="K40" s="140"/>
      <c r="L40" s="140"/>
      <c r="M40" s="140"/>
      <c r="N40" s="140"/>
      <c r="O40" s="140"/>
      <c r="P40" s="140"/>
      <c r="Q40" s="140"/>
      <c r="R40" s="140"/>
      <c r="S40" s="140"/>
    </row>
    <row r="41" spans="1:19" s="70" customFormat="1" x14ac:dyDescent="0.3">
      <c r="A41" s="140"/>
      <c r="B41" s="140"/>
      <c r="C41" s="140"/>
      <c r="D41" s="140"/>
      <c r="E41" s="140"/>
      <c r="F41" s="140"/>
      <c r="G41" s="140"/>
      <c r="H41" s="140"/>
      <c r="I41" s="140"/>
      <c r="J41" s="140"/>
      <c r="K41" s="140"/>
      <c r="L41" s="140"/>
      <c r="M41" s="140"/>
      <c r="N41" s="140"/>
      <c r="O41" s="140"/>
      <c r="P41" s="140"/>
      <c r="Q41" s="140"/>
      <c r="R41" s="140"/>
      <c r="S41" s="140"/>
    </row>
    <row r="42" spans="1:19" s="70" customFormat="1" x14ac:dyDescent="0.3">
      <c r="A42" s="140"/>
      <c r="B42" s="140"/>
      <c r="C42" s="140"/>
      <c r="D42" s="140"/>
      <c r="E42" s="140"/>
      <c r="F42" s="140"/>
      <c r="G42" s="140"/>
      <c r="H42" s="140"/>
      <c r="I42" s="140"/>
      <c r="J42" s="140"/>
      <c r="K42" s="140"/>
      <c r="L42" s="140"/>
      <c r="M42" s="140"/>
      <c r="N42" s="140"/>
      <c r="O42" s="140"/>
      <c r="P42" s="140"/>
      <c r="Q42" s="140"/>
      <c r="R42" s="140"/>
      <c r="S42" s="140"/>
    </row>
    <row r="43" spans="1:19" s="70" customFormat="1" x14ac:dyDescent="0.3">
      <c r="A43" s="140"/>
      <c r="B43" s="140"/>
      <c r="C43" s="140"/>
      <c r="D43" s="140"/>
      <c r="E43" s="140"/>
      <c r="F43" s="140"/>
      <c r="G43" s="140"/>
      <c r="H43" s="140"/>
      <c r="I43" s="140"/>
      <c r="J43" s="140"/>
      <c r="K43" s="140"/>
      <c r="L43" s="140"/>
      <c r="M43" s="140"/>
      <c r="N43" s="140"/>
      <c r="O43" s="140"/>
      <c r="P43" s="140"/>
      <c r="Q43" s="140"/>
      <c r="R43" s="140"/>
      <c r="S43" s="140"/>
    </row>
    <row r="44" spans="1:19" s="70" customFormat="1" x14ac:dyDescent="0.3">
      <c r="A44" s="140"/>
      <c r="B44" s="140"/>
      <c r="C44" s="140"/>
      <c r="D44" s="140"/>
      <c r="E44" s="140"/>
      <c r="F44" s="140"/>
      <c r="G44" s="140"/>
      <c r="H44" s="140"/>
      <c r="I44" s="140"/>
      <c r="J44" s="140"/>
      <c r="K44" s="140"/>
      <c r="L44" s="140"/>
      <c r="M44" s="140"/>
      <c r="N44" s="140"/>
      <c r="O44" s="140"/>
      <c r="P44" s="140"/>
      <c r="Q44" s="140"/>
      <c r="R44" s="140"/>
      <c r="S44" s="140"/>
    </row>
    <row r="45" spans="1:19" s="70" customFormat="1" x14ac:dyDescent="0.3">
      <c r="A45" s="140"/>
      <c r="B45" s="140"/>
      <c r="C45" s="140"/>
      <c r="D45" s="140"/>
      <c r="E45" s="140"/>
      <c r="F45" s="140"/>
      <c r="G45" s="140"/>
      <c r="H45" s="140"/>
      <c r="I45" s="140"/>
      <c r="J45" s="140"/>
      <c r="K45" s="140"/>
      <c r="L45" s="140"/>
      <c r="M45" s="140"/>
      <c r="N45" s="140"/>
      <c r="O45" s="140"/>
      <c r="P45" s="140"/>
      <c r="Q45" s="140"/>
      <c r="R45" s="140"/>
      <c r="S45" s="140"/>
    </row>
    <row r="46" spans="1:19" s="70" customFormat="1" x14ac:dyDescent="0.3">
      <c r="A46" s="140"/>
      <c r="B46" s="140"/>
      <c r="C46" s="140"/>
      <c r="D46" s="140"/>
      <c r="E46" s="140"/>
      <c r="F46" s="140"/>
      <c r="G46" s="140"/>
      <c r="H46" s="140"/>
      <c r="I46" s="140"/>
      <c r="J46" s="140"/>
      <c r="K46" s="140"/>
      <c r="L46" s="140"/>
      <c r="M46" s="140"/>
      <c r="N46" s="140"/>
      <c r="O46" s="140"/>
      <c r="P46" s="140"/>
      <c r="Q46" s="140"/>
      <c r="R46" s="140"/>
      <c r="S46" s="140"/>
    </row>
    <row r="47" spans="1:19" s="70" customFormat="1" x14ac:dyDescent="0.3">
      <c r="A47" s="140"/>
      <c r="B47" s="140"/>
      <c r="C47" s="140"/>
      <c r="D47" s="140"/>
      <c r="E47" s="140"/>
      <c r="F47" s="140"/>
      <c r="G47" s="140"/>
      <c r="H47" s="140"/>
      <c r="I47" s="140"/>
      <c r="J47" s="140"/>
      <c r="K47" s="140"/>
      <c r="L47" s="140"/>
      <c r="M47" s="140"/>
      <c r="N47" s="140"/>
      <c r="O47" s="140"/>
      <c r="P47" s="140"/>
      <c r="Q47" s="140"/>
      <c r="R47" s="140"/>
      <c r="S47" s="140"/>
    </row>
    <row r="48" spans="1:19" s="70" customFormat="1" x14ac:dyDescent="0.3">
      <c r="A48" s="140"/>
      <c r="B48" s="140"/>
      <c r="C48" s="140"/>
      <c r="D48" s="140"/>
      <c r="E48" s="140"/>
      <c r="F48" s="140"/>
      <c r="G48" s="140"/>
      <c r="H48" s="140"/>
      <c r="I48" s="140"/>
      <c r="J48" s="140"/>
      <c r="K48" s="140"/>
      <c r="L48" s="140"/>
      <c r="M48" s="140"/>
      <c r="N48" s="140"/>
      <c r="O48" s="140"/>
      <c r="P48" s="140"/>
      <c r="Q48" s="140"/>
      <c r="R48" s="140"/>
      <c r="S48" s="140"/>
    </row>
    <row r="49" spans="1:19" s="70" customFormat="1" x14ac:dyDescent="0.3">
      <c r="A49" s="140"/>
      <c r="B49" s="140"/>
      <c r="C49" s="140"/>
      <c r="D49" s="140"/>
      <c r="E49" s="140"/>
      <c r="F49" s="140"/>
      <c r="G49" s="140"/>
      <c r="H49" s="140"/>
      <c r="I49" s="140"/>
      <c r="J49" s="140"/>
      <c r="K49" s="140"/>
      <c r="L49" s="140"/>
      <c r="M49" s="140"/>
      <c r="N49" s="140"/>
      <c r="O49" s="140"/>
      <c r="P49" s="140"/>
      <c r="Q49" s="140"/>
      <c r="R49" s="140"/>
      <c r="S49" s="140"/>
    </row>
    <row r="50" spans="1:19" s="70" customFormat="1" x14ac:dyDescent="0.3">
      <c r="A50" s="140"/>
      <c r="B50" s="140"/>
      <c r="C50" s="140"/>
      <c r="D50" s="140"/>
      <c r="E50" s="140"/>
      <c r="F50" s="140"/>
      <c r="G50" s="140"/>
      <c r="H50" s="140"/>
      <c r="I50" s="140"/>
      <c r="J50" s="140"/>
      <c r="K50" s="140"/>
      <c r="L50" s="140"/>
      <c r="M50" s="140"/>
      <c r="N50" s="140"/>
      <c r="O50" s="140"/>
      <c r="P50" s="140"/>
      <c r="Q50" s="140"/>
      <c r="R50" s="140"/>
      <c r="S50" s="140"/>
    </row>
    <row r="51" spans="1:19" s="70" customFormat="1" x14ac:dyDescent="0.3">
      <c r="A51" s="140"/>
      <c r="B51" s="140"/>
      <c r="C51" s="140"/>
      <c r="D51" s="140"/>
      <c r="E51" s="140"/>
      <c r="F51" s="140"/>
      <c r="G51" s="140"/>
      <c r="H51" s="140"/>
      <c r="I51" s="140"/>
      <c r="J51" s="140"/>
      <c r="K51" s="140"/>
      <c r="L51" s="140"/>
      <c r="M51" s="140"/>
      <c r="N51" s="140"/>
      <c r="O51" s="140"/>
      <c r="P51" s="140"/>
      <c r="Q51" s="140"/>
      <c r="R51" s="140"/>
      <c r="S51" s="140"/>
    </row>
    <row r="52" spans="1:19" s="70" customFormat="1" x14ac:dyDescent="0.3">
      <c r="A52" s="140"/>
      <c r="B52" s="140"/>
      <c r="C52" s="140"/>
      <c r="D52" s="140"/>
      <c r="E52" s="140"/>
      <c r="F52" s="140"/>
      <c r="G52" s="140"/>
      <c r="H52" s="140"/>
      <c r="I52" s="140"/>
      <c r="J52" s="140"/>
      <c r="K52" s="140"/>
      <c r="L52" s="140"/>
      <c r="M52" s="140"/>
      <c r="N52" s="140"/>
      <c r="O52" s="140"/>
      <c r="P52" s="140"/>
      <c r="Q52" s="140"/>
      <c r="R52" s="140"/>
      <c r="S52" s="140"/>
    </row>
    <row r="53" spans="1:19" s="70" customFormat="1" x14ac:dyDescent="0.3">
      <c r="A53" s="140"/>
      <c r="B53" s="140"/>
      <c r="C53" s="140"/>
      <c r="D53" s="140"/>
      <c r="E53" s="140"/>
      <c r="F53" s="140"/>
      <c r="G53" s="140"/>
      <c r="H53" s="140"/>
      <c r="I53" s="140"/>
      <c r="J53" s="140"/>
      <c r="K53" s="140"/>
      <c r="L53" s="140"/>
      <c r="M53" s="140"/>
      <c r="N53" s="140"/>
      <c r="O53" s="140"/>
      <c r="P53" s="140"/>
      <c r="Q53" s="140"/>
      <c r="R53" s="140"/>
      <c r="S53" s="140"/>
    </row>
    <row r="54" spans="1:19" s="70" customFormat="1" x14ac:dyDescent="0.3">
      <c r="A54" s="140"/>
      <c r="B54" s="140"/>
      <c r="C54" s="140"/>
      <c r="D54" s="140"/>
      <c r="E54" s="140"/>
      <c r="F54" s="140"/>
      <c r="G54" s="140"/>
      <c r="H54" s="140"/>
      <c r="I54" s="140"/>
      <c r="J54" s="140"/>
      <c r="K54" s="140"/>
      <c r="L54" s="140"/>
      <c r="M54" s="140"/>
      <c r="N54" s="140"/>
      <c r="O54" s="140"/>
      <c r="P54" s="140"/>
      <c r="Q54" s="140"/>
      <c r="R54" s="140"/>
      <c r="S54" s="140"/>
    </row>
    <row r="55" spans="1:19" s="70" customFormat="1" x14ac:dyDescent="0.3">
      <c r="A55" s="140"/>
      <c r="B55" s="140"/>
      <c r="C55" s="140"/>
      <c r="D55" s="140"/>
      <c r="E55" s="140"/>
      <c r="F55" s="140"/>
      <c r="G55" s="140"/>
      <c r="H55" s="140"/>
      <c r="I55" s="140"/>
      <c r="J55" s="140"/>
      <c r="K55" s="140"/>
      <c r="L55" s="140"/>
      <c r="M55" s="140"/>
      <c r="N55" s="140"/>
      <c r="O55" s="140"/>
      <c r="P55" s="140"/>
      <c r="Q55" s="140"/>
      <c r="R55" s="140"/>
      <c r="S55" s="140"/>
    </row>
    <row r="56" spans="1:19" s="70" customFormat="1" x14ac:dyDescent="0.3">
      <c r="A56" s="140"/>
      <c r="B56" s="140"/>
      <c r="C56" s="140"/>
      <c r="D56" s="140"/>
      <c r="E56" s="140"/>
      <c r="F56" s="140"/>
      <c r="G56" s="140"/>
      <c r="H56" s="140"/>
      <c r="I56" s="140"/>
      <c r="J56" s="140"/>
      <c r="K56" s="140"/>
      <c r="L56" s="140"/>
      <c r="M56" s="140"/>
      <c r="N56" s="140"/>
      <c r="O56" s="140"/>
      <c r="P56" s="140"/>
      <c r="Q56" s="140"/>
      <c r="R56" s="140"/>
      <c r="S56" s="140"/>
    </row>
    <row r="57" spans="1:19" s="70" customFormat="1" x14ac:dyDescent="0.3">
      <c r="A57" s="140"/>
      <c r="B57" s="140"/>
      <c r="C57" s="140"/>
      <c r="D57" s="140"/>
      <c r="E57" s="140"/>
      <c r="F57" s="140"/>
      <c r="G57" s="140"/>
      <c r="H57" s="140"/>
      <c r="I57" s="140"/>
      <c r="J57" s="140"/>
      <c r="K57" s="140"/>
      <c r="L57" s="140"/>
      <c r="M57" s="140"/>
      <c r="N57" s="140"/>
      <c r="O57" s="140"/>
      <c r="P57" s="140"/>
      <c r="Q57" s="140"/>
      <c r="R57" s="140"/>
      <c r="S57" s="140"/>
    </row>
    <row r="58" spans="1:19" s="70" customFormat="1" x14ac:dyDescent="0.3">
      <c r="A58" s="140"/>
      <c r="B58" s="140"/>
      <c r="C58" s="140"/>
      <c r="D58" s="140"/>
      <c r="E58" s="140"/>
      <c r="F58" s="140"/>
      <c r="G58" s="140"/>
      <c r="H58" s="140"/>
      <c r="I58" s="140"/>
      <c r="J58" s="140"/>
      <c r="K58" s="140"/>
      <c r="L58" s="140"/>
      <c r="M58" s="140"/>
      <c r="N58" s="140"/>
      <c r="O58" s="140"/>
      <c r="P58" s="140"/>
      <c r="Q58" s="140"/>
      <c r="R58" s="140"/>
      <c r="S58" s="140"/>
    </row>
    <row r="59" spans="1:19" s="70" customFormat="1" x14ac:dyDescent="0.3">
      <c r="A59" s="140"/>
      <c r="B59" s="140"/>
      <c r="C59" s="140"/>
      <c r="D59" s="140"/>
      <c r="E59" s="140"/>
      <c r="F59" s="140"/>
      <c r="G59" s="140"/>
      <c r="H59" s="140"/>
      <c r="I59" s="140"/>
      <c r="J59" s="140"/>
      <c r="K59" s="140"/>
      <c r="L59" s="140"/>
      <c r="M59" s="140"/>
      <c r="N59" s="140"/>
      <c r="O59" s="140"/>
      <c r="P59" s="140"/>
      <c r="Q59" s="140"/>
      <c r="R59" s="140"/>
      <c r="S59" s="140"/>
    </row>
    <row r="60" spans="1:19" s="70" customFormat="1" x14ac:dyDescent="0.3">
      <c r="A60" s="140"/>
      <c r="B60" s="140"/>
      <c r="C60" s="140"/>
      <c r="D60" s="140"/>
      <c r="E60" s="140"/>
      <c r="F60" s="140"/>
      <c r="G60" s="140"/>
      <c r="H60" s="140"/>
      <c r="I60" s="140"/>
      <c r="J60" s="140"/>
      <c r="K60" s="140"/>
      <c r="L60" s="140"/>
      <c r="M60" s="140"/>
      <c r="N60" s="140"/>
      <c r="O60" s="140"/>
      <c r="P60" s="140"/>
      <c r="Q60" s="140"/>
      <c r="R60" s="140"/>
      <c r="S60" s="140"/>
    </row>
    <row r="61" spans="1:19" s="70" customFormat="1" x14ac:dyDescent="0.3">
      <c r="A61" s="140"/>
      <c r="B61" s="140"/>
      <c r="C61" s="140"/>
      <c r="D61" s="140"/>
      <c r="E61" s="140"/>
      <c r="F61" s="140"/>
      <c r="G61" s="140"/>
      <c r="H61" s="140"/>
      <c r="I61" s="140"/>
      <c r="J61" s="140"/>
      <c r="K61" s="140"/>
      <c r="L61" s="140"/>
      <c r="M61" s="140"/>
      <c r="N61" s="140"/>
      <c r="O61" s="140"/>
      <c r="P61" s="140"/>
      <c r="Q61" s="140"/>
      <c r="R61" s="140"/>
      <c r="S61" s="140"/>
    </row>
    <row r="62" spans="1:19" s="70" customFormat="1" x14ac:dyDescent="0.3">
      <c r="A62" s="140"/>
      <c r="B62" s="140"/>
      <c r="C62" s="140"/>
      <c r="D62" s="140"/>
      <c r="E62" s="140"/>
      <c r="F62" s="140"/>
      <c r="G62" s="140"/>
      <c r="H62" s="140"/>
      <c r="I62" s="140"/>
      <c r="J62" s="140"/>
      <c r="K62" s="140"/>
      <c r="L62" s="140"/>
      <c r="M62" s="140"/>
      <c r="N62" s="140"/>
      <c r="O62" s="140"/>
      <c r="P62" s="140"/>
      <c r="Q62" s="140"/>
      <c r="R62" s="140"/>
      <c r="S62" s="140"/>
    </row>
    <row r="63" spans="1:19" s="70" customFormat="1" x14ac:dyDescent="0.3">
      <c r="A63" s="140"/>
      <c r="B63" s="140"/>
      <c r="C63" s="140"/>
      <c r="D63" s="140"/>
      <c r="E63" s="140"/>
      <c r="F63" s="140"/>
      <c r="G63" s="140"/>
      <c r="H63" s="140"/>
      <c r="I63" s="140"/>
      <c r="J63" s="140"/>
      <c r="K63" s="140"/>
      <c r="L63" s="140"/>
      <c r="M63" s="140"/>
      <c r="N63" s="140"/>
      <c r="O63" s="140"/>
      <c r="P63" s="140"/>
      <c r="Q63" s="140"/>
      <c r="R63" s="140"/>
      <c r="S63" s="140"/>
    </row>
    <row r="64" spans="1:19" s="70" customFormat="1" x14ac:dyDescent="0.3">
      <c r="A64" s="140"/>
      <c r="B64" s="140"/>
      <c r="C64" s="140"/>
      <c r="D64" s="140"/>
      <c r="E64" s="140"/>
      <c r="F64" s="140"/>
      <c r="G64" s="140"/>
      <c r="H64" s="140"/>
      <c r="I64" s="140"/>
      <c r="J64" s="140"/>
      <c r="K64" s="140"/>
      <c r="L64" s="140"/>
      <c r="M64" s="140"/>
      <c r="N64" s="140"/>
      <c r="O64" s="140"/>
      <c r="P64" s="140"/>
      <c r="Q64" s="140"/>
      <c r="R64" s="140"/>
      <c r="S64" s="140"/>
    </row>
    <row r="65" spans="1:19" s="70" customFormat="1" x14ac:dyDescent="0.3">
      <c r="A65" s="140"/>
      <c r="B65" s="140"/>
      <c r="C65" s="140"/>
      <c r="D65" s="140"/>
      <c r="E65" s="140"/>
      <c r="F65" s="140"/>
      <c r="G65" s="140"/>
      <c r="H65" s="140"/>
      <c r="I65" s="140"/>
      <c r="J65" s="140"/>
      <c r="K65" s="140"/>
      <c r="L65" s="140"/>
      <c r="M65" s="140"/>
      <c r="N65" s="140"/>
      <c r="O65" s="140"/>
      <c r="P65" s="140"/>
      <c r="Q65" s="140"/>
      <c r="R65" s="140"/>
      <c r="S65" s="140"/>
    </row>
    <row r="66" spans="1:19" s="70" customFormat="1" x14ac:dyDescent="0.3">
      <c r="A66" s="140"/>
      <c r="B66" s="140"/>
      <c r="C66" s="140"/>
      <c r="D66" s="140"/>
      <c r="E66" s="140"/>
      <c r="F66" s="140"/>
      <c r="G66" s="140"/>
      <c r="H66" s="140"/>
      <c r="I66" s="140"/>
      <c r="J66" s="140"/>
      <c r="K66" s="140"/>
      <c r="L66" s="140"/>
      <c r="M66" s="140"/>
      <c r="N66" s="140"/>
      <c r="O66" s="140"/>
      <c r="P66" s="140"/>
      <c r="Q66" s="140"/>
      <c r="R66" s="140"/>
      <c r="S66" s="140"/>
    </row>
    <row r="67" spans="1:19" s="70" customFormat="1" x14ac:dyDescent="0.3">
      <c r="A67" s="140"/>
      <c r="B67" s="140"/>
      <c r="C67" s="140"/>
      <c r="D67" s="140"/>
      <c r="E67" s="140"/>
      <c r="F67" s="140"/>
      <c r="G67" s="140"/>
      <c r="H67" s="140"/>
      <c r="I67" s="140"/>
      <c r="J67" s="140"/>
      <c r="K67" s="140"/>
      <c r="L67" s="140"/>
      <c r="M67" s="140"/>
      <c r="N67" s="140"/>
      <c r="O67" s="140"/>
      <c r="P67" s="140"/>
      <c r="Q67" s="140"/>
      <c r="R67" s="140"/>
      <c r="S67" s="140"/>
    </row>
    <row r="68" spans="1:19" s="70" customFormat="1" x14ac:dyDescent="0.3">
      <c r="A68" s="140"/>
      <c r="B68" s="140"/>
      <c r="C68" s="140"/>
      <c r="D68" s="140"/>
      <c r="E68" s="140"/>
      <c r="F68" s="140"/>
      <c r="G68" s="140"/>
      <c r="H68" s="140"/>
      <c r="I68" s="140"/>
      <c r="J68" s="140"/>
      <c r="K68" s="140"/>
      <c r="L68" s="140"/>
      <c r="M68" s="140"/>
      <c r="N68" s="140"/>
      <c r="O68" s="140"/>
      <c r="P68" s="140"/>
      <c r="Q68" s="140"/>
      <c r="R68" s="140"/>
      <c r="S68" s="140"/>
    </row>
    <row r="69" spans="1:19" s="70" customFormat="1" x14ac:dyDescent="0.3">
      <c r="A69" s="140"/>
      <c r="B69" s="140"/>
      <c r="C69" s="140"/>
      <c r="D69" s="140"/>
      <c r="E69" s="140"/>
      <c r="F69" s="140"/>
      <c r="G69" s="140"/>
      <c r="H69" s="140"/>
      <c r="I69" s="140"/>
      <c r="J69" s="140"/>
      <c r="K69" s="140"/>
      <c r="L69" s="140"/>
      <c r="M69" s="140"/>
      <c r="N69" s="140"/>
      <c r="O69" s="140"/>
      <c r="P69" s="140"/>
      <c r="Q69" s="140"/>
      <c r="R69" s="140"/>
      <c r="S69" s="140"/>
    </row>
    <row r="70" spans="1:19" s="70" customFormat="1" x14ac:dyDescent="0.3">
      <c r="A70" s="140"/>
      <c r="B70" s="140"/>
      <c r="C70" s="140"/>
      <c r="D70" s="140"/>
      <c r="E70" s="140"/>
      <c r="F70" s="140"/>
      <c r="G70" s="140"/>
      <c r="H70" s="140"/>
      <c r="I70" s="140"/>
      <c r="J70" s="140"/>
      <c r="K70" s="140"/>
      <c r="L70" s="140"/>
      <c r="M70" s="140"/>
      <c r="N70" s="140"/>
      <c r="O70" s="140"/>
      <c r="P70" s="140"/>
      <c r="Q70" s="140"/>
      <c r="R70" s="140"/>
      <c r="S70" s="140"/>
    </row>
    <row r="71" spans="1:19" s="70" customFormat="1" x14ac:dyDescent="0.3">
      <c r="A71" s="140"/>
      <c r="B71" s="140"/>
      <c r="C71" s="140"/>
      <c r="D71" s="140"/>
      <c r="E71" s="140"/>
      <c r="F71" s="140"/>
      <c r="G71" s="140"/>
      <c r="H71" s="140"/>
      <c r="I71" s="140"/>
      <c r="J71" s="140"/>
      <c r="K71" s="140"/>
      <c r="L71" s="140"/>
      <c r="M71" s="140"/>
      <c r="N71" s="140"/>
      <c r="O71" s="140"/>
      <c r="P71" s="140"/>
      <c r="Q71" s="140"/>
      <c r="R71" s="140"/>
      <c r="S71" s="140"/>
    </row>
    <row r="72" spans="1:19" s="70" customFormat="1" x14ac:dyDescent="0.3">
      <c r="A72" s="140"/>
      <c r="B72" s="140"/>
      <c r="C72" s="140"/>
      <c r="D72" s="140"/>
      <c r="E72" s="140"/>
      <c r="F72" s="140"/>
      <c r="G72" s="140"/>
      <c r="H72" s="140"/>
      <c r="I72" s="140"/>
      <c r="J72" s="140"/>
      <c r="K72" s="140"/>
      <c r="L72" s="140"/>
      <c r="M72" s="140"/>
      <c r="N72" s="140"/>
      <c r="O72" s="140"/>
      <c r="P72" s="140"/>
      <c r="Q72" s="140"/>
      <c r="R72" s="140"/>
      <c r="S72" s="140"/>
    </row>
    <row r="73" spans="1:19" s="70" customFormat="1" x14ac:dyDescent="0.3">
      <c r="A73" s="140"/>
      <c r="B73" s="140"/>
      <c r="C73" s="140"/>
      <c r="D73" s="140"/>
      <c r="E73" s="140"/>
      <c r="F73" s="140"/>
      <c r="G73" s="140"/>
      <c r="H73" s="140"/>
      <c r="I73" s="140"/>
      <c r="J73" s="140"/>
      <c r="K73" s="140"/>
      <c r="L73" s="140"/>
      <c r="M73" s="140"/>
      <c r="N73" s="140"/>
      <c r="O73" s="140"/>
      <c r="P73" s="140"/>
      <c r="Q73" s="140"/>
      <c r="R73" s="140"/>
      <c r="S73" s="140"/>
    </row>
    <row r="74" spans="1:19" s="70" customFormat="1" x14ac:dyDescent="0.3">
      <c r="A74" s="140"/>
      <c r="B74" s="140"/>
      <c r="C74" s="140"/>
      <c r="D74" s="140"/>
      <c r="E74" s="140"/>
      <c r="F74" s="140"/>
      <c r="G74" s="140"/>
      <c r="H74" s="140"/>
      <c r="I74" s="140"/>
      <c r="J74" s="140"/>
      <c r="K74" s="140"/>
      <c r="L74" s="140"/>
      <c r="M74" s="140"/>
      <c r="N74" s="140"/>
      <c r="O74" s="140"/>
      <c r="P74" s="140"/>
      <c r="Q74" s="140"/>
      <c r="R74" s="140"/>
      <c r="S74" s="140"/>
    </row>
    <row r="75" spans="1:19" s="70" customFormat="1" x14ac:dyDescent="0.3">
      <c r="A75" s="140"/>
      <c r="B75" s="140"/>
      <c r="C75" s="140"/>
      <c r="D75" s="140"/>
      <c r="E75" s="140"/>
      <c r="F75" s="140"/>
      <c r="G75" s="140"/>
      <c r="H75" s="140"/>
      <c r="I75" s="140"/>
      <c r="J75" s="140"/>
      <c r="K75" s="140"/>
      <c r="L75" s="140"/>
      <c r="M75" s="140"/>
      <c r="N75" s="140"/>
      <c r="O75" s="140"/>
      <c r="P75" s="140"/>
      <c r="Q75" s="140"/>
      <c r="R75" s="140"/>
      <c r="S75" s="140"/>
    </row>
    <row r="76" spans="1:19" s="70" customFormat="1" x14ac:dyDescent="0.3">
      <c r="A76" s="140"/>
      <c r="B76" s="140"/>
      <c r="C76" s="140"/>
      <c r="D76" s="140"/>
      <c r="E76" s="140"/>
      <c r="F76" s="140"/>
      <c r="G76" s="140"/>
      <c r="H76" s="140"/>
      <c r="I76" s="140"/>
      <c r="J76" s="140"/>
      <c r="K76" s="140"/>
      <c r="L76" s="140"/>
      <c r="M76" s="140"/>
      <c r="N76" s="140"/>
      <c r="O76" s="140"/>
      <c r="P76" s="140"/>
      <c r="Q76" s="140"/>
      <c r="R76" s="140"/>
      <c r="S76" s="140"/>
    </row>
    <row r="77" spans="1:19" s="70" customFormat="1" x14ac:dyDescent="0.3">
      <c r="A77" s="140"/>
      <c r="B77" s="140"/>
      <c r="C77" s="140"/>
      <c r="D77" s="140"/>
      <c r="E77" s="140"/>
      <c r="F77" s="140"/>
      <c r="G77" s="140"/>
      <c r="H77" s="140"/>
      <c r="I77" s="140"/>
      <c r="J77" s="140"/>
      <c r="K77" s="140"/>
      <c r="L77" s="140"/>
      <c r="M77" s="140"/>
      <c r="N77" s="140"/>
      <c r="O77" s="140"/>
      <c r="P77" s="140"/>
      <c r="Q77" s="140"/>
      <c r="R77" s="140"/>
      <c r="S77" s="140"/>
    </row>
    <row r="78" spans="1:19" s="70" customFormat="1" x14ac:dyDescent="0.3">
      <c r="A78" s="140"/>
      <c r="B78" s="140"/>
      <c r="C78" s="140"/>
      <c r="D78" s="140"/>
      <c r="E78" s="140"/>
      <c r="F78" s="140"/>
      <c r="G78" s="140"/>
      <c r="H78" s="140"/>
      <c r="I78" s="140"/>
      <c r="J78" s="140"/>
      <c r="K78" s="140"/>
      <c r="L78" s="140"/>
      <c r="M78" s="140"/>
      <c r="N78" s="140"/>
      <c r="O78" s="140"/>
      <c r="P78" s="140"/>
      <c r="Q78" s="140"/>
      <c r="R78" s="140"/>
      <c r="S78" s="140"/>
    </row>
    <row r="79" spans="1:19" s="70" customFormat="1" x14ac:dyDescent="0.3">
      <c r="A79" s="140"/>
      <c r="B79" s="140"/>
      <c r="C79" s="140"/>
      <c r="D79" s="140"/>
      <c r="E79" s="140"/>
      <c r="F79" s="140"/>
      <c r="G79" s="140"/>
      <c r="H79" s="140"/>
      <c r="I79" s="140"/>
      <c r="J79" s="140"/>
      <c r="K79" s="140"/>
      <c r="L79" s="140"/>
      <c r="M79" s="140"/>
      <c r="N79" s="140"/>
      <c r="O79" s="140"/>
      <c r="P79" s="140"/>
      <c r="Q79" s="140"/>
      <c r="R79" s="140"/>
      <c r="S79" s="140"/>
    </row>
    <row r="80" spans="1:19" s="70" customFormat="1" x14ac:dyDescent="0.3">
      <c r="A80" s="140"/>
      <c r="B80" s="140"/>
      <c r="C80" s="140"/>
      <c r="D80" s="140"/>
      <c r="E80" s="140"/>
      <c r="F80" s="140"/>
      <c r="G80" s="140"/>
      <c r="H80" s="140"/>
      <c r="I80" s="140"/>
      <c r="J80" s="140"/>
      <c r="K80" s="140"/>
      <c r="L80" s="140"/>
      <c r="M80" s="140"/>
      <c r="N80" s="140"/>
      <c r="O80" s="140"/>
      <c r="P80" s="140"/>
      <c r="Q80" s="140"/>
      <c r="R80" s="140"/>
      <c r="S80" s="140"/>
    </row>
    <row r="81" spans="1:19" s="70" customFormat="1" x14ac:dyDescent="0.3">
      <c r="A81" s="140"/>
      <c r="B81" s="140"/>
      <c r="C81" s="140"/>
      <c r="D81" s="140"/>
      <c r="E81" s="140"/>
      <c r="F81" s="140"/>
      <c r="G81" s="140"/>
      <c r="H81" s="140"/>
      <c r="I81" s="140"/>
      <c r="J81" s="140"/>
      <c r="K81" s="140"/>
      <c r="L81" s="140"/>
      <c r="M81" s="140"/>
      <c r="N81" s="140"/>
      <c r="O81" s="140"/>
      <c r="P81" s="140"/>
      <c r="Q81" s="140"/>
      <c r="R81" s="140"/>
      <c r="S81" s="140"/>
    </row>
    <row r="82" spans="1:19" s="70" customFormat="1" x14ac:dyDescent="0.3">
      <c r="A82" s="140"/>
      <c r="B82" s="140"/>
      <c r="C82" s="140"/>
      <c r="D82" s="140"/>
      <c r="E82" s="140"/>
      <c r="F82" s="140"/>
      <c r="G82" s="140"/>
      <c r="H82" s="140"/>
      <c r="I82" s="140"/>
      <c r="J82" s="140"/>
      <c r="K82" s="140"/>
      <c r="L82" s="140"/>
      <c r="M82" s="140"/>
      <c r="N82" s="140"/>
      <c r="O82" s="140"/>
      <c r="P82" s="140"/>
      <c r="Q82" s="140"/>
      <c r="R82" s="140"/>
      <c r="S82" s="140"/>
    </row>
    <row r="83" spans="1:19" s="70" customFormat="1" x14ac:dyDescent="0.3">
      <c r="A83" s="140"/>
      <c r="B83" s="140"/>
      <c r="C83" s="140"/>
      <c r="D83" s="140"/>
      <c r="E83" s="140"/>
      <c r="F83" s="140"/>
      <c r="G83" s="140"/>
      <c r="H83" s="140"/>
      <c r="I83" s="140"/>
      <c r="J83" s="140"/>
      <c r="K83" s="140"/>
      <c r="L83" s="140"/>
      <c r="M83" s="140"/>
      <c r="N83" s="140"/>
      <c r="O83" s="140"/>
      <c r="P83" s="140"/>
      <c r="Q83" s="140"/>
      <c r="R83" s="140"/>
      <c r="S83" s="140"/>
    </row>
    <row r="84" spans="1:19" s="70" customFormat="1" x14ac:dyDescent="0.3">
      <c r="A84" s="140"/>
      <c r="B84" s="140"/>
      <c r="C84" s="140"/>
      <c r="D84" s="140"/>
      <c r="E84" s="140"/>
      <c r="F84" s="140"/>
      <c r="G84" s="140"/>
      <c r="H84" s="140"/>
      <c r="I84" s="140"/>
      <c r="J84" s="140"/>
      <c r="K84" s="140"/>
      <c r="L84" s="140"/>
      <c r="M84" s="140"/>
      <c r="N84" s="140"/>
      <c r="O84" s="140"/>
      <c r="P84" s="140"/>
      <c r="Q84" s="140"/>
      <c r="R84" s="140"/>
      <c r="S84" s="140"/>
    </row>
    <row r="85" spans="1:19" s="70" customFormat="1" x14ac:dyDescent="0.3">
      <c r="A85" s="140"/>
      <c r="B85" s="140"/>
      <c r="C85" s="140"/>
      <c r="D85" s="140"/>
      <c r="E85" s="140"/>
      <c r="F85" s="140"/>
      <c r="G85" s="140"/>
      <c r="H85" s="140"/>
      <c r="I85" s="140"/>
      <c r="J85" s="140"/>
      <c r="K85" s="140"/>
      <c r="L85" s="140"/>
      <c r="M85" s="140"/>
      <c r="N85" s="140"/>
      <c r="O85" s="140"/>
      <c r="P85" s="140"/>
      <c r="Q85" s="140"/>
      <c r="R85" s="140"/>
      <c r="S85" s="140"/>
    </row>
    <row r="86" spans="1:19" s="70" customFormat="1" x14ac:dyDescent="0.3">
      <c r="A86" s="140"/>
      <c r="B86" s="140"/>
      <c r="C86" s="140"/>
      <c r="D86" s="140"/>
      <c r="E86" s="140"/>
      <c r="F86" s="140"/>
      <c r="G86" s="140"/>
      <c r="H86" s="140"/>
      <c r="I86" s="140"/>
      <c r="J86" s="140"/>
      <c r="K86" s="140"/>
      <c r="L86" s="140"/>
      <c r="M86" s="140"/>
      <c r="N86" s="140"/>
      <c r="O86" s="140"/>
      <c r="P86" s="140"/>
      <c r="Q86" s="140"/>
      <c r="R86" s="140"/>
      <c r="S86" s="140"/>
    </row>
    <row r="87" spans="1:19" s="70" customFormat="1" x14ac:dyDescent="0.3">
      <c r="A87" s="140"/>
      <c r="B87" s="140"/>
      <c r="C87" s="140"/>
      <c r="D87" s="140"/>
      <c r="E87" s="140"/>
      <c r="F87" s="140"/>
      <c r="G87" s="140"/>
      <c r="H87" s="140"/>
      <c r="I87" s="140"/>
      <c r="J87" s="140"/>
      <c r="K87" s="140"/>
      <c r="L87" s="140"/>
      <c r="M87" s="140"/>
      <c r="N87" s="140"/>
      <c r="O87" s="140"/>
      <c r="P87" s="140"/>
      <c r="Q87" s="140"/>
      <c r="R87" s="140"/>
      <c r="S87" s="140"/>
    </row>
    <row r="88" spans="1:19" s="70" customFormat="1" x14ac:dyDescent="0.3">
      <c r="A88" s="140"/>
      <c r="B88" s="140"/>
      <c r="C88" s="140"/>
      <c r="D88" s="140"/>
      <c r="E88" s="140"/>
      <c r="F88" s="140"/>
      <c r="G88" s="140"/>
      <c r="H88" s="140"/>
      <c r="I88" s="140"/>
      <c r="J88" s="140"/>
      <c r="K88" s="140"/>
      <c r="L88" s="140"/>
      <c r="M88" s="140"/>
      <c r="N88" s="140"/>
      <c r="O88" s="140"/>
      <c r="P88" s="140"/>
      <c r="Q88" s="140"/>
      <c r="R88" s="140"/>
      <c r="S88" s="140"/>
    </row>
    <row r="89" spans="1:19" s="70" customFormat="1" x14ac:dyDescent="0.3">
      <c r="A89" s="140"/>
      <c r="B89" s="140"/>
      <c r="C89" s="140"/>
      <c r="D89" s="140"/>
      <c r="E89" s="140"/>
      <c r="F89" s="140"/>
      <c r="G89" s="140"/>
      <c r="H89" s="140"/>
      <c r="I89" s="140"/>
      <c r="J89" s="140"/>
      <c r="K89" s="140"/>
      <c r="L89" s="140"/>
      <c r="M89" s="140"/>
      <c r="N89" s="140"/>
      <c r="O89" s="140"/>
      <c r="P89" s="140"/>
      <c r="Q89" s="140"/>
      <c r="R89" s="140"/>
      <c r="S89" s="140"/>
    </row>
    <row r="90" spans="1:19" s="70" customFormat="1" x14ac:dyDescent="0.3">
      <c r="A90" s="140"/>
      <c r="B90" s="140"/>
      <c r="C90" s="140"/>
      <c r="D90" s="140"/>
      <c r="E90" s="140"/>
      <c r="F90" s="140"/>
      <c r="G90" s="140"/>
      <c r="H90" s="140"/>
      <c r="I90" s="140"/>
      <c r="J90" s="140"/>
      <c r="K90" s="140"/>
      <c r="L90" s="140"/>
      <c r="M90" s="140"/>
      <c r="N90" s="140"/>
      <c r="O90" s="140"/>
      <c r="P90" s="140"/>
      <c r="Q90" s="140"/>
      <c r="R90" s="140"/>
      <c r="S90" s="140"/>
    </row>
    <row r="91" spans="1:19" s="70" customFormat="1" x14ac:dyDescent="0.3">
      <c r="A91" s="140"/>
      <c r="B91" s="140"/>
      <c r="C91" s="140"/>
      <c r="D91" s="140"/>
      <c r="E91" s="140"/>
      <c r="F91" s="140"/>
      <c r="G91" s="140"/>
      <c r="H91" s="140"/>
      <c r="I91" s="140"/>
      <c r="J91" s="140"/>
      <c r="K91" s="140"/>
      <c r="L91" s="140"/>
      <c r="M91" s="140"/>
      <c r="N91" s="140"/>
      <c r="O91" s="140"/>
      <c r="P91" s="140"/>
      <c r="Q91" s="140"/>
      <c r="R91" s="140"/>
      <c r="S91" s="140"/>
    </row>
    <row r="92" spans="1:19" s="70" customFormat="1" x14ac:dyDescent="0.3">
      <c r="A92" s="140"/>
      <c r="B92" s="140"/>
      <c r="C92" s="140"/>
      <c r="D92" s="140"/>
      <c r="E92" s="140"/>
      <c r="F92" s="140"/>
      <c r="G92" s="140"/>
      <c r="H92" s="140"/>
      <c r="I92" s="140"/>
      <c r="J92" s="140"/>
      <c r="K92" s="140"/>
      <c r="L92" s="140"/>
      <c r="M92" s="140"/>
      <c r="N92" s="140"/>
      <c r="O92" s="140"/>
      <c r="P92" s="140"/>
      <c r="Q92" s="140"/>
      <c r="R92" s="140"/>
      <c r="S92" s="140"/>
    </row>
    <row r="93" spans="1:19" s="70" customFormat="1" x14ac:dyDescent="0.3">
      <c r="A93" s="140"/>
      <c r="B93" s="140"/>
      <c r="C93" s="140"/>
      <c r="D93" s="140"/>
      <c r="E93" s="140"/>
      <c r="F93" s="140"/>
      <c r="G93" s="140"/>
      <c r="H93" s="140"/>
      <c r="I93" s="140"/>
      <c r="J93" s="140"/>
      <c r="K93" s="140"/>
      <c r="L93" s="140"/>
      <c r="M93" s="140"/>
      <c r="N93" s="140"/>
      <c r="O93" s="140"/>
      <c r="P93" s="140"/>
      <c r="Q93" s="140"/>
      <c r="R93" s="140"/>
      <c r="S93" s="140"/>
    </row>
    <row r="94" spans="1:19" s="70" customFormat="1" x14ac:dyDescent="0.3">
      <c r="A94" s="140"/>
      <c r="B94" s="140"/>
      <c r="C94" s="140"/>
      <c r="D94" s="140"/>
      <c r="E94" s="140"/>
      <c r="F94" s="140"/>
      <c r="G94" s="140"/>
      <c r="H94" s="140"/>
      <c r="I94" s="140"/>
      <c r="J94" s="140"/>
      <c r="K94" s="140"/>
      <c r="L94" s="140"/>
      <c r="M94" s="140"/>
      <c r="N94" s="140"/>
      <c r="O94" s="140"/>
      <c r="P94" s="140"/>
      <c r="Q94" s="140"/>
      <c r="R94" s="140"/>
      <c r="S94" s="140"/>
    </row>
    <row r="95" spans="1:19" s="70" customFormat="1" x14ac:dyDescent="0.3">
      <c r="A95" s="140"/>
      <c r="B95" s="140"/>
      <c r="C95" s="140"/>
      <c r="D95" s="140"/>
      <c r="E95" s="140"/>
      <c r="F95" s="140"/>
      <c r="G95" s="140"/>
      <c r="H95" s="140"/>
      <c r="I95" s="140"/>
      <c r="J95" s="140"/>
      <c r="K95" s="140"/>
      <c r="L95" s="140"/>
      <c r="M95" s="140"/>
      <c r="N95" s="140"/>
      <c r="O95" s="140"/>
      <c r="P95" s="140"/>
      <c r="Q95" s="140"/>
      <c r="R95" s="140"/>
      <c r="S95" s="140"/>
    </row>
    <row r="96" spans="1:19" s="70" customFormat="1" x14ac:dyDescent="0.3">
      <c r="A96" s="140"/>
      <c r="B96" s="140"/>
      <c r="C96" s="140"/>
      <c r="D96" s="140"/>
      <c r="E96" s="140"/>
      <c r="F96" s="140"/>
      <c r="G96" s="140"/>
      <c r="H96" s="140"/>
      <c r="I96" s="140"/>
      <c r="J96" s="140"/>
      <c r="K96" s="140"/>
      <c r="L96" s="140"/>
      <c r="M96" s="140"/>
      <c r="N96" s="140"/>
      <c r="O96" s="140"/>
      <c r="P96" s="140"/>
      <c r="Q96" s="140"/>
      <c r="R96" s="140"/>
      <c r="S96" s="140"/>
    </row>
    <row r="97" spans="1:19" s="70" customFormat="1" x14ac:dyDescent="0.3">
      <c r="A97" s="140"/>
      <c r="B97" s="140"/>
      <c r="C97" s="140"/>
      <c r="D97" s="140"/>
      <c r="E97" s="140"/>
      <c r="F97" s="140"/>
      <c r="G97" s="140"/>
      <c r="H97" s="140"/>
      <c r="I97" s="140"/>
      <c r="J97" s="140"/>
      <c r="K97" s="140"/>
      <c r="L97" s="140"/>
      <c r="M97" s="140"/>
      <c r="N97" s="140"/>
      <c r="O97" s="140"/>
      <c r="P97" s="140"/>
      <c r="Q97" s="140"/>
      <c r="R97" s="140"/>
      <c r="S97" s="140"/>
    </row>
    <row r="98" spans="1:19" s="70" customFormat="1" x14ac:dyDescent="0.3">
      <c r="A98" s="140"/>
      <c r="B98" s="140"/>
      <c r="C98" s="140"/>
      <c r="D98" s="140"/>
      <c r="E98" s="140"/>
      <c r="F98" s="140"/>
      <c r="G98" s="140"/>
      <c r="H98" s="140"/>
      <c r="I98" s="140"/>
      <c r="J98" s="140"/>
      <c r="K98" s="140"/>
      <c r="L98" s="140"/>
      <c r="M98" s="140"/>
      <c r="N98" s="140"/>
      <c r="O98" s="140"/>
      <c r="P98" s="140"/>
      <c r="Q98" s="140"/>
      <c r="R98" s="140"/>
      <c r="S98" s="140"/>
    </row>
    <row r="99" spans="1:19" s="70" customFormat="1" x14ac:dyDescent="0.3">
      <c r="A99" s="140"/>
      <c r="B99" s="140"/>
      <c r="C99" s="140"/>
      <c r="D99" s="140"/>
      <c r="E99" s="140"/>
      <c r="F99" s="140"/>
      <c r="G99" s="140"/>
      <c r="H99" s="140"/>
      <c r="I99" s="140"/>
      <c r="J99" s="140"/>
      <c r="K99" s="140"/>
      <c r="L99" s="140"/>
      <c r="M99" s="140"/>
      <c r="N99" s="140"/>
      <c r="O99" s="140"/>
      <c r="P99" s="140"/>
      <c r="Q99" s="140"/>
      <c r="R99" s="140"/>
      <c r="S99" s="140"/>
    </row>
    <row r="100" spans="1:19" s="70" customFormat="1" x14ac:dyDescent="0.3">
      <c r="A100" s="140"/>
      <c r="B100" s="140"/>
      <c r="C100" s="140"/>
      <c r="D100" s="140"/>
      <c r="E100" s="140"/>
      <c r="F100" s="140"/>
      <c r="G100" s="140"/>
      <c r="H100" s="140"/>
      <c r="I100" s="140"/>
      <c r="J100" s="140"/>
      <c r="K100" s="140"/>
      <c r="L100" s="140"/>
      <c r="M100" s="140"/>
      <c r="N100" s="140"/>
      <c r="O100" s="140"/>
      <c r="P100" s="140"/>
      <c r="Q100" s="140"/>
      <c r="R100" s="140"/>
      <c r="S100" s="140"/>
    </row>
    <row r="101" spans="1:19" s="70" customFormat="1" x14ac:dyDescent="0.3">
      <c r="A101" s="140"/>
      <c r="B101" s="140"/>
      <c r="C101" s="140"/>
      <c r="D101" s="140"/>
      <c r="E101" s="140"/>
      <c r="F101" s="140"/>
      <c r="G101" s="140"/>
      <c r="H101" s="140"/>
      <c r="I101" s="140"/>
      <c r="J101" s="140"/>
      <c r="K101" s="140"/>
      <c r="L101" s="140"/>
      <c r="M101" s="140"/>
      <c r="N101" s="140"/>
      <c r="O101" s="140"/>
      <c r="P101" s="140"/>
      <c r="Q101" s="140"/>
      <c r="R101" s="140"/>
      <c r="S101" s="140"/>
    </row>
    <row r="102" spans="1:19" s="70" customFormat="1" x14ac:dyDescent="0.3">
      <c r="A102" s="140"/>
      <c r="B102" s="140"/>
      <c r="C102" s="140"/>
      <c r="D102" s="140"/>
      <c r="E102" s="140"/>
      <c r="F102" s="140"/>
      <c r="G102" s="140"/>
      <c r="H102" s="140"/>
      <c r="I102" s="140"/>
      <c r="J102" s="140"/>
      <c r="K102" s="140"/>
      <c r="L102" s="140"/>
      <c r="M102" s="140"/>
      <c r="N102" s="140"/>
      <c r="O102" s="140"/>
      <c r="P102" s="140"/>
      <c r="Q102" s="140"/>
      <c r="R102" s="140"/>
      <c r="S102" s="140"/>
    </row>
    <row r="103" spans="1:19" s="70" customFormat="1" x14ac:dyDescent="0.3">
      <c r="A103" s="140"/>
      <c r="B103" s="140"/>
      <c r="C103" s="140"/>
      <c r="D103" s="140"/>
      <c r="E103" s="140"/>
      <c r="F103" s="140"/>
      <c r="G103" s="140"/>
      <c r="H103" s="140"/>
      <c r="I103" s="140"/>
      <c r="J103" s="140"/>
      <c r="K103" s="140"/>
      <c r="L103" s="140"/>
      <c r="M103" s="140"/>
      <c r="N103" s="140"/>
      <c r="O103" s="140"/>
      <c r="P103" s="140"/>
      <c r="Q103" s="140"/>
      <c r="R103" s="140"/>
      <c r="S103" s="140"/>
    </row>
    <row r="104" spans="1:19" s="70" customFormat="1" x14ac:dyDescent="0.3">
      <c r="A104" s="140"/>
      <c r="B104" s="140"/>
      <c r="C104" s="140"/>
      <c r="D104" s="140"/>
      <c r="E104" s="140"/>
      <c r="F104" s="140"/>
      <c r="G104" s="140"/>
      <c r="H104" s="140"/>
      <c r="I104" s="140"/>
      <c r="J104" s="140"/>
      <c r="K104" s="140"/>
      <c r="L104" s="140"/>
      <c r="M104" s="140"/>
      <c r="N104" s="140"/>
      <c r="O104" s="140"/>
      <c r="P104" s="140"/>
      <c r="Q104" s="140"/>
      <c r="R104" s="140"/>
      <c r="S104" s="140"/>
    </row>
    <row r="105" spans="1:19" s="70" customFormat="1" x14ac:dyDescent="0.3">
      <c r="A105" s="140"/>
      <c r="B105" s="140"/>
      <c r="C105" s="140"/>
      <c r="D105" s="140"/>
      <c r="E105" s="140"/>
      <c r="F105" s="140"/>
      <c r="G105" s="140"/>
      <c r="H105" s="140"/>
      <c r="I105" s="140"/>
      <c r="J105" s="140"/>
      <c r="K105" s="140"/>
      <c r="L105" s="140"/>
      <c r="M105" s="140"/>
      <c r="N105" s="140"/>
      <c r="O105" s="140"/>
      <c r="P105" s="140"/>
      <c r="Q105" s="140"/>
      <c r="R105" s="140"/>
      <c r="S105" s="140"/>
    </row>
    <row r="106" spans="1:19" s="70" customFormat="1" x14ac:dyDescent="0.3">
      <c r="A106" s="140"/>
      <c r="B106" s="140"/>
      <c r="C106" s="140"/>
      <c r="D106" s="140"/>
      <c r="E106" s="140"/>
      <c r="F106" s="140"/>
      <c r="G106" s="140"/>
      <c r="H106" s="140"/>
      <c r="I106" s="140"/>
      <c r="J106" s="140"/>
      <c r="K106" s="140"/>
      <c r="L106" s="140"/>
      <c r="M106" s="140"/>
      <c r="N106" s="140"/>
      <c r="O106" s="140"/>
      <c r="P106" s="140"/>
      <c r="Q106" s="140"/>
      <c r="R106" s="140"/>
      <c r="S106" s="140"/>
    </row>
    <row r="107" spans="1:19" s="70" customFormat="1" x14ac:dyDescent="0.3">
      <c r="A107" s="140"/>
      <c r="B107" s="140"/>
      <c r="C107" s="140"/>
      <c r="D107" s="140"/>
      <c r="E107" s="140"/>
      <c r="F107" s="140"/>
      <c r="G107" s="140"/>
      <c r="H107" s="140"/>
      <c r="I107" s="140"/>
      <c r="J107" s="140"/>
      <c r="K107" s="140"/>
      <c r="L107" s="140"/>
      <c r="M107" s="140"/>
      <c r="N107" s="140"/>
      <c r="O107" s="140"/>
      <c r="P107" s="140"/>
      <c r="Q107" s="140"/>
      <c r="R107" s="140"/>
      <c r="S107" s="140"/>
    </row>
    <row r="108" spans="1:19" s="70" customFormat="1" x14ac:dyDescent="0.3">
      <c r="A108" s="140"/>
      <c r="B108" s="140"/>
      <c r="C108" s="140"/>
      <c r="D108" s="140"/>
      <c r="E108" s="140"/>
      <c r="F108" s="140"/>
      <c r="G108" s="140"/>
      <c r="H108" s="140"/>
      <c r="I108" s="140"/>
      <c r="J108" s="140"/>
      <c r="K108" s="140"/>
      <c r="L108" s="140"/>
      <c r="M108" s="140"/>
      <c r="N108" s="140"/>
      <c r="O108" s="140"/>
      <c r="P108" s="140"/>
      <c r="Q108" s="140"/>
      <c r="R108" s="140"/>
      <c r="S108" s="140"/>
    </row>
    <row r="109" spans="1:19" s="70" customFormat="1" x14ac:dyDescent="0.3">
      <c r="A109" s="140"/>
      <c r="B109" s="140"/>
      <c r="C109" s="140"/>
      <c r="D109" s="140"/>
      <c r="E109" s="140"/>
      <c r="F109" s="140"/>
      <c r="G109" s="140"/>
      <c r="H109" s="140"/>
      <c r="I109" s="140"/>
      <c r="J109" s="140"/>
      <c r="K109" s="140"/>
      <c r="L109" s="140"/>
      <c r="M109" s="140"/>
      <c r="N109" s="140"/>
      <c r="O109" s="140"/>
      <c r="P109" s="140"/>
      <c r="Q109" s="140"/>
      <c r="R109" s="140"/>
      <c r="S109" s="140"/>
    </row>
    <row r="110" spans="1:19" s="70" customFormat="1" x14ac:dyDescent="0.3">
      <c r="A110" s="140"/>
      <c r="B110" s="140"/>
      <c r="C110" s="140"/>
      <c r="D110" s="140"/>
      <c r="E110" s="140"/>
      <c r="F110" s="140"/>
      <c r="G110" s="140"/>
      <c r="H110" s="140"/>
      <c r="I110" s="140"/>
      <c r="J110" s="140"/>
      <c r="K110" s="140"/>
      <c r="L110" s="140"/>
      <c r="M110" s="140"/>
      <c r="N110" s="140"/>
      <c r="O110" s="140"/>
      <c r="P110" s="140"/>
      <c r="Q110" s="140"/>
      <c r="R110" s="140"/>
      <c r="S110" s="140"/>
    </row>
    <row r="111" spans="1:19" s="70" customFormat="1" x14ac:dyDescent="0.3">
      <c r="A111" s="140"/>
      <c r="B111" s="140"/>
      <c r="C111" s="140"/>
      <c r="D111" s="140"/>
      <c r="E111" s="140"/>
      <c r="F111" s="140"/>
      <c r="G111" s="140"/>
      <c r="H111" s="140"/>
      <c r="I111" s="140"/>
      <c r="J111" s="140"/>
      <c r="K111" s="140"/>
      <c r="L111" s="140"/>
      <c r="M111" s="140"/>
      <c r="N111" s="140"/>
      <c r="O111" s="140"/>
      <c r="P111" s="140"/>
      <c r="Q111" s="140"/>
      <c r="R111" s="140"/>
      <c r="S111" s="140"/>
    </row>
    <row r="112" spans="1:19" s="70" customFormat="1" x14ac:dyDescent="0.3">
      <c r="A112" s="140"/>
      <c r="B112" s="140"/>
      <c r="C112" s="140"/>
      <c r="D112" s="140"/>
      <c r="E112" s="140"/>
      <c r="F112" s="140"/>
      <c r="G112" s="140"/>
      <c r="H112" s="140"/>
      <c r="I112" s="140"/>
      <c r="J112" s="140"/>
      <c r="K112" s="140"/>
      <c r="L112" s="140"/>
      <c r="M112" s="140"/>
      <c r="N112" s="140"/>
      <c r="O112" s="140"/>
      <c r="P112" s="140"/>
      <c r="Q112" s="140"/>
      <c r="R112" s="140"/>
      <c r="S112" s="140"/>
    </row>
    <row r="113" spans="1:19" s="70" customFormat="1" x14ac:dyDescent="0.3">
      <c r="A113" s="140"/>
      <c r="B113" s="140"/>
      <c r="C113" s="140"/>
      <c r="D113" s="140"/>
      <c r="E113" s="140"/>
      <c r="F113" s="140"/>
      <c r="G113" s="140"/>
      <c r="H113" s="140"/>
      <c r="I113" s="140"/>
      <c r="J113" s="140"/>
      <c r="K113" s="140"/>
      <c r="L113" s="140"/>
      <c r="M113" s="140"/>
      <c r="N113" s="140"/>
      <c r="O113" s="140"/>
      <c r="P113" s="140"/>
      <c r="Q113" s="140"/>
      <c r="R113" s="140"/>
      <c r="S113" s="140"/>
    </row>
    <row r="114" spans="1:19" s="70" customFormat="1" x14ac:dyDescent="0.3">
      <c r="A114" s="140"/>
      <c r="B114" s="140"/>
      <c r="C114" s="140"/>
      <c r="D114" s="140"/>
      <c r="E114" s="140"/>
      <c r="F114" s="140"/>
      <c r="G114" s="140"/>
      <c r="H114" s="140"/>
      <c r="I114" s="140"/>
      <c r="J114" s="140"/>
      <c r="K114" s="140"/>
      <c r="L114" s="140"/>
      <c r="M114" s="140"/>
      <c r="N114" s="140"/>
      <c r="O114" s="140"/>
      <c r="P114" s="140"/>
      <c r="Q114" s="140"/>
      <c r="R114" s="140"/>
      <c r="S114" s="140"/>
    </row>
    <row r="115" spans="1:19" s="70" customFormat="1" x14ac:dyDescent="0.3">
      <c r="A115" s="140"/>
      <c r="B115" s="140"/>
      <c r="C115" s="140"/>
      <c r="D115" s="140"/>
      <c r="E115" s="140"/>
      <c r="F115" s="140"/>
      <c r="G115" s="140"/>
      <c r="H115" s="140"/>
      <c r="I115" s="140"/>
      <c r="J115" s="140"/>
      <c r="K115" s="140"/>
      <c r="L115" s="140"/>
      <c r="M115" s="140"/>
      <c r="N115" s="140"/>
      <c r="O115" s="140"/>
      <c r="P115" s="140"/>
      <c r="Q115" s="140"/>
      <c r="R115" s="140"/>
      <c r="S115" s="140"/>
    </row>
    <row r="116" spans="1:19" s="70" customFormat="1" x14ac:dyDescent="0.3">
      <c r="A116" s="140"/>
      <c r="B116" s="140"/>
      <c r="C116" s="140"/>
      <c r="D116" s="140"/>
      <c r="E116" s="140"/>
      <c r="F116" s="140"/>
      <c r="G116" s="140"/>
      <c r="H116" s="140"/>
      <c r="I116" s="140"/>
      <c r="J116" s="140"/>
      <c r="K116" s="140"/>
      <c r="L116" s="140"/>
      <c r="M116" s="140"/>
      <c r="N116" s="140"/>
      <c r="O116" s="140"/>
      <c r="P116" s="140"/>
      <c r="Q116" s="140"/>
      <c r="R116" s="140"/>
      <c r="S116" s="140"/>
    </row>
    <row r="117" spans="1:19" s="70" customFormat="1" x14ac:dyDescent="0.3">
      <c r="A117" s="140"/>
      <c r="B117" s="140"/>
      <c r="C117" s="140"/>
      <c r="D117" s="140"/>
      <c r="E117" s="140"/>
      <c r="F117" s="140"/>
      <c r="G117" s="140"/>
      <c r="H117" s="140"/>
      <c r="I117" s="140"/>
      <c r="J117" s="140"/>
      <c r="K117" s="140"/>
      <c r="L117" s="140"/>
      <c r="M117" s="140"/>
      <c r="N117" s="140"/>
      <c r="O117" s="140"/>
      <c r="P117" s="140"/>
      <c r="Q117" s="140"/>
      <c r="R117" s="140"/>
      <c r="S117" s="140"/>
    </row>
    <row r="118" spans="1:19" s="70" customFormat="1" x14ac:dyDescent="0.3">
      <c r="A118" s="140"/>
      <c r="B118" s="140"/>
      <c r="C118" s="140"/>
      <c r="D118" s="140"/>
      <c r="E118" s="140"/>
      <c r="F118" s="140"/>
      <c r="G118" s="140"/>
      <c r="H118" s="140"/>
      <c r="I118" s="140"/>
      <c r="J118" s="140"/>
      <c r="K118" s="140"/>
      <c r="L118" s="140"/>
      <c r="M118" s="140"/>
      <c r="N118" s="140"/>
      <c r="O118" s="140"/>
      <c r="P118" s="140"/>
      <c r="Q118" s="140"/>
      <c r="R118" s="140"/>
      <c r="S118" s="140"/>
    </row>
    <row r="119" spans="1:19" s="70" customFormat="1" x14ac:dyDescent="0.3">
      <c r="A119" s="140"/>
      <c r="B119" s="140"/>
      <c r="C119" s="140"/>
      <c r="D119" s="140"/>
      <c r="E119" s="140"/>
      <c r="F119" s="140"/>
      <c r="G119" s="140"/>
      <c r="H119" s="140"/>
      <c r="I119" s="140"/>
      <c r="J119" s="140"/>
      <c r="K119" s="140"/>
      <c r="L119" s="140"/>
      <c r="M119" s="140"/>
      <c r="N119" s="140"/>
      <c r="O119" s="140"/>
      <c r="P119" s="140"/>
      <c r="Q119" s="140"/>
      <c r="R119" s="140"/>
      <c r="S119" s="140"/>
    </row>
    <row r="120" spans="1:19" s="70" customFormat="1" x14ac:dyDescent="0.3">
      <c r="A120" s="140"/>
      <c r="B120" s="140"/>
      <c r="C120" s="140"/>
      <c r="D120" s="140"/>
      <c r="E120" s="140"/>
      <c r="F120" s="140"/>
      <c r="G120" s="140"/>
      <c r="H120" s="140"/>
      <c r="I120" s="140"/>
      <c r="J120" s="140"/>
      <c r="K120" s="140"/>
      <c r="L120" s="140"/>
      <c r="M120" s="140"/>
      <c r="N120" s="140"/>
      <c r="O120" s="140"/>
      <c r="P120" s="140"/>
      <c r="Q120" s="140"/>
      <c r="R120" s="140"/>
      <c r="S120" s="140"/>
    </row>
    <row r="121" spans="1:19" s="70" customFormat="1" x14ac:dyDescent="0.3">
      <c r="A121" s="140"/>
      <c r="B121" s="140"/>
      <c r="C121" s="140"/>
      <c r="D121" s="140"/>
      <c r="E121" s="140"/>
      <c r="F121" s="140"/>
      <c r="G121" s="140"/>
      <c r="H121" s="140"/>
      <c r="I121" s="140"/>
      <c r="J121" s="140"/>
      <c r="K121" s="140"/>
      <c r="L121" s="140"/>
      <c r="M121" s="140"/>
      <c r="N121" s="140"/>
      <c r="O121" s="140"/>
      <c r="P121" s="140"/>
      <c r="Q121" s="140"/>
      <c r="R121" s="140"/>
      <c r="S121" s="140"/>
    </row>
    <row r="122" spans="1:19" s="70" customFormat="1" x14ac:dyDescent="0.3">
      <c r="A122" s="140"/>
      <c r="B122" s="140"/>
      <c r="C122" s="140"/>
      <c r="D122" s="140"/>
      <c r="E122" s="140"/>
      <c r="F122" s="140"/>
      <c r="G122" s="140"/>
      <c r="H122" s="140"/>
      <c r="I122" s="140"/>
      <c r="J122" s="140"/>
      <c r="K122" s="140"/>
      <c r="L122" s="140"/>
      <c r="M122" s="140"/>
      <c r="N122" s="140"/>
      <c r="O122" s="140"/>
      <c r="P122" s="140"/>
      <c r="Q122" s="140"/>
      <c r="R122" s="140"/>
      <c r="S122" s="140"/>
    </row>
    <row r="123" spans="1:19" s="70" customFormat="1" x14ac:dyDescent="0.3">
      <c r="A123" s="140"/>
      <c r="B123" s="140"/>
      <c r="C123" s="140"/>
      <c r="D123" s="140"/>
      <c r="E123" s="140"/>
      <c r="F123" s="140"/>
      <c r="G123" s="140"/>
      <c r="H123" s="140"/>
      <c r="I123" s="140"/>
      <c r="J123" s="140"/>
      <c r="K123" s="140"/>
      <c r="L123" s="140"/>
      <c r="M123" s="140"/>
      <c r="N123" s="140"/>
      <c r="O123" s="140"/>
      <c r="P123" s="140"/>
      <c r="Q123" s="140"/>
      <c r="R123" s="140"/>
      <c r="S123" s="140"/>
    </row>
    <row r="124" spans="1:19" s="70" customFormat="1" x14ac:dyDescent="0.3">
      <c r="A124" s="140"/>
      <c r="B124" s="140"/>
      <c r="C124" s="140"/>
      <c r="D124" s="140"/>
      <c r="E124" s="140"/>
      <c r="F124" s="140"/>
      <c r="G124" s="140"/>
      <c r="H124" s="140"/>
      <c r="I124" s="140"/>
      <c r="J124" s="140"/>
      <c r="K124" s="140"/>
      <c r="L124" s="140"/>
      <c r="M124" s="140"/>
      <c r="N124" s="140"/>
      <c r="O124" s="140"/>
      <c r="P124" s="140"/>
      <c r="Q124" s="140"/>
      <c r="R124" s="140"/>
      <c r="S124" s="140"/>
    </row>
    <row r="125" spans="1:19" s="70" customFormat="1" x14ac:dyDescent="0.3">
      <c r="A125" s="140"/>
      <c r="B125" s="140"/>
      <c r="C125" s="140"/>
      <c r="D125" s="140"/>
      <c r="E125" s="140"/>
      <c r="F125" s="140"/>
      <c r="G125" s="140"/>
      <c r="H125" s="140"/>
      <c r="I125" s="140"/>
      <c r="J125" s="140"/>
      <c r="K125" s="140"/>
      <c r="L125" s="140"/>
      <c r="M125" s="140"/>
      <c r="N125" s="140"/>
      <c r="O125" s="140"/>
      <c r="P125" s="140"/>
      <c r="Q125" s="140"/>
      <c r="R125" s="140"/>
      <c r="S125" s="140"/>
    </row>
    <row r="126" spans="1:19" s="70" customFormat="1" x14ac:dyDescent="0.3">
      <c r="A126" s="140"/>
      <c r="B126" s="140"/>
      <c r="C126" s="140"/>
      <c r="D126" s="140"/>
      <c r="E126" s="140"/>
      <c r="F126" s="140"/>
      <c r="G126" s="140"/>
      <c r="H126" s="140"/>
      <c r="I126" s="140"/>
      <c r="J126" s="140"/>
      <c r="K126" s="140"/>
      <c r="L126" s="140"/>
      <c r="M126" s="140"/>
      <c r="N126" s="140"/>
      <c r="O126" s="140"/>
      <c r="P126" s="140"/>
      <c r="Q126" s="140"/>
      <c r="R126" s="140"/>
      <c r="S126" s="140"/>
    </row>
    <row r="127" spans="1:19" s="70" customFormat="1" x14ac:dyDescent="0.3">
      <c r="A127" s="140"/>
      <c r="B127" s="140"/>
      <c r="C127" s="140"/>
      <c r="D127" s="140"/>
      <c r="E127" s="140"/>
      <c r="F127" s="140"/>
      <c r="G127" s="140"/>
      <c r="H127" s="140"/>
      <c r="I127" s="140"/>
      <c r="J127" s="140"/>
      <c r="K127" s="140"/>
      <c r="L127" s="140"/>
      <c r="M127" s="140"/>
      <c r="N127" s="140"/>
      <c r="O127" s="140"/>
      <c r="P127" s="140"/>
      <c r="Q127" s="140"/>
      <c r="R127" s="140"/>
      <c r="S127" s="140"/>
    </row>
    <row r="128" spans="1:19" s="70" customFormat="1" x14ac:dyDescent="0.3">
      <c r="A128" s="140"/>
      <c r="B128" s="140"/>
      <c r="C128" s="140"/>
      <c r="D128" s="140"/>
      <c r="E128" s="140"/>
      <c r="F128" s="140"/>
      <c r="G128" s="140"/>
      <c r="H128" s="140"/>
      <c r="I128" s="140"/>
      <c r="J128" s="140"/>
      <c r="K128" s="140"/>
      <c r="L128" s="140"/>
      <c r="M128" s="140"/>
      <c r="N128" s="140"/>
      <c r="O128" s="140"/>
      <c r="P128" s="140"/>
      <c r="Q128" s="140"/>
      <c r="R128" s="140"/>
      <c r="S128" s="140"/>
    </row>
    <row r="129" spans="1:19" s="70" customFormat="1" x14ac:dyDescent="0.3">
      <c r="A129" s="140"/>
      <c r="B129" s="140"/>
      <c r="C129" s="140"/>
      <c r="D129" s="140"/>
      <c r="E129" s="140"/>
      <c r="F129" s="140"/>
      <c r="G129" s="140"/>
      <c r="H129" s="140"/>
      <c r="I129" s="140"/>
      <c r="J129" s="140"/>
      <c r="K129" s="140"/>
      <c r="L129" s="140"/>
      <c r="M129" s="140"/>
      <c r="N129" s="140"/>
      <c r="O129" s="140"/>
      <c r="P129" s="140"/>
      <c r="Q129" s="140"/>
      <c r="R129" s="140"/>
      <c r="S129" s="140"/>
    </row>
    <row r="130" spans="1:19" s="70" customFormat="1" x14ac:dyDescent="0.3">
      <c r="A130" s="140"/>
      <c r="B130" s="140"/>
      <c r="C130" s="140"/>
      <c r="D130" s="140"/>
      <c r="E130" s="140"/>
      <c r="F130" s="140"/>
      <c r="G130" s="140"/>
      <c r="H130" s="140"/>
      <c r="I130" s="140"/>
      <c r="J130" s="140"/>
      <c r="K130" s="140"/>
      <c r="L130" s="140"/>
      <c r="M130" s="140"/>
      <c r="N130" s="140"/>
      <c r="O130" s="140"/>
      <c r="P130" s="140"/>
      <c r="Q130" s="140"/>
      <c r="R130" s="140"/>
      <c r="S130" s="140"/>
    </row>
    <row r="131" spans="1:19" s="70" customFormat="1" x14ac:dyDescent="0.3">
      <c r="A131" s="140"/>
      <c r="B131" s="140"/>
      <c r="C131" s="140"/>
      <c r="D131" s="140"/>
      <c r="E131" s="140"/>
      <c r="F131" s="140"/>
      <c r="G131" s="140"/>
      <c r="H131" s="140"/>
      <c r="I131" s="140"/>
      <c r="J131" s="140"/>
      <c r="K131" s="140"/>
      <c r="L131" s="140"/>
      <c r="M131" s="140"/>
      <c r="N131" s="140"/>
      <c r="O131" s="140"/>
      <c r="P131" s="140"/>
      <c r="Q131" s="140"/>
      <c r="R131" s="140"/>
      <c r="S131" s="140"/>
    </row>
    <row r="132" spans="1:19" s="70" customFormat="1" x14ac:dyDescent="0.3">
      <c r="A132" s="140"/>
      <c r="B132" s="140"/>
      <c r="C132" s="140"/>
      <c r="D132" s="140"/>
      <c r="E132" s="140"/>
      <c r="F132" s="140"/>
      <c r="G132" s="140"/>
      <c r="H132" s="140"/>
      <c r="I132" s="140"/>
      <c r="J132" s="140"/>
      <c r="K132" s="140"/>
      <c r="L132" s="140"/>
      <c r="M132" s="140"/>
      <c r="N132" s="140"/>
      <c r="O132" s="140"/>
      <c r="P132" s="140"/>
      <c r="Q132" s="140"/>
      <c r="R132" s="140"/>
      <c r="S132" s="140"/>
    </row>
    <row r="133" spans="1:19" s="70" customFormat="1" x14ac:dyDescent="0.3">
      <c r="A133" s="140"/>
      <c r="B133" s="140"/>
      <c r="C133" s="140"/>
      <c r="D133" s="140"/>
      <c r="E133" s="140"/>
      <c r="F133" s="140"/>
      <c r="G133" s="140"/>
      <c r="H133" s="140"/>
      <c r="I133" s="140"/>
      <c r="J133" s="140"/>
      <c r="K133" s="140"/>
      <c r="L133" s="140"/>
      <c r="M133" s="140"/>
      <c r="N133" s="140"/>
      <c r="O133" s="140"/>
      <c r="P133" s="140"/>
      <c r="Q133" s="140"/>
      <c r="R133" s="140"/>
      <c r="S133" s="140"/>
    </row>
    <row r="134" spans="1:19" s="70" customFormat="1" x14ac:dyDescent="0.3">
      <c r="A134" s="140"/>
      <c r="B134" s="140"/>
      <c r="C134" s="140"/>
      <c r="D134" s="140"/>
      <c r="E134" s="140"/>
      <c r="F134" s="140"/>
      <c r="G134" s="140"/>
      <c r="H134" s="140"/>
      <c r="I134" s="140"/>
      <c r="J134" s="140"/>
      <c r="K134" s="140"/>
      <c r="L134" s="140"/>
      <c r="M134" s="140"/>
      <c r="N134" s="140"/>
      <c r="O134" s="140"/>
      <c r="P134" s="140"/>
      <c r="Q134" s="140"/>
      <c r="R134" s="140"/>
      <c r="S134" s="140"/>
    </row>
    <row r="135" spans="1:19" s="70" customFormat="1" x14ac:dyDescent="0.3">
      <c r="A135" s="140"/>
      <c r="B135" s="140"/>
      <c r="C135" s="140"/>
      <c r="D135" s="140"/>
      <c r="E135" s="140"/>
      <c r="F135" s="140"/>
      <c r="G135" s="140"/>
      <c r="H135" s="140"/>
      <c r="I135" s="140"/>
      <c r="J135" s="140"/>
      <c r="K135" s="140"/>
      <c r="L135" s="140"/>
      <c r="M135" s="140"/>
      <c r="N135" s="140"/>
      <c r="O135" s="140"/>
      <c r="P135" s="140"/>
      <c r="Q135" s="140"/>
      <c r="R135" s="140"/>
      <c r="S135" s="140"/>
    </row>
    <row r="136" spans="1:19" s="70" customFormat="1" x14ac:dyDescent="0.3">
      <c r="A136" s="140"/>
      <c r="B136" s="140"/>
      <c r="C136" s="140"/>
      <c r="D136" s="140"/>
      <c r="E136" s="140"/>
      <c r="F136" s="140"/>
      <c r="G136" s="140"/>
      <c r="H136" s="140"/>
      <c r="I136" s="140"/>
      <c r="J136" s="140"/>
      <c r="K136" s="140"/>
      <c r="L136" s="140"/>
      <c r="M136" s="140"/>
      <c r="N136" s="140"/>
      <c r="O136" s="140"/>
      <c r="P136" s="140"/>
      <c r="Q136" s="140"/>
      <c r="R136" s="140"/>
      <c r="S136" s="140"/>
    </row>
    <row r="137" spans="1:19" s="70" customFormat="1" x14ac:dyDescent="0.3">
      <c r="A137" s="140"/>
      <c r="B137" s="140"/>
      <c r="C137" s="140"/>
      <c r="D137" s="140"/>
      <c r="E137" s="140"/>
      <c r="F137" s="140"/>
      <c r="G137" s="140"/>
      <c r="H137" s="140"/>
      <c r="I137" s="140"/>
      <c r="J137" s="140"/>
      <c r="K137" s="140"/>
      <c r="L137" s="140"/>
      <c r="M137" s="140"/>
      <c r="N137" s="140"/>
      <c r="O137" s="140"/>
      <c r="P137" s="140"/>
      <c r="Q137" s="140"/>
      <c r="R137" s="140"/>
      <c r="S137" s="140"/>
    </row>
    <row r="138" spans="1:19" s="70" customFormat="1" x14ac:dyDescent="0.3">
      <c r="A138" s="140"/>
      <c r="B138" s="140"/>
      <c r="C138" s="140"/>
      <c r="D138" s="140"/>
      <c r="E138" s="140"/>
      <c r="F138" s="140"/>
      <c r="G138" s="140"/>
      <c r="H138" s="140"/>
      <c r="I138" s="140"/>
      <c r="J138" s="140"/>
      <c r="K138" s="140"/>
      <c r="L138" s="140"/>
      <c r="M138" s="140"/>
      <c r="N138" s="140"/>
      <c r="O138" s="140"/>
      <c r="P138" s="140"/>
      <c r="Q138" s="140"/>
      <c r="R138" s="140"/>
      <c r="S138" s="140"/>
    </row>
    <row r="139" spans="1:19" s="70" customFormat="1" x14ac:dyDescent="0.3">
      <c r="A139" s="140"/>
      <c r="B139" s="140"/>
      <c r="C139" s="140"/>
      <c r="D139" s="140"/>
      <c r="E139" s="140"/>
      <c r="F139" s="140"/>
      <c r="G139" s="140"/>
      <c r="H139" s="140"/>
      <c r="I139" s="140"/>
      <c r="J139" s="140"/>
      <c r="K139" s="140"/>
      <c r="L139" s="140"/>
      <c r="M139" s="140"/>
      <c r="N139" s="140"/>
      <c r="O139" s="140"/>
      <c r="P139" s="140"/>
      <c r="Q139" s="140"/>
      <c r="R139" s="140"/>
      <c r="S139" s="140"/>
    </row>
    <row r="140" spans="1:19" s="70" customFormat="1" x14ac:dyDescent="0.3">
      <c r="A140" s="140"/>
      <c r="B140" s="140"/>
      <c r="C140" s="140"/>
      <c r="D140" s="140"/>
      <c r="E140" s="140"/>
      <c r="F140" s="140"/>
      <c r="G140" s="140"/>
      <c r="H140" s="140"/>
      <c r="I140" s="140"/>
      <c r="J140" s="140"/>
      <c r="K140" s="140"/>
      <c r="L140" s="140"/>
      <c r="M140" s="140"/>
      <c r="N140" s="140"/>
      <c r="O140" s="140"/>
      <c r="P140" s="140"/>
      <c r="Q140" s="140"/>
      <c r="R140" s="140"/>
      <c r="S140" s="140"/>
    </row>
    <row r="141" spans="1:19" s="70" customFormat="1" x14ac:dyDescent="0.3">
      <c r="A141" s="140"/>
      <c r="B141" s="140"/>
      <c r="C141" s="140"/>
      <c r="D141" s="140"/>
      <c r="E141" s="140"/>
      <c r="F141" s="140"/>
      <c r="G141" s="140"/>
      <c r="H141" s="140"/>
      <c r="I141" s="140"/>
      <c r="J141" s="140"/>
      <c r="K141" s="140"/>
      <c r="L141" s="140"/>
      <c r="M141" s="140"/>
      <c r="N141" s="140"/>
      <c r="O141" s="140"/>
      <c r="P141" s="140"/>
      <c r="Q141" s="140"/>
      <c r="R141" s="140"/>
      <c r="S141" s="140"/>
    </row>
    <row r="142" spans="1:19" s="70" customFormat="1" x14ac:dyDescent="0.3">
      <c r="A142" s="140"/>
      <c r="B142" s="140"/>
      <c r="C142" s="140"/>
      <c r="D142" s="140"/>
      <c r="E142" s="140"/>
      <c r="F142" s="140"/>
      <c r="G142" s="140"/>
      <c r="H142" s="140"/>
      <c r="I142" s="140"/>
      <c r="J142" s="140"/>
      <c r="K142" s="140"/>
      <c r="L142" s="140"/>
      <c r="M142" s="140"/>
      <c r="N142" s="140"/>
      <c r="O142" s="140"/>
      <c r="P142" s="140"/>
      <c r="Q142" s="140"/>
      <c r="R142" s="140"/>
      <c r="S142" s="140"/>
    </row>
    <row r="143" spans="1:19" s="70" customFormat="1" x14ac:dyDescent="0.3">
      <c r="A143" s="140"/>
      <c r="B143" s="140"/>
      <c r="C143" s="140"/>
      <c r="D143" s="140"/>
      <c r="E143" s="140"/>
      <c r="F143" s="140"/>
      <c r="G143" s="140"/>
      <c r="H143" s="140"/>
      <c r="I143" s="140"/>
      <c r="J143" s="140"/>
      <c r="K143" s="140"/>
      <c r="L143" s="140"/>
      <c r="M143" s="140"/>
      <c r="N143" s="140"/>
      <c r="O143" s="140"/>
      <c r="P143" s="140"/>
      <c r="Q143" s="140"/>
      <c r="R143" s="140"/>
      <c r="S143" s="140"/>
    </row>
    <row r="144" spans="1:19" s="70" customFormat="1" x14ac:dyDescent="0.3">
      <c r="A144" s="140"/>
      <c r="B144" s="140"/>
      <c r="C144" s="140"/>
      <c r="D144" s="140"/>
      <c r="E144" s="140"/>
      <c r="F144" s="140"/>
      <c r="G144" s="140"/>
      <c r="H144" s="140"/>
      <c r="I144" s="140"/>
      <c r="J144" s="140"/>
      <c r="K144" s="140"/>
      <c r="L144" s="140"/>
      <c r="M144" s="140"/>
      <c r="N144" s="140"/>
      <c r="O144" s="140"/>
      <c r="P144" s="140"/>
      <c r="Q144" s="140"/>
      <c r="R144" s="140"/>
      <c r="S144" s="140"/>
    </row>
    <row r="145" spans="1:19" s="70" customFormat="1" x14ac:dyDescent="0.3">
      <c r="A145" s="140"/>
      <c r="B145" s="140"/>
      <c r="C145" s="140"/>
      <c r="D145" s="140"/>
      <c r="E145" s="140"/>
      <c r="F145" s="140"/>
      <c r="G145" s="140"/>
      <c r="H145" s="140"/>
      <c r="I145" s="140"/>
      <c r="J145" s="140"/>
      <c r="K145" s="140"/>
      <c r="L145" s="140"/>
      <c r="M145" s="140"/>
      <c r="N145" s="140"/>
      <c r="O145" s="140"/>
      <c r="P145" s="140"/>
      <c r="Q145" s="140"/>
      <c r="R145" s="140"/>
      <c r="S145" s="140"/>
    </row>
    <row r="146" spans="1:19" s="70" customFormat="1" x14ac:dyDescent="0.3">
      <c r="A146" s="140"/>
      <c r="B146" s="140"/>
      <c r="C146" s="140"/>
      <c r="D146" s="140"/>
      <c r="E146" s="140"/>
      <c r="F146" s="140"/>
      <c r="G146" s="140"/>
      <c r="H146" s="140"/>
      <c r="I146" s="140"/>
      <c r="J146" s="140"/>
      <c r="K146" s="140"/>
      <c r="L146" s="140"/>
      <c r="M146" s="140"/>
      <c r="N146" s="140"/>
      <c r="O146" s="140"/>
      <c r="P146" s="140"/>
      <c r="Q146" s="140"/>
      <c r="R146" s="140"/>
      <c r="S146" s="140"/>
    </row>
    <row r="147" spans="1:19" s="70" customFormat="1" x14ac:dyDescent="0.3">
      <c r="A147" s="140"/>
      <c r="B147" s="140"/>
      <c r="C147" s="140"/>
      <c r="D147" s="140"/>
      <c r="E147" s="140"/>
      <c r="F147" s="140"/>
      <c r="G147" s="140"/>
      <c r="H147" s="140"/>
      <c r="I147" s="140"/>
      <c r="J147" s="140"/>
      <c r="K147" s="140"/>
      <c r="L147" s="140"/>
      <c r="M147" s="140"/>
      <c r="N147" s="140"/>
      <c r="O147" s="140"/>
      <c r="P147" s="140"/>
      <c r="Q147" s="140"/>
      <c r="R147" s="140"/>
      <c r="S147" s="140"/>
    </row>
    <row r="148" spans="1:19" s="70" customFormat="1" x14ac:dyDescent="0.3">
      <c r="A148" s="140"/>
      <c r="B148" s="140"/>
      <c r="C148" s="140"/>
      <c r="D148" s="140"/>
      <c r="E148" s="140"/>
      <c r="F148" s="140"/>
      <c r="G148" s="140"/>
      <c r="H148" s="140"/>
      <c r="I148" s="140"/>
      <c r="J148" s="140"/>
      <c r="K148" s="140"/>
      <c r="L148" s="140"/>
      <c r="M148" s="140"/>
      <c r="N148" s="140"/>
      <c r="O148" s="140"/>
      <c r="P148" s="140"/>
      <c r="Q148" s="140"/>
      <c r="R148" s="140"/>
      <c r="S148" s="140"/>
    </row>
    <row r="149" spans="1:19" s="70" customFormat="1" x14ac:dyDescent="0.3">
      <c r="A149" s="140"/>
      <c r="B149" s="140"/>
      <c r="C149" s="140"/>
      <c r="D149" s="140"/>
      <c r="E149" s="140"/>
      <c r="F149" s="140"/>
      <c r="G149" s="140"/>
      <c r="H149" s="140"/>
      <c r="I149" s="140"/>
      <c r="J149" s="140"/>
      <c r="K149" s="140"/>
      <c r="L149" s="140"/>
      <c r="M149" s="140"/>
      <c r="N149" s="140"/>
      <c r="O149" s="140"/>
      <c r="P149" s="140"/>
      <c r="Q149" s="140"/>
      <c r="R149" s="140"/>
      <c r="S149" s="140"/>
    </row>
    <row r="150" spans="1:19" s="70" customFormat="1" x14ac:dyDescent="0.3">
      <c r="A150" s="140"/>
      <c r="B150" s="140"/>
      <c r="C150" s="140"/>
      <c r="D150" s="140"/>
      <c r="E150" s="140"/>
      <c r="F150" s="140"/>
      <c r="G150" s="140"/>
      <c r="H150" s="140"/>
      <c r="I150" s="140"/>
      <c r="J150" s="140"/>
      <c r="K150" s="140"/>
      <c r="L150" s="140"/>
      <c r="M150" s="140"/>
      <c r="N150" s="140"/>
      <c r="O150" s="140"/>
      <c r="P150" s="140"/>
      <c r="Q150" s="140"/>
      <c r="R150" s="140"/>
      <c r="S150" s="140"/>
    </row>
    <row r="151" spans="1:19" s="70" customFormat="1" x14ac:dyDescent="0.3">
      <c r="A151" s="140"/>
      <c r="B151" s="140"/>
      <c r="C151" s="140"/>
      <c r="D151" s="140"/>
      <c r="E151" s="140"/>
      <c r="F151" s="140"/>
      <c r="G151" s="140"/>
      <c r="H151" s="140"/>
      <c r="I151" s="140"/>
      <c r="J151" s="140"/>
      <c r="K151" s="140"/>
      <c r="L151" s="140"/>
      <c r="M151" s="140"/>
      <c r="N151" s="140"/>
      <c r="O151" s="140"/>
      <c r="P151" s="140"/>
      <c r="Q151" s="140"/>
      <c r="R151" s="140"/>
      <c r="S151" s="140"/>
    </row>
    <row r="152" spans="1:19" s="70" customFormat="1" x14ac:dyDescent="0.3">
      <c r="A152" s="140"/>
      <c r="B152" s="140"/>
      <c r="C152" s="140"/>
      <c r="D152" s="140"/>
      <c r="E152" s="140"/>
      <c r="F152" s="140"/>
      <c r="G152" s="140"/>
      <c r="H152" s="140"/>
      <c r="I152" s="140"/>
      <c r="J152" s="140"/>
      <c r="K152" s="140"/>
      <c r="L152" s="140"/>
      <c r="M152" s="140"/>
      <c r="N152" s="140"/>
      <c r="O152" s="140"/>
      <c r="P152" s="140"/>
      <c r="Q152" s="140"/>
      <c r="R152" s="140"/>
      <c r="S152" s="140"/>
    </row>
    <row r="153" spans="1:19" s="70" customFormat="1" x14ac:dyDescent="0.3">
      <c r="A153" s="140"/>
      <c r="B153" s="140"/>
      <c r="C153" s="140"/>
      <c r="D153" s="140"/>
      <c r="E153" s="140"/>
      <c r="F153" s="140"/>
      <c r="G153" s="140"/>
      <c r="H153" s="140"/>
      <c r="I153" s="140"/>
      <c r="J153" s="140"/>
      <c r="K153" s="140"/>
      <c r="L153" s="140"/>
      <c r="M153" s="140"/>
      <c r="N153" s="140"/>
      <c r="O153" s="140"/>
      <c r="P153" s="140"/>
      <c r="Q153" s="140"/>
      <c r="R153" s="140"/>
      <c r="S153" s="140"/>
    </row>
    <row r="154" spans="1:19" s="70" customFormat="1" x14ac:dyDescent="0.3">
      <c r="A154" s="140"/>
      <c r="B154" s="140"/>
      <c r="C154" s="140"/>
      <c r="D154" s="140"/>
      <c r="E154" s="140"/>
      <c r="F154" s="140"/>
      <c r="G154" s="140"/>
      <c r="H154" s="140"/>
      <c r="I154" s="140"/>
      <c r="J154" s="140"/>
      <c r="K154" s="140"/>
      <c r="L154" s="140"/>
      <c r="M154" s="140"/>
      <c r="N154" s="140"/>
      <c r="O154" s="140"/>
      <c r="P154" s="140"/>
      <c r="Q154" s="140"/>
      <c r="R154" s="140"/>
      <c r="S154" s="140"/>
    </row>
    <row r="155" spans="1:19" s="70" customFormat="1" x14ac:dyDescent="0.3">
      <c r="A155" s="140"/>
      <c r="B155" s="140"/>
      <c r="C155" s="140"/>
      <c r="D155" s="140"/>
      <c r="E155" s="140"/>
      <c r="F155" s="140"/>
      <c r="G155" s="140"/>
      <c r="H155" s="140"/>
      <c r="I155" s="140"/>
      <c r="J155" s="140"/>
      <c r="K155" s="140"/>
      <c r="L155" s="140"/>
      <c r="M155" s="140"/>
      <c r="N155" s="140"/>
      <c r="O155" s="140"/>
      <c r="P155" s="140"/>
      <c r="Q155" s="140"/>
      <c r="R155" s="140"/>
      <c r="S155" s="140"/>
    </row>
    <row r="156" spans="1:19" s="70" customFormat="1" x14ac:dyDescent="0.3">
      <c r="A156" s="140"/>
      <c r="B156" s="140"/>
      <c r="C156" s="140"/>
      <c r="D156" s="140"/>
      <c r="E156" s="140"/>
      <c r="F156" s="140"/>
      <c r="G156" s="140"/>
      <c r="H156" s="140"/>
      <c r="I156" s="140"/>
      <c r="J156" s="140"/>
      <c r="K156" s="140"/>
      <c r="L156" s="140"/>
      <c r="M156" s="140"/>
      <c r="N156" s="140"/>
      <c r="O156" s="140"/>
      <c r="P156" s="140"/>
      <c r="Q156" s="140"/>
      <c r="R156" s="140"/>
      <c r="S156" s="140"/>
    </row>
    <row r="157" spans="1:19" s="70" customFormat="1" x14ac:dyDescent="0.3">
      <c r="A157" s="140"/>
      <c r="B157" s="140"/>
      <c r="C157" s="140"/>
      <c r="D157" s="140"/>
      <c r="E157" s="140"/>
      <c r="F157" s="140"/>
      <c r="G157" s="140"/>
      <c r="H157" s="140"/>
      <c r="I157" s="140"/>
      <c r="J157" s="140"/>
      <c r="K157" s="140"/>
      <c r="L157" s="140"/>
      <c r="M157" s="140"/>
      <c r="N157" s="140"/>
      <c r="O157" s="140"/>
      <c r="P157" s="140"/>
      <c r="Q157" s="140"/>
      <c r="R157" s="140"/>
      <c r="S157" s="140"/>
    </row>
    <row r="158" spans="1:19" s="70" customFormat="1" x14ac:dyDescent="0.3">
      <c r="A158" s="140"/>
      <c r="B158" s="140"/>
      <c r="C158" s="140"/>
      <c r="D158" s="140"/>
      <c r="E158" s="140"/>
      <c r="F158" s="140"/>
      <c r="G158" s="140"/>
      <c r="H158" s="140"/>
      <c r="I158" s="140"/>
      <c r="J158" s="140"/>
      <c r="K158" s="140"/>
      <c r="L158" s="140"/>
      <c r="M158" s="140"/>
      <c r="N158" s="140"/>
      <c r="O158" s="140"/>
      <c r="P158" s="140"/>
      <c r="Q158" s="140"/>
      <c r="R158" s="140"/>
      <c r="S158" s="140"/>
    </row>
    <row r="159" spans="1:19" s="70" customFormat="1" x14ac:dyDescent="0.3">
      <c r="A159" s="140"/>
      <c r="B159" s="140"/>
      <c r="C159" s="140"/>
      <c r="D159" s="140"/>
      <c r="E159" s="140"/>
      <c r="F159" s="140"/>
      <c r="G159" s="140"/>
      <c r="H159" s="140"/>
      <c r="I159" s="140"/>
      <c r="J159" s="140"/>
      <c r="K159" s="140"/>
      <c r="L159" s="140"/>
      <c r="M159" s="140"/>
      <c r="N159" s="140"/>
      <c r="O159" s="140"/>
      <c r="P159" s="140"/>
      <c r="Q159" s="140"/>
      <c r="R159" s="140"/>
      <c r="S159" s="140"/>
    </row>
    <row r="160" spans="1:19" s="70" customFormat="1" x14ac:dyDescent="0.3">
      <c r="A160" s="140"/>
      <c r="B160" s="140"/>
      <c r="C160" s="140"/>
      <c r="D160" s="140"/>
      <c r="E160" s="140"/>
      <c r="F160" s="140"/>
      <c r="G160" s="140"/>
      <c r="H160" s="140"/>
      <c r="I160" s="140"/>
      <c r="J160" s="140"/>
      <c r="K160" s="140"/>
      <c r="L160" s="140"/>
      <c r="M160" s="140"/>
      <c r="N160" s="140"/>
      <c r="O160" s="140"/>
      <c r="P160" s="140"/>
      <c r="Q160" s="140"/>
      <c r="R160" s="140"/>
      <c r="S160" s="140"/>
    </row>
    <row r="161" spans="1:19" s="70" customFormat="1" x14ac:dyDescent="0.3">
      <c r="A161" s="140"/>
      <c r="B161" s="140"/>
      <c r="C161" s="140"/>
      <c r="D161" s="140"/>
      <c r="E161" s="140"/>
      <c r="F161" s="140"/>
      <c r="G161" s="140"/>
      <c r="H161" s="140"/>
      <c r="I161" s="140"/>
      <c r="J161" s="140"/>
      <c r="K161" s="140"/>
      <c r="L161" s="140"/>
      <c r="M161" s="140"/>
      <c r="N161" s="140"/>
      <c r="O161" s="140"/>
      <c r="P161" s="140"/>
      <c r="Q161" s="140"/>
      <c r="R161" s="140"/>
      <c r="S161" s="140"/>
    </row>
    <row r="162" spans="1:19" s="70" customFormat="1" x14ac:dyDescent="0.3">
      <c r="A162" s="140"/>
      <c r="B162" s="140"/>
      <c r="C162" s="140"/>
      <c r="D162" s="140"/>
      <c r="E162" s="140"/>
      <c r="F162" s="140"/>
      <c r="G162" s="140"/>
      <c r="H162" s="140"/>
      <c r="I162" s="140"/>
      <c r="J162" s="140"/>
      <c r="K162" s="140"/>
      <c r="L162" s="140"/>
      <c r="M162" s="140"/>
      <c r="N162" s="140"/>
      <c r="O162" s="140"/>
      <c r="P162" s="140"/>
      <c r="Q162" s="140"/>
      <c r="R162" s="140"/>
      <c r="S162" s="140"/>
    </row>
    <row r="163" spans="1:19" s="70" customFormat="1" x14ac:dyDescent="0.3">
      <c r="A163" s="140"/>
      <c r="B163" s="140"/>
      <c r="C163" s="140"/>
      <c r="D163" s="140"/>
      <c r="E163" s="140"/>
      <c r="F163" s="140"/>
      <c r="G163" s="140"/>
      <c r="H163" s="140"/>
      <c r="I163" s="140"/>
      <c r="J163" s="140"/>
      <c r="K163" s="140"/>
      <c r="L163" s="140"/>
      <c r="M163" s="140"/>
      <c r="N163" s="140"/>
      <c r="O163" s="140"/>
      <c r="P163" s="140"/>
      <c r="Q163" s="140"/>
      <c r="R163" s="140"/>
      <c r="S163" s="140"/>
    </row>
    <row r="164" spans="1:19" s="70" customFormat="1" x14ac:dyDescent="0.3">
      <c r="A164" s="140"/>
      <c r="B164" s="140"/>
      <c r="C164" s="140"/>
      <c r="D164" s="140"/>
      <c r="E164" s="140"/>
      <c r="F164" s="140"/>
      <c r="G164" s="140"/>
      <c r="H164" s="140"/>
      <c r="I164" s="140"/>
      <c r="J164" s="140"/>
      <c r="K164" s="140"/>
      <c r="L164" s="140"/>
      <c r="M164" s="140"/>
      <c r="N164" s="140"/>
      <c r="O164" s="140"/>
      <c r="P164" s="140"/>
      <c r="Q164" s="140"/>
      <c r="R164" s="140"/>
      <c r="S164" s="140"/>
    </row>
    <row r="165" spans="1:19" s="70" customFormat="1" x14ac:dyDescent="0.3">
      <c r="A165" s="140"/>
      <c r="B165" s="140"/>
      <c r="C165" s="140"/>
      <c r="D165" s="140"/>
      <c r="E165" s="140"/>
      <c r="F165" s="140"/>
      <c r="G165" s="140"/>
      <c r="H165" s="140"/>
      <c r="I165" s="140"/>
      <c r="J165" s="140"/>
      <c r="K165" s="140"/>
      <c r="L165" s="140"/>
      <c r="M165" s="140"/>
      <c r="N165" s="140"/>
      <c r="O165" s="140"/>
      <c r="P165" s="140"/>
      <c r="Q165" s="140"/>
      <c r="R165" s="140"/>
      <c r="S165" s="140"/>
    </row>
    <row r="166" spans="1:19" s="70" customFormat="1" x14ac:dyDescent="0.3">
      <c r="A166" s="140"/>
      <c r="B166" s="140"/>
      <c r="C166" s="140"/>
      <c r="D166" s="140"/>
      <c r="E166" s="140"/>
      <c r="F166" s="140"/>
      <c r="G166" s="140"/>
      <c r="H166" s="140"/>
      <c r="I166" s="140"/>
      <c r="J166" s="140"/>
      <c r="K166" s="140"/>
      <c r="L166" s="140"/>
      <c r="M166" s="140"/>
      <c r="N166" s="140"/>
      <c r="O166" s="140"/>
      <c r="P166" s="140"/>
      <c r="Q166" s="140"/>
      <c r="R166" s="140"/>
      <c r="S166" s="140"/>
    </row>
    <row r="167" spans="1:19" s="70" customFormat="1" x14ac:dyDescent="0.3">
      <c r="A167" s="140"/>
      <c r="B167" s="140"/>
      <c r="C167" s="140"/>
      <c r="D167" s="140"/>
      <c r="E167" s="140"/>
      <c r="F167" s="140"/>
      <c r="G167" s="140"/>
      <c r="H167" s="140"/>
      <c r="I167" s="140"/>
      <c r="J167" s="140"/>
      <c r="K167" s="140"/>
      <c r="L167" s="140"/>
      <c r="M167" s="140"/>
      <c r="N167" s="140"/>
      <c r="O167" s="140"/>
      <c r="P167" s="140"/>
      <c r="Q167" s="140"/>
      <c r="R167" s="140"/>
      <c r="S167" s="140"/>
    </row>
    <row r="168" spans="1:19" s="70" customFormat="1" x14ac:dyDescent="0.3">
      <c r="A168" s="140"/>
      <c r="B168" s="140"/>
      <c r="C168" s="140"/>
      <c r="D168" s="140"/>
      <c r="E168" s="140"/>
      <c r="F168" s="140"/>
      <c r="G168" s="140"/>
      <c r="H168" s="140"/>
      <c r="I168" s="140"/>
      <c r="J168" s="140"/>
      <c r="K168" s="140"/>
      <c r="L168" s="140"/>
      <c r="M168" s="140"/>
      <c r="N168" s="140"/>
      <c r="O168" s="140"/>
      <c r="P168" s="140"/>
      <c r="Q168" s="140"/>
      <c r="R168" s="140"/>
      <c r="S168" s="140"/>
    </row>
    <row r="169" spans="1:19" s="70" customFormat="1" x14ac:dyDescent="0.3">
      <c r="A169" s="140"/>
      <c r="B169" s="140"/>
      <c r="C169" s="140"/>
      <c r="D169" s="140"/>
      <c r="E169" s="140"/>
      <c r="F169" s="140"/>
      <c r="G169" s="140"/>
      <c r="H169" s="140"/>
      <c r="I169" s="140"/>
      <c r="J169" s="140"/>
      <c r="K169" s="140"/>
      <c r="L169" s="140"/>
      <c r="M169" s="140"/>
      <c r="N169" s="140"/>
      <c r="O169" s="140"/>
      <c r="P169" s="140"/>
      <c r="Q169" s="140"/>
      <c r="R169" s="140"/>
      <c r="S169" s="140"/>
    </row>
    <row r="170" spans="1:19" s="70" customFormat="1" x14ac:dyDescent="0.3">
      <c r="A170" s="140"/>
      <c r="B170" s="140"/>
      <c r="C170" s="140"/>
      <c r="D170" s="140"/>
      <c r="E170" s="140"/>
      <c r="F170" s="140"/>
      <c r="G170" s="140"/>
      <c r="H170" s="140"/>
      <c r="I170" s="140"/>
      <c r="J170" s="140"/>
      <c r="K170" s="140"/>
      <c r="L170" s="140"/>
      <c r="M170" s="140"/>
      <c r="N170" s="140"/>
      <c r="O170" s="140"/>
      <c r="P170" s="140"/>
      <c r="Q170" s="140"/>
      <c r="R170" s="140"/>
      <c r="S170" s="140"/>
    </row>
    <row r="171" spans="1:19" s="70" customFormat="1" x14ac:dyDescent="0.3">
      <c r="A171" s="140"/>
      <c r="B171" s="140"/>
      <c r="C171" s="140"/>
      <c r="D171" s="140"/>
      <c r="E171" s="140"/>
      <c r="F171" s="140"/>
      <c r="G171" s="140"/>
      <c r="H171" s="140"/>
      <c r="I171" s="140"/>
      <c r="J171" s="140"/>
      <c r="K171" s="140"/>
      <c r="L171" s="140"/>
      <c r="M171" s="140"/>
      <c r="N171" s="140"/>
      <c r="O171" s="140"/>
      <c r="P171" s="140"/>
      <c r="Q171" s="140"/>
      <c r="R171" s="140"/>
      <c r="S171" s="140"/>
    </row>
    <row r="172" spans="1:19" s="70" customFormat="1" x14ac:dyDescent="0.3">
      <c r="A172" s="140"/>
      <c r="B172" s="140"/>
      <c r="C172" s="140"/>
      <c r="D172" s="140"/>
      <c r="E172" s="140"/>
      <c r="F172" s="140"/>
      <c r="G172" s="140"/>
      <c r="H172" s="140"/>
      <c r="I172" s="140"/>
      <c r="J172" s="140"/>
      <c r="K172" s="140"/>
      <c r="L172" s="140"/>
      <c r="M172" s="140"/>
      <c r="N172" s="140"/>
      <c r="O172" s="140"/>
      <c r="P172" s="140"/>
      <c r="Q172" s="140"/>
      <c r="R172" s="140"/>
      <c r="S172" s="140"/>
    </row>
    <row r="173" spans="1:19" s="70" customFormat="1" x14ac:dyDescent="0.3">
      <c r="A173" s="140"/>
      <c r="B173" s="140"/>
      <c r="C173" s="140"/>
      <c r="D173" s="140"/>
      <c r="E173" s="140"/>
      <c r="F173" s="140"/>
      <c r="G173" s="140"/>
      <c r="H173" s="140"/>
      <c r="I173" s="140"/>
      <c r="J173" s="140"/>
      <c r="K173" s="140"/>
      <c r="L173" s="140"/>
      <c r="M173" s="140"/>
      <c r="N173" s="140"/>
      <c r="O173" s="140"/>
      <c r="P173" s="140"/>
      <c r="Q173" s="140"/>
      <c r="R173" s="140"/>
      <c r="S173" s="140"/>
    </row>
    <row r="174" spans="1:19" s="70" customFormat="1" x14ac:dyDescent="0.3">
      <c r="A174" s="140"/>
      <c r="B174" s="140"/>
      <c r="C174" s="140"/>
      <c r="D174" s="140"/>
      <c r="E174" s="140"/>
      <c r="F174" s="140"/>
      <c r="G174" s="140"/>
      <c r="H174" s="140"/>
      <c r="I174" s="140"/>
      <c r="J174" s="140"/>
      <c r="K174" s="140"/>
      <c r="L174" s="140"/>
      <c r="M174" s="140"/>
      <c r="N174" s="140"/>
      <c r="O174" s="140"/>
      <c r="P174" s="140"/>
      <c r="Q174" s="140"/>
      <c r="R174" s="140"/>
      <c r="S174" s="140"/>
    </row>
    <row r="175" spans="1:19" s="70" customFormat="1" x14ac:dyDescent="0.3">
      <c r="A175" s="140"/>
      <c r="B175" s="140"/>
      <c r="C175" s="140"/>
      <c r="D175" s="140"/>
      <c r="E175" s="140"/>
      <c r="F175" s="140"/>
      <c r="G175" s="140"/>
      <c r="H175" s="140"/>
      <c r="I175" s="140"/>
      <c r="J175" s="140"/>
      <c r="K175" s="140"/>
      <c r="L175" s="140"/>
      <c r="M175" s="140"/>
      <c r="N175" s="140"/>
      <c r="O175" s="140"/>
      <c r="P175" s="140"/>
      <c r="Q175" s="140"/>
      <c r="R175" s="140"/>
      <c r="S175" s="140"/>
    </row>
    <row r="176" spans="1:19" s="70" customFormat="1" x14ac:dyDescent="0.3">
      <c r="A176" s="140"/>
      <c r="B176" s="140"/>
      <c r="C176" s="140"/>
      <c r="D176" s="140"/>
      <c r="E176" s="140"/>
      <c r="F176" s="140"/>
      <c r="G176" s="140"/>
      <c r="H176" s="140"/>
      <c r="I176" s="140"/>
      <c r="J176" s="140"/>
      <c r="K176" s="140"/>
      <c r="L176" s="140"/>
      <c r="M176" s="140"/>
      <c r="N176" s="140"/>
      <c r="O176" s="140"/>
      <c r="P176" s="140"/>
      <c r="Q176" s="140"/>
      <c r="R176" s="140"/>
      <c r="S176" s="140"/>
    </row>
    <row r="177" spans="1:19" s="70" customFormat="1" x14ac:dyDescent="0.3">
      <c r="A177" s="140"/>
      <c r="B177" s="140"/>
      <c r="C177" s="140"/>
      <c r="D177" s="140"/>
      <c r="E177" s="140"/>
      <c r="F177" s="140"/>
      <c r="G177" s="140"/>
      <c r="H177" s="140"/>
      <c r="I177" s="140"/>
      <c r="J177" s="140"/>
      <c r="K177" s="140"/>
      <c r="L177" s="140"/>
      <c r="M177" s="140"/>
      <c r="N177" s="140"/>
      <c r="O177" s="140"/>
      <c r="P177" s="140"/>
      <c r="Q177" s="140"/>
      <c r="R177" s="140"/>
      <c r="S177" s="140"/>
    </row>
    <row r="178" spans="1:19" s="70" customFormat="1" x14ac:dyDescent="0.3">
      <c r="A178" s="140"/>
      <c r="B178" s="140"/>
      <c r="C178" s="140"/>
      <c r="D178" s="140"/>
      <c r="E178" s="140"/>
      <c r="F178" s="140"/>
      <c r="G178" s="140"/>
      <c r="H178" s="140"/>
      <c r="I178" s="140"/>
      <c r="J178" s="140"/>
      <c r="K178" s="140"/>
      <c r="L178" s="140"/>
      <c r="M178" s="140"/>
      <c r="N178" s="140"/>
      <c r="O178" s="140"/>
      <c r="P178" s="140"/>
      <c r="Q178" s="140"/>
      <c r="R178" s="140"/>
      <c r="S178" s="140"/>
    </row>
    <row r="179" spans="1:19" s="70" customFormat="1" x14ac:dyDescent="0.3">
      <c r="A179" s="140"/>
      <c r="B179" s="140"/>
      <c r="C179" s="140"/>
      <c r="D179" s="140"/>
      <c r="E179" s="140"/>
      <c r="F179" s="140"/>
      <c r="G179" s="140"/>
      <c r="H179" s="140"/>
      <c r="I179" s="140"/>
      <c r="J179" s="140"/>
      <c r="K179" s="140"/>
      <c r="L179" s="140"/>
      <c r="M179" s="140"/>
      <c r="N179" s="140"/>
      <c r="O179" s="140"/>
      <c r="P179" s="140"/>
      <c r="Q179" s="140"/>
      <c r="R179" s="140"/>
      <c r="S179" s="140"/>
    </row>
    <row r="180" spans="1:19" s="70" customFormat="1" x14ac:dyDescent="0.3">
      <c r="A180" s="140"/>
      <c r="B180" s="140"/>
      <c r="C180" s="140"/>
      <c r="D180" s="140"/>
      <c r="E180" s="140"/>
      <c r="F180" s="140"/>
      <c r="G180" s="140"/>
      <c r="H180" s="140"/>
      <c r="I180" s="140"/>
      <c r="J180" s="140"/>
      <c r="K180" s="140"/>
      <c r="L180" s="140"/>
      <c r="M180" s="140"/>
      <c r="N180" s="140"/>
      <c r="O180" s="140"/>
      <c r="P180" s="140"/>
      <c r="Q180" s="140"/>
      <c r="R180" s="140"/>
      <c r="S180" s="140"/>
    </row>
    <row r="181" spans="1:19" s="70" customFormat="1" x14ac:dyDescent="0.3">
      <c r="A181" s="140"/>
      <c r="B181" s="140"/>
      <c r="C181" s="140"/>
      <c r="D181" s="140"/>
      <c r="E181" s="140"/>
      <c r="F181" s="140"/>
      <c r="G181" s="140"/>
      <c r="H181" s="140"/>
      <c r="I181" s="140"/>
      <c r="J181" s="140"/>
      <c r="K181" s="140"/>
      <c r="L181" s="140"/>
      <c r="M181" s="140"/>
      <c r="N181" s="140"/>
      <c r="O181" s="140"/>
      <c r="P181" s="140"/>
      <c r="Q181" s="140"/>
      <c r="R181" s="140"/>
      <c r="S181" s="140"/>
    </row>
    <row r="182" spans="1:19" s="70" customFormat="1" x14ac:dyDescent="0.3">
      <c r="A182" s="140"/>
      <c r="B182" s="140"/>
      <c r="C182" s="140"/>
      <c r="D182" s="140"/>
      <c r="E182" s="140"/>
      <c r="F182" s="140"/>
      <c r="G182" s="140"/>
      <c r="H182" s="140"/>
      <c r="I182" s="140"/>
      <c r="J182" s="140"/>
      <c r="K182" s="140"/>
      <c r="L182" s="140"/>
      <c r="M182" s="140"/>
      <c r="N182" s="140"/>
      <c r="O182" s="140"/>
      <c r="P182" s="140"/>
      <c r="Q182" s="140"/>
      <c r="R182" s="140"/>
      <c r="S182" s="140"/>
    </row>
    <row r="183" spans="1:19" s="70" customFormat="1" x14ac:dyDescent="0.3">
      <c r="A183" s="140"/>
      <c r="B183" s="140"/>
      <c r="C183" s="140"/>
      <c r="D183" s="140"/>
      <c r="E183" s="140"/>
      <c r="F183" s="140"/>
      <c r="G183" s="140"/>
      <c r="H183" s="140"/>
      <c r="I183" s="140"/>
      <c r="J183" s="140"/>
      <c r="K183" s="140"/>
      <c r="L183" s="140"/>
      <c r="M183" s="140"/>
      <c r="N183" s="140"/>
      <c r="O183" s="140"/>
      <c r="P183" s="140"/>
      <c r="Q183" s="140"/>
      <c r="R183" s="140"/>
      <c r="S183" s="140"/>
    </row>
    <row r="184" spans="1:19" s="70" customFormat="1" x14ac:dyDescent="0.3">
      <c r="A184" s="140"/>
      <c r="B184" s="140"/>
      <c r="C184" s="140"/>
      <c r="D184" s="140"/>
      <c r="E184" s="140"/>
      <c r="F184" s="140"/>
      <c r="G184" s="140"/>
      <c r="H184" s="140"/>
      <c r="I184" s="140"/>
      <c r="J184" s="140"/>
      <c r="K184" s="140"/>
      <c r="L184" s="140"/>
      <c r="M184" s="140"/>
      <c r="N184" s="140"/>
      <c r="O184" s="140"/>
      <c r="P184" s="140"/>
      <c r="Q184" s="140"/>
      <c r="R184" s="140"/>
      <c r="S184" s="140"/>
    </row>
    <row r="185" spans="1:19" s="70" customFormat="1" x14ac:dyDescent="0.3">
      <c r="A185" s="140"/>
      <c r="B185" s="140"/>
      <c r="C185" s="140"/>
      <c r="D185" s="140"/>
      <c r="E185" s="140"/>
      <c r="F185" s="140"/>
      <c r="G185" s="140"/>
      <c r="H185" s="140"/>
      <c r="I185" s="140"/>
      <c r="J185" s="140"/>
      <c r="K185" s="140"/>
      <c r="L185" s="140"/>
      <c r="M185" s="140"/>
      <c r="N185" s="140"/>
      <c r="O185" s="140"/>
      <c r="P185" s="140"/>
      <c r="Q185" s="140"/>
      <c r="R185" s="140"/>
      <c r="S185" s="140"/>
    </row>
    <row r="186" spans="1:19" s="70" customFormat="1" x14ac:dyDescent="0.3">
      <c r="A186" s="140"/>
      <c r="B186" s="140"/>
      <c r="C186" s="140"/>
      <c r="D186" s="140"/>
      <c r="E186" s="140"/>
      <c r="F186" s="140"/>
      <c r="G186" s="140"/>
      <c r="H186" s="140"/>
      <c r="I186" s="140"/>
      <c r="J186" s="140"/>
      <c r="K186" s="140"/>
      <c r="L186" s="140"/>
      <c r="M186" s="140"/>
      <c r="N186" s="140"/>
      <c r="O186" s="140"/>
      <c r="P186" s="140"/>
      <c r="Q186" s="140"/>
      <c r="R186" s="140"/>
      <c r="S186" s="140"/>
    </row>
    <row r="187" spans="1:19" s="70" customFormat="1" x14ac:dyDescent="0.3">
      <c r="A187" s="140"/>
      <c r="B187" s="140"/>
      <c r="C187" s="140"/>
      <c r="D187" s="140"/>
      <c r="E187" s="140"/>
      <c r="F187" s="140"/>
      <c r="G187" s="140"/>
      <c r="H187" s="140"/>
      <c r="I187" s="140"/>
      <c r="J187" s="140"/>
      <c r="K187" s="140"/>
      <c r="L187" s="140"/>
      <c r="M187" s="140"/>
      <c r="N187" s="140"/>
      <c r="O187" s="140"/>
      <c r="P187" s="140"/>
      <c r="Q187" s="140"/>
      <c r="R187" s="140"/>
      <c r="S187" s="140"/>
    </row>
    <row r="188" spans="1:19" s="70" customFormat="1" x14ac:dyDescent="0.3">
      <c r="A188" s="140"/>
      <c r="B188" s="140"/>
      <c r="C188" s="140"/>
      <c r="D188" s="140"/>
      <c r="E188" s="140"/>
      <c r="F188" s="140"/>
      <c r="G188" s="140"/>
      <c r="H188" s="140"/>
      <c r="I188" s="140"/>
      <c r="J188" s="140"/>
      <c r="K188" s="140"/>
      <c r="L188" s="140"/>
      <c r="M188" s="140"/>
      <c r="N188" s="140"/>
      <c r="O188" s="140"/>
      <c r="P188" s="140"/>
      <c r="Q188" s="140"/>
      <c r="R188" s="140"/>
      <c r="S188" s="140"/>
    </row>
    <row r="189" spans="1:19" s="70" customFormat="1" x14ac:dyDescent="0.3">
      <c r="A189" s="140"/>
      <c r="B189" s="140"/>
      <c r="C189" s="140"/>
      <c r="D189" s="140"/>
      <c r="E189" s="140"/>
      <c r="F189" s="140"/>
      <c r="G189" s="140"/>
      <c r="H189" s="140"/>
      <c r="I189" s="140"/>
      <c r="J189" s="140"/>
      <c r="K189" s="140"/>
      <c r="L189" s="140"/>
      <c r="M189" s="140"/>
      <c r="N189" s="140"/>
      <c r="O189" s="140"/>
      <c r="P189" s="140"/>
      <c r="Q189" s="140"/>
      <c r="R189" s="140"/>
      <c r="S189" s="140"/>
    </row>
    <row r="190" spans="1:19" s="70" customFormat="1" x14ac:dyDescent="0.3">
      <c r="A190" s="140"/>
      <c r="B190" s="140"/>
      <c r="C190" s="140"/>
      <c r="D190" s="140"/>
      <c r="E190" s="140"/>
      <c r="F190" s="140"/>
      <c r="G190" s="140"/>
      <c r="H190" s="140"/>
      <c r="I190" s="140"/>
      <c r="J190" s="140"/>
      <c r="K190" s="140"/>
      <c r="L190" s="140"/>
      <c r="M190" s="140"/>
      <c r="N190" s="140"/>
      <c r="O190" s="140"/>
      <c r="P190" s="140"/>
      <c r="Q190" s="140"/>
      <c r="R190" s="140"/>
      <c r="S190" s="140"/>
    </row>
    <row r="191" spans="1:19" s="70" customFormat="1" x14ac:dyDescent="0.3">
      <c r="A191" s="140"/>
      <c r="B191" s="140"/>
      <c r="C191" s="140"/>
      <c r="D191" s="140"/>
      <c r="E191" s="140"/>
      <c r="F191" s="140"/>
      <c r="G191" s="140"/>
      <c r="H191" s="140"/>
      <c r="I191" s="140"/>
      <c r="J191" s="140"/>
      <c r="K191" s="140"/>
      <c r="L191" s="140"/>
      <c r="M191" s="140"/>
      <c r="N191" s="140"/>
      <c r="O191" s="140"/>
      <c r="P191" s="140"/>
      <c r="Q191" s="140"/>
      <c r="R191" s="140"/>
      <c r="S191" s="140"/>
    </row>
    <row r="192" spans="1:19" s="70" customFormat="1" x14ac:dyDescent="0.3">
      <c r="A192" s="140"/>
      <c r="B192" s="140"/>
      <c r="C192" s="140"/>
      <c r="D192" s="140"/>
      <c r="E192" s="140"/>
      <c r="F192" s="140"/>
      <c r="G192" s="140"/>
      <c r="H192" s="140"/>
      <c r="I192" s="140"/>
      <c r="J192" s="140"/>
      <c r="K192" s="140"/>
      <c r="L192" s="140"/>
      <c r="M192" s="140"/>
      <c r="N192" s="140"/>
      <c r="O192" s="140"/>
      <c r="P192" s="140"/>
      <c r="Q192" s="140"/>
      <c r="R192" s="140"/>
      <c r="S192" s="140"/>
    </row>
    <row r="193" spans="1:19" s="70" customFormat="1" x14ac:dyDescent="0.3">
      <c r="A193" s="140"/>
      <c r="B193" s="140"/>
      <c r="C193" s="140"/>
      <c r="D193" s="140"/>
      <c r="E193" s="140"/>
      <c r="F193" s="140"/>
      <c r="G193" s="140"/>
      <c r="H193" s="140"/>
      <c r="I193" s="140"/>
      <c r="J193" s="140"/>
      <c r="K193" s="140"/>
      <c r="L193" s="140"/>
      <c r="M193" s="140"/>
      <c r="N193" s="140"/>
      <c r="O193" s="140"/>
      <c r="P193" s="140"/>
      <c r="Q193" s="140"/>
      <c r="R193" s="140"/>
      <c r="S193" s="140"/>
    </row>
    <row r="194" spans="1:19" s="70" customFormat="1" x14ac:dyDescent="0.3">
      <c r="A194" s="140"/>
      <c r="B194" s="140"/>
      <c r="C194" s="140"/>
      <c r="D194" s="140"/>
      <c r="E194" s="140"/>
      <c r="F194" s="140"/>
      <c r="G194" s="140"/>
      <c r="H194" s="140"/>
      <c r="I194" s="140"/>
      <c r="J194" s="140"/>
      <c r="K194" s="140"/>
      <c r="L194" s="140"/>
      <c r="M194" s="140"/>
      <c r="N194" s="140"/>
      <c r="O194" s="140"/>
      <c r="P194" s="140"/>
      <c r="Q194" s="140"/>
      <c r="R194" s="140"/>
      <c r="S194" s="140"/>
    </row>
    <row r="195" spans="1:19" s="70" customFormat="1" x14ac:dyDescent="0.3">
      <c r="A195" s="140"/>
      <c r="B195" s="140"/>
      <c r="C195" s="140"/>
      <c r="D195" s="140"/>
      <c r="E195" s="140"/>
      <c r="F195" s="140"/>
      <c r="G195" s="140"/>
      <c r="H195" s="140"/>
      <c r="I195" s="140"/>
      <c r="J195" s="140"/>
      <c r="K195" s="140"/>
      <c r="L195" s="140"/>
      <c r="M195" s="140"/>
      <c r="N195" s="140"/>
      <c r="O195" s="140"/>
      <c r="P195" s="140"/>
      <c r="Q195" s="140"/>
      <c r="R195" s="140"/>
      <c r="S195" s="140"/>
    </row>
    <row r="196" spans="1:19" s="70" customFormat="1" x14ac:dyDescent="0.3">
      <c r="A196" s="140"/>
      <c r="B196" s="140"/>
      <c r="C196" s="140"/>
      <c r="D196" s="140"/>
      <c r="E196" s="140"/>
      <c r="F196" s="140"/>
      <c r="G196" s="140"/>
      <c r="H196" s="140"/>
      <c r="I196" s="140"/>
      <c r="J196" s="140"/>
      <c r="K196" s="140"/>
      <c r="L196" s="140"/>
      <c r="M196" s="140"/>
      <c r="N196" s="140"/>
      <c r="O196" s="140"/>
      <c r="P196" s="140"/>
      <c r="Q196" s="140"/>
      <c r="R196" s="140"/>
      <c r="S196" s="140"/>
    </row>
    <row r="197" spans="1:19" s="70" customFormat="1" x14ac:dyDescent="0.3">
      <c r="A197" s="140"/>
      <c r="B197" s="140"/>
      <c r="C197" s="140"/>
      <c r="D197" s="140"/>
      <c r="E197" s="140"/>
      <c r="F197" s="140"/>
      <c r="G197" s="140"/>
      <c r="H197" s="140"/>
      <c r="I197" s="140"/>
      <c r="J197" s="140"/>
      <c r="K197" s="140"/>
      <c r="L197" s="140"/>
      <c r="M197" s="140"/>
      <c r="N197" s="140"/>
      <c r="O197" s="140"/>
      <c r="P197" s="140"/>
      <c r="Q197" s="140"/>
      <c r="R197" s="140"/>
      <c r="S197" s="140"/>
    </row>
    <row r="198" spans="1:19" s="70" customFormat="1" x14ac:dyDescent="0.3">
      <c r="A198" s="140"/>
      <c r="B198" s="140"/>
      <c r="C198" s="140"/>
      <c r="D198" s="140"/>
      <c r="E198" s="140"/>
      <c r="F198" s="140"/>
      <c r="G198" s="140"/>
      <c r="H198" s="140"/>
      <c r="I198" s="140"/>
      <c r="J198" s="140"/>
      <c r="K198" s="140"/>
      <c r="L198" s="140"/>
      <c r="M198" s="140"/>
      <c r="N198" s="140"/>
      <c r="O198" s="140"/>
      <c r="P198" s="140"/>
      <c r="Q198" s="140"/>
      <c r="R198" s="140"/>
      <c r="S198" s="140"/>
    </row>
    <row r="199" spans="1:19" s="70" customFormat="1" x14ac:dyDescent="0.3">
      <c r="A199" s="140"/>
      <c r="B199" s="140"/>
      <c r="C199" s="140"/>
      <c r="D199" s="140"/>
      <c r="E199" s="140"/>
      <c r="F199" s="140"/>
      <c r="G199" s="140"/>
      <c r="H199" s="140"/>
      <c r="I199" s="140"/>
      <c r="J199" s="140"/>
      <c r="K199" s="140"/>
      <c r="L199" s="140"/>
      <c r="M199" s="140"/>
      <c r="N199" s="140"/>
      <c r="O199" s="140"/>
      <c r="P199" s="140"/>
      <c r="Q199" s="140"/>
      <c r="R199" s="140"/>
      <c r="S199" s="140"/>
    </row>
    <row r="200" spans="1:19" s="70" customFormat="1" x14ac:dyDescent="0.3">
      <c r="A200" s="140"/>
      <c r="B200" s="140"/>
      <c r="C200" s="140"/>
      <c r="D200" s="140"/>
      <c r="E200" s="140"/>
      <c r="F200" s="140"/>
      <c r="G200" s="140"/>
      <c r="H200" s="140"/>
      <c r="I200" s="140"/>
      <c r="J200" s="140"/>
      <c r="K200" s="140"/>
      <c r="L200" s="140"/>
      <c r="M200" s="140"/>
      <c r="N200" s="140"/>
      <c r="O200" s="140"/>
      <c r="P200" s="140"/>
      <c r="Q200" s="140"/>
      <c r="R200" s="140"/>
      <c r="S200" s="140"/>
    </row>
    <row r="201" spans="1:19" s="70" customFormat="1" x14ac:dyDescent="0.3">
      <c r="A201" s="140"/>
      <c r="B201" s="140"/>
      <c r="C201" s="140"/>
      <c r="D201" s="140"/>
      <c r="E201" s="140"/>
      <c r="F201" s="140"/>
      <c r="G201" s="140"/>
      <c r="H201" s="140"/>
      <c r="I201" s="140"/>
      <c r="J201" s="140"/>
      <c r="K201" s="140"/>
      <c r="L201" s="140"/>
      <c r="M201" s="140"/>
      <c r="N201" s="140"/>
      <c r="O201" s="140"/>
      <c r="P201" s="140"/>
      <c r="Q201" s="140"/>
      <c r="R201" s="140"/>
      <c r="S201" s="140"/>
    </row>
    <row r="202" spans="1:19" s="70" customFormat="1" x14ac:dyDescent="0.3">
      <c r="A202" s="140"/>
      <c r="B202" s="140"/>
      <c r="C202" s="140"/>
      <c r="D202" s="140"/>
      <c r="E202" s="140"/>
      <c r="F202" s="140"/>
      <c r="G202" s="140"/>
      <c r="H202" s="140"/>
      <c r="I202" s="140"/>
      <c r="J202" s="140"/>
      <c r="K202" s="140"/>
      <c r="L202" s="140"/>
      <c r="M202" s="140"/>
      <c r="N202" s="140"/>
      <c r="O202" s="140"/>
      <c r="P202" s="140"/>
      <c r="Q202" s="140"/>
      <c r="R202" s="140"/>
      <c r="S202" s="140"/>
    </row>
    <row r="203" spans="1:19" s="70" customFormat="1" x14ac:dyDescent="0.3">
      <c r="A203" s="140"/>
      <c r="B203" s="140"/>
      <c r="C203" s="140"/>
      <c r="D203" s="140"/>
      <c r="E203" s="140"/>
      <c r="F203" s="140"/>
      <c r="G203" s="140"/>
      <c r="H203" s="140"/>
      <c r="I203" s="140"/>
      <c r="J203" s="140"/>
      <c r="K203" s="140"/>
      <c r="L203" s="140"/>
      <c r="M203" s="140"/>
      <c r="N203" s="140"/>
      <c r="O203" s="140"/>
      <c r="P203" s="140"/>
      <c r="Q203" s="140"/>
      <c r="R203" s="140"/>
      <c r="S203" s="140"/>
    </row>
    <row r="204" spans="1:19" s="70" customFormat="1" x14ac:dyDescent="0.3">
      <c r="A204" s="140"/>
      <c r="B204" s="140"/>
      <c r="C204" s="140"/>
      <c r="D204" s="140"/>
      <c r="E204" s="140"/>
      <c r="F204" s="140"/>
      <c r="G204" s="140"/>
      <c r="H204" s="140"/>
      <c r="I204" s="140"/>
      <c r="J204" s="140"/>
      <c r="K204" s="140"/>
      <c r="L204" s="140"/>
      <c r="M204" s="140"/>
      <c r="N204" s="140"/>
      <c r="O204" s="140"/>
      <c r="P204" s="140"/>
      <c r="Q204" s="140"/>
      <c r="R204" s="140"/>
      <c r="S204" s="140"/>
    </row>
    <row r="205" spans="1:19" s="70" customFormat="1" x14ac:dyDescent="0.3">
      <c r="A205" s="140"/>
      <c r="B205" s="140"/>
      <c r="C205" s="140"/>
      <c r="D205" s="140"/>
      <c r="E205" s="140"/>
      <c r="F205" s="140"/>
      <c r="G205" s="140"/>
      <c r="H205" s="140"/>
      <c r="I205" s="140"/>
      <c r="J205" s="140"/>
      <c r="K205" s="140"/>
      <c r="L205" s="140"/>
      <c r="M205" s="140"/>
      <c r="N205" s="140"/>
      <c r="O205" s="140"/>
      <c r="P205" s="140"/>
      <c r="Q205" s="140"/>
      <c r="R205" s="140"/>
      <c r="S205" s="140"/>
    </row>
    <row r="206" spans="1:19" s="70" customFormat="1" x14ac:dyDescent="0.3">
      <c r="A206" s="140"/>
      <c r="B206" s="140"/>
      <c r="C206" s="140"/>
      <c r="D206" s="140"/>
      <c r="E206" s="140"/>
      <c r="F206" s="140"/>
      <c r="G206" s="140"/>
      <c r="H206" s="140"/>
      <c r="I206" s="140"/>
      <c r="J206" s="140"/>
      <c r="K206" s="140"/>
      <c r="L206" s="140"/>
      <c r="M206" s="140"/>
      <c r="N206" s="140"/>
      <c r="O206" s="140"/>
      <c r="P206" s="140"/>
      <c r="Q206" s="140"/>
      <c r="R206" s="140"/>
      <c r="S206" s="140"/>
    </row>
    <row r="207" spans="1:19" s="70" customFormat="1" x14ac:dyDescent="0.3">
      <c r="A207" s="140"/>
      <c r="B207" s="140"/>
      <c r="C207" s="140"/>
      <c r="D207" s="140"/>
      <c r="E207" s="140"/>
      <c r="F207" s="140"/>
      <c r="G207" s="140"/>
      <c r="H207" s="140"/>
      <c r="I207" s="140"/>
      <c r="J207" s="140"/>
      <c r="K207" s="140"/>
      <c r="L207" s="140"/>
      <c r="M207" s="140"/>
      <c r="N207" s="140"/>
      <c r="O207" s="140"/>
      <c r="P207" s="140"/>
      <c r="Q207" s="140"/>
      <c r="R207" s="140"/>
      <c r="S207" s="140"/>
    </row>
    <row r="208" spans="1:19" s="70" customFormat="1" x14ac:dyDescent="0.3">
      <c r="A208" s="140"/>
      <c r="B208" s="140"/>
      <c r="C208" s="140"/>
      <c r="D208" s="140"/>
      <c r="E208" s="140"/>
      <c r="F208" s="140"/>
      <c r="G208" s="140"/>
      <c r="H208" s="140"/>
      <c r="I208" s="140"/>
      <c r="J208" s="140"/>
      <c r="K208" s="140"/>
      <c r="L208" s="140"/>
      <c r="M208" s="140"/>
      <c r="N208" s="140"/>
      <c r="O208" s="140"/>
      <c r="P208" s="140"/>
      <c r="Q208" s="140"/>
      <c r="R208" s="140"/>
      <c r="S208" s="140"/>
    </row>
    <row r="209" spans="1:19" s="70" customFormat="1" x14ac:dyDescent="0.3">
      <c r="A209" s="140"/>
      <c r="B209" s="140"/>
      <c r="C209" s="140"/>
      <c r="D209" s="140"/>
      <c r="E209" s="140"/>
      <c r="F209" s="140"/>
      <c r="G209" s="140"/>
      <c r="H209" s="140"/>
      <c r="I209" s="140"/>
      <c r="J209" s="140"/>
      <c r="K209" s="140"/>
      <c r="L209" s="140"/>
      <c r="M209" s="140"/>
      <c r="N209" s="140"/>
      <c r="O209" s="140"/>
      <c r="P209" s="140"/>
      <c r="Q209" s="140"/>
      <c r="R209" s="140"/>
      <c r="S209" s="140"/>
    </row>
    <row r="210" spans="1:19" s="70" customFormat="1" x14ac:dyDescent="0.3">
      <c r="A210" s="140"/>
      <c r="B210" s="140"/>
      <c r="C210" s="140"/>
      <c r="D210" s="140"/>
      <c r="E210" s="140"/>
      <c r="F210" s="140"/>
      <c r="G210" s="140"/>
      <c r="H210" s="140"/>
      <c r="I210" s="140"/>
      <c r="J210" s="140"/>
      <c r="K210" s="140"/>
      <c r="L210" s="140"/>
      <c r="M210" s="140"/>
      <c r="N210" s="140"/>
      <c r="O210" s="140"/>
      <c r="P210" s="140"/>
      <c r="Q210" s="140"/>
      <c r="R210" s="140"/>
      <c r="S210" s="140"/>
    </row>
    <row r="211" spans="1:19" s="70" customFormat="1" x14ac:dyDescent="0.3">
      <c r="A211" s="140"/>
      <c r="B211" s="140"/>
      <c r="C211" s="140"/>
      <c r="D211" s="140"/>
      <c r="E211" s="140"/>
      <c r="F211" s="140"/>
      <c r="G211" s="140"/>
      <c r="H211" s="140"/>
      <c r="I211" s="140"/>
      <c r="J211" s="140"/>
      <c r="K211" s="140"/>
      <c r="L211" s="140"/>
      <c r="M211" s="140"/>
      <c r="N211" s="140"/>
      <c r="O211" s="140"/>
      <c r="P211" s="140"/>
      <c r="Q211" s="140"/>
      <c r="R211" s="140"/>
      <c r="S211" s="140"/>
    </row>
    <row r="212" spans="1:19" s="70" customFormat="1" x14ac:dyDescent="0.3">
      <c r="A212" s="140"/>
      <c r="B212" s="140"/>
      <c r="C212" s="140"/>
      <c r="D212" s="140"/>
      <c r="E212" s="140"/>
      <c r="F212" s="140"/>
      <c r="G212" s="140"/>
      <c r="H212" s="140"/>
      <c r="I212" s="140"/>
      <c r="J212" s="140"/>
      <c r="K212" s="140"/>
      <c r="L212" s="140"/>
      <c r="M212" s="140"/>
      <c r="N212" s="140"/>
      <c r="O212" s="140"/>
      <c r="P212" s="140"/>
      <c r="Q212" s="140"/>
      <c r="R212" s="140"/>
      <c r="S212" s="140"/>
    </row>
    <row r="213" spans="1:19" s="70" customFormat="1" x14ac:dyDescent="0.3">
      <c r="A213" s="140"/>
      <c r="B213" s="140"/>
      <c r="C213" s="140"/>
      <c r="D213" s="140"/>
      <c r="E213" s="140"/>
      <c r="F213" s="140"/>
      <c r="G213" s="140"/>
      <c r="H213" s="140"/>
      <c r="I213" s="140"/>
      <c r="J213" s="140"/>
      <c r="K213" s="140"/>
      <c r="L213" s="140"/>
      <c r="M213" s="140"/>
      <c r="N213" s="140"/>
      <c r="O213" s="140"/>
      <c r="P213" s="140"/>
      <c r="Q213" s="140"/>
      <c r="R213" s="140"/>
      <c r="S213" s="140"/>
    </row>
    <row r="214" spans="1:19" s="70" customFormat="1" x14ac:dyDescent="0.3">
      <c r="A214" s="140"/>
      <c r="B214" s="140"/>
      <c r="C214" s="140"/>
      <c r="D214" s="140"/>
      <c r="E214" s="140"/>
      <c r="F214" s="140"/>
      <c r="G214" s="140"/>
      <c r="H214" s="140"/>
      <c r="I214" s="140"/>
      <c r="J214" s="140"/>
      <c r="K214" s="140"/>
      <c r="L214" s="140"/>
      <c r="M214" s="140"/>
      <c r="N214" s="140"/>
      <c r="O214" s="140"/>
      <c r="P214" s="140"/>
      <c r="Q214" s="140"/>
      <c r="R214" s="140"/>
      <c r="S214" s="140"/>
    </row>
    <row r="215" spans="1:19" s="70" customFormat="1" x14ac:dyDescent="0.3">
      <c r="A215" s="140"/>
      <c r="B215" s="140"/>
      <c r="C215" s="140"/>
      <c r="D215" s="140"/>
      <c r="E215" s="140"/>
      <c r="F215" s="140"/>
      <c r="G215" s="140"/>
      <c r="H215" s="140"/>
      <c r="I215" s="140"/>
      <c r="J215" s="140"/>
      <c r="K215" s="140"/>
      <c r="L215" s="140"/>
      <c r="M215" s="140"/>
      <c r="N215" s="140"/>
      <c r="O215" s="140"/>
      <c r="P215" s="140"/>
      <c r="Q215" s="140"/>
      <c r="R215" s="140"/>
      <c r="S215" s="140"/>
    </row>
    <row r="216" spans="1:19" s="70" customFormat="1" x14ac:dyDescent="0.3">
      <c r="A216" s="140"/>
      <c r="B216" s="140"/>
      <c r="C216" s="140"/>
      <c r="D216" s="140"/>
      <c r="E216" s="140"/>
      <c r="F216" s="140"/>
      <c r="G216" s="140"/>
      <c r="H216" s="140"/>
      <c r="I216" s="140"/>
      <c r="J216" s="140"/>
      <c r="K216" s="140"/>
      <c r="L216" s="140"/>
      <c r="M216" s="140"/>
      <c r="N216" s="140"/>
      <c r="O216" s="140"/>
      <c r="P216" s="140"/>
      <c r="Q216" s="140"/>
      <c r="R216" s="140"/>
      <c r="S216" s="140"/>
    </row>
    <row r="217" spans="1:19" s="70" customFormat="1" x14ac:dyDescent="0.3">
      <c r="A217" s="140"/>
      <c r="B217" s="140"/>
      <c r="C217" s="140"/>
      <c r="D217" s="140"/>
      <c r="E217" s="140"/>
      <c r="F217" s="140"/>
      <c r="G217" s="140"/>
      <c r="H217" s="140"/>
      <c r="I217" s="140"/>
      <c r="J217" s="140"/>
      <c r="K217" s="140"/>
      <c r="L217" s="140"/>
      <c r="M217" s="140"/>
      <c r="N217" s="140"/>
      <c r="O217" s="140"/>
      <c r="P217" s="140"/>
      <c r="Q217" s="140"/>
      <c r="R217" s="140"/>
      <c r="S217" s="140"/>
    </row>
    <row r="218" spans="1:19" s="70" customFormat="1" x14ac:dyDescent="0.3">
      <c r="A218" s="140"/>
      <c r="B218" s="140"/>
      <c r="C218" s="140"/>
      <c r="D218" s="140"/>
      <c r="E218" s="140"/>
      <c r="F218" s="140"/>
      <c r="G218" s="140"/>
      <c r="H218" s="140"/>
      <c r="I218" s="140"/>
      <c r="J218" s="140"/>
      <c r="K218" s="140"/>
      <c r="L218" s="140"/>
      <c r="M218" s="140"/>
      <c r="N218" s="140"/>
      <c r="O218" s="140"/>
      <c r="P218" s="140"/>
      <c r="Q218" s="140"/>
      <c r="R218" s="140"/>
      <c r="S218" s="140"/>
    </row>
    <row r="219" spans="1:19" s="70" customFormat="1" x14ac:dyDescent="0.3">
      <c r="A219" s="140"/>
      <c r="B219" s="140"/>
      <c r="C219" s="140"/>
      <c r="D219" s="140"/>
      <c r="E219" s="140"/>
      <c r="F219" s="140"/>
      <c r="G219" s="140"/>
      <c r="H219" s="140"/>
      <c r="I219" s="140"/>
      <c r="J219" s="140"/>
      <c r="K219" s="140"/>
      <c r="L219" s="140"/>
      <c r="M219" s="140"/>
      <c r="N219" s="140"/>
      <c r="O219" s="140"/>
      <c r="P219" s="140"/>
      <c r="Q219" s="140"/>
      <c r="R219" s="140"/>
      <c r="S219" s="140"/>
    </row>
    <row r="220" spans="1:19" s="70" customFormat="1" x14ac:dyDescent="0.3">
      <c r="A220" s="140"/>
      <c r="B220" s="140"/>
      <c r="C220" s="140"/>
      <c r="D220" s="140"/>
      <c r="E220" s="140"/>
      <c r="F220" s="140"/>
      <c r="G220" s="140"/>
      <c r="H220" s="140"/>
      <c r="I220" s="140"/>
      <c r="J220" s="140"/>
      <c r="K220" s="140"/>
      <c r="L220" s="140"/>
      <c r="M220" s="140"/>
      <c r="N220" s="140"/>
      <c r="O220" s="140"/>
      <c r="P220" s="140"/>
      <c r="Q220" s="140"/>
      <c r="R220" s="140"/>
      <c r="S220" s="140"/>
    </row>
    <row r="221" spans="1:19" s="70" customFormat="1" x14ac:dyDescent="0.3">
      <c r="A221" s="140"/>
      <c r="B221" s="140"/>
      <c r="C221" s="140"/>
      <c r="D221" s="140"/>
      <c r="E221" s="140"/>
      <c r="F221" s="140"/>
      <c r="G221" s="140"/>
      <c r="H221" s="140"/>
      <c r="I221" s="140"/>
      <c r="J221" s="140"/>
      <c r="K221" s="140"/>
      <c r="L221" s="140"/>
      <c r="M221" s="140"/>
      <c r="N221" s="140"/>
      <c r="O221" s="140"/>
      <c r="P221" s="140"/>
      <c r="Q221" s="140"/>
      <c r="R221" s="140"/>
      <c r="S221" s="140"/>
    </row>
    <row r="222" spans="1:19" s="70" customFormat="1" x14ac:dyDescent="0.3">
      <c r="A222" s="140"/>
      <c r="B222" s="140"/>
      <c r="C222" s="140"/>
      <c r="D222" s="140"/>
      <c r="E222" s="140"/>
      <c r="F222" s="140"/>
      <c r="G222" s="140"/>
      <c r="H222" s="140"/>
      <c r="I222" s="140"/>
      <c r="J222" s="140"/>
      <c r="K222" s="140"/>
      <c r="L222" s="140"/>
      <c r="M222" s="140"/>
      <c r="N222" s="140"/>
      <c r="O222" s="140"/>
      <c r="P222" s="140"/>
      <c r="Q222" s="140"/>
      <c r="R222" s="140"/>
      <c r="S222" s="140"/>
    </row>
    <row r="223" spans="1:19" s="70" customFormat="1" x14ac:dyDescent="0.3">
      <c r="A223" s="140"/>
      <c r="B223" s="140"/>
      <c r="C223" s="140"/>
      <c r="D223" s="140"/>
      <c r="E223" s="140"/>
      <c r="F223" s="140"/>
      <c r="G223" s="140"/>
      <c r="H223" s="140"/>
      <c r="I223" s="140"/>
      <c r="J223" s="140"/>
      <c r="K223" s="140"/>
      <c r="L223" s="140"/>
      <c r="M223" s="140"/>
      <c r="N223" s="140"/>
      <c r="O223" s="140"/>
      <c r="P223" s="140"/>
      <c r="Q223" s="140"/>
      <c r="R223" s="140"/>
      <c r="S223" s="140"/>
    </row>
    <row r="224" spans="1:19" s="70" customFormat="1" x14ac:dyDescent="0.3">
      <c r="A224" s="140"/>
      <c r="B224" s="140"/>
      <c r="C224" s="140"/>
      <c r="D224" s="140"/>
      <c r="E224" s="140"/>
      <c r="F224" s="140"/>
      <c r="G224" s="140"/>
      <c r="H224" s="140"/>
      <c r="I224" s="140"/>
      <c r="J224" s="140"/>
      <c r="K224" s="140"/>
      <c r="L224" s="140"/>
      <c r="M224" s="140"/>
      <c r="N224" s="140"/>
      <c r="O224" s="140"/>
      <c r="P224" s="140"/>
      <c r="Q224" s="140"/>
      <c r="R224" s="140"/>
      <c r="S224" s="140"/>
    </row>
    <row r="225" spans="1:19" s="70" customFormat="1" x14ac:dyDescent="0.3">
      <c r="A225" s="140"/>
      <c r="B225" s="140"/>
      <c r="C225" s="140"/>
      <c r="D225" s="140"/>
      <c r="E225" s="140"/>
      <c r="F225" s="140"/>
      <c r="G225" s="140"/>
      <c r="H225" s="140"/>
      <c r="I225" s="140"/>
      <c r="J225" s="140"/>
      <c r="K225" s="140"/>
      <c r="L225" s="140"/>
      <c r="M225" s="140"/>
      <c r="N225" s="140"/>
      <c r="O225" s="140"/>
      <c r="P225" s="140"/>
      <c r="Q225" s="140"/>
      <c r="R225" s="140"/>
      <c r="S225" s="140"/>
    </row>
    <row r="226" spans="1:19" s="70" customFormat="1" x14ac:dyDescent="0.3">
      <c r="A226" s="140"/>
      <c r="B226" s="140"/>
      <c r="C226" s="140"/>
      <c r="D226" s="140"/>
      <c r="E226" s="140"/>
      <c r="F226" s="140"/>
      <c r="G226" s="140"/>
      <c r="H226" s="140"/>
      <c r="I226" s="140"/>
      <c r="J226" s="140"/>
      <c r="K226" s="140"/>
      <c r="L226" s="140"/>
      <c r="M226" s="140"/>
      <c r="N226" s="140"/>
      <c r="O226" s="140"/>
      <c r="P226" s="140"/>
      <c r="Q226" s="140"/>
      <c r="R226" s="140"/>
      <c r="S226" s="140"/>
    </row>
    <row r="227" spans="1:19" s="70" customFormat="1" x14ac:dyDescent="0.3">
      <c r="A227" s="140"/>
      <c r="B227" s="140"/>
      <c r="C227" s="140"/>
      <c r="D227" s="140"/>
      <c r="E227" s="140"/>
      <c r="F227" s="140"/>
      <c r="G227" s="140"/>
      <c r="H227" s="140"/>
      <c r="I227" s="140"/>
      <c r="J227" s="140"/>
      <c r="K227" s="140"/>
      <c r="L227" s="140"/>
      <c r="M227" s="140"/>
      <c r="N227" s="140"/>
      <c r="O227" s="140"/>
      <c r="P227" s="140"/>
      <c r="Q227" s="140"/>
      <c r="R227" s="140"/>
      <c r="S227" s="140"/>
    </row>
    <row r="228" spans="1:19" s="70" customFormat="1" x14ac:dyDescent="0.3">
      <c r="A228" s="140"/>
      <c r="B228" s="140"/>
      <c r="C228" s="140"/>
      <c r="D228" s="140"/>
      <c r="E228" s="140"/>
      <c r="F228" s="140"/>
      <c r="G228" s="140"/>
      <c r="H228" s="140"/>
      <c r="I228" s="140"/>
      <c r="J228" s="140"/>
      <c r="K228" s="140"/>
      <c r="L228" s="140"/>
      <c r="M228" s="140"/>
      <c r="N228" s="140"/>
      <c r="O228" s="140"/>
      <c r="P228" s="140"/>
      <c r="Q228" s="140"/>
      <c r="R228" s="140"/>
      <c r="S228" s="140"/>
    </row>
    <row r="229" spans="1:19" s="70" customFormat="1" x14ac:dyDescent="0.3">
      <c r="A229" s="140"/>
      <c r="B229" s="140"/>
      <c r="C229" s="140"/>
      <c r="D229" s="140"/>
      <c r="E229" s="140"/>
      <c r="F229" s="140"/>
      <c r="G229" s="140"/>
      <c r="H229" s="140"/>
      <c r="I229" s="140"/>
      <c r="J229" s="140"/>
      <c r="K229" s="140"/>
      <c r="L229" s="140"/>
      <c r="M229" s="140"/>
      <c r="N229" s="140"/>
      <c r="O229" s="140"/>
      <c r="P229" s="140"/>
      <c r="Q229" s="140"/>
      <c r="R229" s="140"/>
      <c r="S229" s="140"/>
    </row>
    <row r="230" spans="1:19" s="70" customFormat="1" x14ac:dyDescent="0.3">
      <c r="A230" s="140"/>
      <c r="B230" s="140"/>
      <c r="C230" s="140"/>
      <c r="D230" s="140"/>
      <c r="E230" s="140"/>
      <c r="F230" s="140"/>
      <c r="G230" s="140"/>
      <c r="H230" s="140"/>
      <c r="I230" s="140"/>
      <c r="J230" s="140"/>
      <c r="K230" s="140"/>
      <c r="L230" s="140"/>
      <c r="M230" s="140"/>
      <c r="N230" s="140"/>
      <c r="O230" s="140"/>
      <c r="P230" s="140"/>
      <c r="Q230" s="140"/>
      <c r="R230" s="140"/>
      <c r="S230" s="140"/>
    </row>
    <row r="231" spans="1:19" s="70" customFormat="1" x14ac:dyDescent="0.3">
      <c r="A231" s="140"/>
      <c r="B231" s="140"/>
      <c r="C231" s="140"/>
      <c r="D231" s="140"/>
      <c r="E231" s="140"/>
      <c r="F231" s="140"/>
      <c r="G231" s="140"/>
      <c r="H231" s="140"/>
      <c r="I231" s="140"/>
      <c r="J231" s="140"/>
      <c r="K231" s="140"/>
      <c r="L231" s="140"/>
      <c r="M231" s="140"/>
      <c r="N231" s="140"/>
      <c r="O231" s="140"/>
      <c r="P231" s="140"/>
      <c r="Q231" s="140"/>
      <c r="R231" s="140"/>
      <c r="S231" s="140"/>
    </row>
    <row r="232" spans="1:19" s="70" customFormat="1" x14ac:dyDescent="0.3">
      <c r="A232" s="140"/>
      <c r="B232" s="140"/>
      <c r="C232" s="140"/>
      <c r="D232" s="140"/>
      <c r="E232" s="140"/>
      <c r="F232" s="140"/>
      <c r="G232" s="140"/>
      <c r="H232" s="140"/>
      <c r="I232" s="140"/>
      <c r="J232" s="140"/>
      <c r="K232" s="140"/>
      <c r="L232" s="140"/>
      <c r="M232" s="140"/>
      <c r="N232" s="140"/>
      <c r="O232" s="140"/>
      <c r="P232" s="140"/>
      <c r="Q232" s="140"/>
      <c r="R232" s="140"/>
      <c r="S232" s="140"/>
    </row>
    <row r="233" spans="1:19" s="70" customFormat="1" x14ac:dyDescent="0.3">
      <c r="A233" s="140"/>
      <c r="B233" s="140"/>
      <c r="C233" s="140"/>
      <c r="D233" s="140"/>
      <c r="E233" s="140"/>
      <c r="F233" s="140"/>
      <c r="G233" s="140"/>
      <c r="H233" s="140"/>
      <c r="I233" s="140"/>
      <c r="J233" s="140"/>
      <c r="K233" s="140"/>
      <c r="L233" s="140"/>
      <c r="M233" s="140"/>
      <c r="N233" s="140"/>
      <c r="O233" s="140"/>
      <c r="P233" s="140"/>
      <c r="Q233" s="140"/>
      <c r="R233" s="140"/>
      <c r="S233" s="140"/>
    </row>
    <row r="234" spans="1:19" s="70" customFormat="1" x14ac:dyDescent="0.3">
      <c r="A234" s="140"/>
      <c r="B234" s="140"/>
      <c r="C234" s="140"/>
      <c r="D234" s="140"/>
      <c r="E234" s="140"/>
      <c r="F234" s="140"/>
      <c r="G234" s="140"/>
      <c r="H234" s="140"/>
      <c r="I234" s="140"/>
      <c r="J234" s="140"/>
      <c r="K234" s="140"/>
      <c r="L234" s="140"/>
      <c r="M234" s="140"/>
      <c r="N234" s="140"/>
      <c r="O234" s="140"/>
      <c r="P234" s="140"/>
      <c r="Q234" s="140"/>
      <c r="R234" s="140"/>
      <c r="S234" s="140"/>
    </row>
    <row r="235" spans="1:19" s="70" customFormat="1" x14ac:dyDescent="0.3">
      <c r="A235" s="140"/>
      <c r="B235" s="140"/>
      <c r="C235" s="140"/>
      <c r="D235" s="140"/>
      <c r="E235" s="140"/>
      <c r="F235" s="140"/>
      <c r="G235" s="140"/>
      <c r="H235" s="140"/>
      <c r="I235" s="140"/>
      <c r="J235" s="140"/>
      <c r="K235" s="140"/>
      <c r="L235" s="140"/>
      <c r="M235" s="140"/>
      <c r="N235" s="140"/>
      <c r="O235" s="140"/>
      <c r="P235" s="140"/>
      <c r="Q235" s="140"/>
      <c r="R235" s="140"/>
      <c r="S235" s="140"/>
    </row>
    <row r="236" spans="1:19" s="70" customFormat="1" x14ac:dyDescent="0.3">
      <c r="A236" s="140"/>
      <c r="B236" s="140"/>
      <c r="C236" s="140"/>
      <c r="D236" s="140"/>
      <c r="E236" s="140"/>
      <c r="F236" s="140"/>
      <c r="G236" s="140"/>
      <c r="H236" s="140"/>
      <c r="I236" s="140"/>
      <c r="J236" s="140"/>
      <c r="K236" s="140"/>
      <c r="L236" s="140"/>
      <c r="M236" s="140"/>
      <c r="N236" s="140"/>
      <c r="O236" s="140"/>
      <c r="P236" s="140"/>
      <c r="Q236" s="140"/>
      <c r="R236" s="140"/>
      <c r="S236" s="140"/>
    </row>
    <row r="237" spans="1:19" s="70" customFormat="1" x14ac:dyDescent="0.3">
      <c r="A237" s="140"/>
      <c r="B237" s="140"/>
      <c r="C237" s="140"/>
      <c r="D237" s="140"/>
      <c r="E237" s="140"/>
      <c r="F237" s="140"/>
      <c r="G237" s="140"/>
      <c r="H237" s="140"/>
      <c r="I237" s="140"/>
      <c r="J237" s="140"/>
      <c r="K237" s="140"/>
      <c r="L237" s="140"/>
      <c r="M237" s="140"/>
      <c r="N237" s="140"/>
      <c r="O237" s="140"/>
      <c r="P237" s="140"/>
      <c r="Q237" s="140"/>
      <c r="R237" s="140"/>
      <c r="S237" s="140"/>
    </row>
    <row r="238" spans="1:19" s="70" customFormat="1" x14ac:dyDescent="0.3">
      <c r="A238" s="140"/>
      <c r="B238" s="140"/>
      <c r="C238" s="140"/>
      <c r="D238" s="140"/>
      <c r="E238" s="140"/>
      <c r="F238" s="140"/>
      <c r="G238" s="140"/>
      <c r="H238" s="140"/>
      <c r="I238" s="140"/>
      <c r="J238" s="140"/>
      <c r="K238" s="140"/>
      <c r="L238" s="140"/>
      <c r="M238" s="140"/>
      <c r="N238" s="140"/>
      <c r="O238" s="140"/>
      <c r="P238" s="140"/>
      <c r="Q238" s="140"/>
      <c r="R238" s="140"/>
      <c r="S238" s="140"/>
    </row>
    <row r="239" spans="1:19" s="70" customFormat="1" x14ac:dyDescent="0.3">
      <c r="A239" s="140"/>
      <c r="B239" s="140"/>
      <c r="C239" s="140"/>
      <c r="D239" s="140"/>
      <c r="E239" s="140"/>
      <c r="F239" s="140"/>
      <c r="G239" s="140"/>
      <c r="H239" s="140"/>
      <c r="I239" s="140"/>
      <c r="J239" s="140"/>
      <c r="K239" s="140"/>
      <c r="L239" s="140"/>
      <c r="M239" s="140"/>
      <c r="N239" s="140"/>
      <c r="O239" s="140"/>
      <c r="P239" s="140"/>
      <c r="Q239" s="140"/>
      <c r="R239" s="140"/>
      <c r="S239" s="140"/>
    </row>
    <row r="240" spans="1:19" s="70" customFormat="1" x14ac:dyDescent="0.3">
      <c r="A240" s="140"/>
      <c r="B240" s="140"/>
      <c r="C240" s="140"/>
      <c r="D240" s="140"/>
      <c r="E240" s="140"/>
      <c r="F240" s="140"/>
      <c r="G240" s="140"/>
      <c r="H240" s="140"/>
      <c r="I240" s="140"/>
      <c r="J240" s="140"/>
      <c r="K240" s="140"/>
      <c r="L240" s="140"/>
      <c r="M240" s="140"/>
      <c r="N240" s="140"/>
      <c r="O240" s="140"/>
      <c r="P240" s="140"/>
      <c r="Q240" s="140"/>
      <c r="R240" s="140"/>
      <c r="S240" s="140"/>
    </row>
    <row r="241" spans="1:19" s="70" customFormat="1" x14ac:dyDescent="0.3">
      <c r="A241" s="140"/>
      <c r="B241" s="140"/>
      <c r="C241" s="140"/>
      <c r="D241" s="140"/>
      <c r="E241" s="140"/>
      <c r="F241" s="140"/>
      <c r="G241" s="140"/>
      <c r="H241" s="140"/>
      <c r="I241" s="140"/>
      <c r="J241" s="140"/>
      <c r="K241" s="140"/>
      <c r="L241" s="140"/>
      <c r="M241" s="140"/>
      <c r="N241" s="140"/>
      <c r="O241" s="140"/>
      <c r="P241" s="140"/>
      <c r="Q241" s="140"/>
      <c r="R241" s="140"/>
      <c r="S241" s="140"/>
    </row>
    <row r="242" spans="1:19" s="70" customFormat="1" x14ac:dyDescent="0.3">
      <c r="A242" s="140"/>
      <c r="B242" s="140"/>
      <c r="C242" s="140"/>
      <c r="D242" s="140"/>
      <c r="E242" s="140"/>
      <c r="F242" s="140"/>
      <c r="G242" s="140"/>
      <c r="H242" s="140"/>
      <c r="I242" s="140"/>
      <c r="J242" s="140"/>
      <c r="K242" s="140"/>
      <c r="L242" s="140"/>
      <c r="M242" s="140"/>
      <c r="N242" s="140"/>
      <c r="O242" s="140"/>
      <c r="P242" s="140"/>
      <c r="Q242" s="140"/>
      <c r="R242" s="140"/>
      <c r="S242" s="140"/>
    </row>
    <row r="243" spans="1:19" s="70" customFormat="1" x14ac:dyDescent="0.3">
      <c r="A243" s="140"/>
      <c r="B243" s="140"/>
      <c r="C243" s="140"/>
      <c r="D243" s="140"/>
      <c r="E243" s="140"/>
      <c r="F243" s="140"/>
      <c r="G243" s="140"/>
      <c r="H243" s="140"/>
      <c r="I243" s="140"/>
      <c r="J243" s="140"/>
      <c r="K243" s="140"/>
      <c r="L243" s="140"/>
      <c r="M243" s="140"/>
      <c r="N243" s="140"/>
      <c r="O243" s="140"/>
      <c r="P243" s="140"/>
      <c r="Q243" s="140"/>
      <c r="R243" s="140"/>
      <c r="S243" s="140"/>
    </row>
    <row r="244" spans="1:19" s="70" customFormat="1" x14ac:dyDescent="0.3">
      <c r="A244" s="140"/>
      <c r="B244" s="140"/>
      <c r="C244" s="140"/>
      <c r="D244" s="140"/>
      <c r="E244" s="140"/>
      <c r="F244" s="140"/>
      <c r="G244" s="140"/>
      <c r="H244" s="140"/>
      <c r="I244" s="140"/>
      <c r="J244" s="140"/>
      <c r="K244" s="140"/>
      <c r="L244" s="140"/>
      <c r="M244" s="140"/>
      <c r="N244" s="140"/>
      <c r="O244" s="140"/>
      <c r="P244" s="140"/>
      <c r="Q244" s="140"/>
      <c r="R244" s="140"/>
      <c r="S244" s="140"/>
    </row>
    <row r="245" spans="1:19" s="70" customFormat="1" x14ac:dyDescent="0.3">
      <c r="A245" s="140"/>
      <c r="B245" s="140"/>
      <c r="C245" s="140"/>
      <c r="D245" s="140"/>
      <c r="E245" s="140"/>
      <c r="F245" s="140"/>
      <c r="G245" s="140"/>
      <c r="H245" s="140"/>
      <c r="I245" s="140"/>
      <c r="J245" s="140"/>
      <c r="K245" s="140"/>
      <c r="L245" s="140"/>
      <c r="M245" s="140"/>
      <c r="N245" s="140"/>
      <c r="O245" s="140"/>
      <c r="P245" s="140"/>
      <c r="Q245" s="140"/>
      <c r="R245" s="140"/>
      <c r="S245" s="140"/>
    </row>
    <row r="246" spans="1:19" s="70" customFormat="1" x14ac:dyDescent="0.3">
      <c r="A246" s="140"/>
      <c r="B246" s="140"/>
      <c r="C246" s="140"/>
      <c r="D246" s="140"/>
      <c r="E246" s="140"/>
      <c r="F246" s="140"/>
      <c r="G246" s="140"/>
      <c r="H246" s="140"/>
      <c r="I246" s="140"/>
      <c r="J246" s="140"/>
      <c r="K246" s="140"/>
      <c r="L246" s="140"/>
      <c r="M246" s="140"/>
      <c r="N246" s="140"/>
      <c r="O246" s="140"/>
      <c r="P246" s="140"/>
      <c r="Q246" s="140"/>
      <c r="R246" s="140"/>
      <c r="S246" s="140"/>
    </row>
    <row r="247" spans="1:19" s="70" customFormat="1" x14ac:dyDescent="0.3">
      <c r="A247" s="140"/>
      <c r="B247" s="140"/>
      <c r="C247" s="140"/>
      <c r="D247" s="140"/>
      <c r="E247" s="140"/>
      <c r="F247" s="140"/>
      <c r="G247" s="140"/>
      <c r="H247" s="140"/>
      <c r="I247" s="140"/>
      <c r="J247" s="140"/>
      <c r="K247" s="140"/>
      <c r="L247" s="140"/>
      <c r="M247" s="140"/>
      <c r="N247" s="140"/>
      <c r="O247" s="140"/>
      <c r="P247" s="140"/>
      <c r="Q247" s="140"/>
      <c r="R247" s="140"/>
      <c r="S247" s="140"/>
    </row>
    <row r="248" spans="1:19" s="70" customFormat="1" x14ac:dyDescent="0.3">
      <c r="A248" s="140"/>
      <c r="B248" s="140"/>
      <c r="C248" s="140"/>
      <c r="D248" s="140"/>
      <c r="E248" s="140"/>
      <c r="F248" s="140"/>
      <c r="G248" s="140"/>
      <c r="H248" s="140"/>
      <c r="I248" s="140"/>
      <c r="J248" s="140"/>
      <c r="K248" s="140"/>
      <c r="L248" s="140"/>
      <c r="M248" s="140"/>
      <c r="N248" s="140"/>
      <c r="O248" s="140"/>
      <c r="P248" s="140"/>
      <c r="Q248" s="140"/>
      <c r="R248" s="140"/>
      <c r="S248" s="140"/>
    </row>
    <row r="249" spans="1:19" s="70" customFormat="1" x14ac:dyDescent="0.3">
      <c r="A249" s="140"/>
      <c r="B249" s="140"/>
      <c r="C249" s="140"/>
      <c r="D249" s="140"/>
      <c r="E249" s="140"/>
      <c r="F249" s="140"/>
      <c r="G249" s="140"/>
      <c r="H249" s="140"/>
      <c r="I249" s="140"/>
      <c r="J249" s="140"/>
      <c r="K249" s="140"/>
      <c r="L249" s="140"/>
      <c r="M249" s="140"/>
      <c r="N249" s="140"/>
      <c r="O249" s="140"/>
      <c r="P249" s="140"/>
      <c r="Q249" s="140"/>
      <c r="R249" s="140"/>
      <c r="S249" s="140"/>
    </row>
    <row r="250" spans="1:19" s="70" customFormat="1" x14ac:dyDescent="0.3">
      <c r="A250" s="140"/>
      <c r="B250" s="140"/>
      <c r="C250" s="140"/>
      <c r="D250" s="140"/>
      <c r="E250" s="140"/>
      <c r="F250" s="140"/>
      <c r="G250" s="140"/>
      <c r="H250" s="140"/>
      <c r="I250" s="140"/>
      <c r="J250" s="140"/>
      <c r="K250" s="140"/>
      <c r="L250" s="140"/>
      <c r="M250" s="140"/>
      <c r="N250" s="140"/>
      <c r="O250" s="140"/>
      <c r="P250" s="140"/>
      <c r="Q250" s="140"/>
      <c r="R250" s="140"/>
      <c r="S250" s="140"/>
    </row>
    <row r="251" spans="1:19" s="70" customFormat="1" x14ac:dyDescent="0.3">
      <c r="A251" s="140"/>
      <c r="B251" s="140"/>
      <c r="C251" s="140"/>
      <c r="D251" s="140"/>
      <c r="E251" s="140"/>
      <c r="F251" s="140"/>
      <c r="G251" s="140"/>
      <c r="H251" s="140"/>
      <c r="I251" s="140"/>
      <c r="J251" s="140"/>
      <c r="K251" s="140"/>
      <c r="L251" s="140"/>
      <c r="M251" s="140"/>
      <c r="N251" s="140"/>
      <c r="O251" s="140"/>
      <c r="P251" s="140"/>
      <c r="Q251" s="140"/>
      <c r="R251" s="140"/>
      <c r="S251" s="140"/>
    </row>
    <row r="252" spans="1:19" s="70" customFormat="1" x14ac:dyDescent="0.3">
      <c r="A252" s="140"/>
      <c r="B252" s="140"/>
      <c r="C252" s="140"/>
      <c r="D252" s="140"/>
      <c r="E252" s="140"/>
      <c r="F252" s="140"/>
      <c r="G252" s="140"/>
      <c r="H252" s="140"/>
      <c r="I252" s="140"/>
      <c r="J252" s="140"/>
      <c r="K252" s="140"/>
      <c r="L252" s="140"/>
      <c r="M252" s="140"/>
      <c r="N252" s="140"/>
      <c r="O252" s="140"/>
      <c r="P252" s="140"/>
      <c r="Q252" s="140"/>
      <c r="R252" s="140"/>
      <c r="S252" s="140"/>
    </row>
    <row r="253" spans="1:19" s="70" customFormat="1" x14ac:dyDescent="0.3">
      <c r="A253" s="140"/>
      <c r="B253" s="140"/>
      <c r="C253" s="140"/>
      <c r="D253" s="140"/>
      <c r="E253" s="140"/>
      <c r="F253" s="140"/>
      <c r="G253" s="140"/>
      <c r="H253" s="140"/>
      <c r="I253" s="140"/>
      <c r="J253" s="140"/>
      <c r="K253" s="140"/>
      <c r="L253" s="140"/>
      <c r="M253" s="140"/>
      <c r="N253" s="140"/>
      <c r="O253" s="140"/>
      <c r="P253" s="140"/>
      <c r="Q253" s="140"/>
      <c r="R253" s="140"/>
      <c r="S253" s="140"/>
    </row>
    <row r="254" spans="1:19" s="70" customFormat="1" x14ac:dyDescent="0.3">
      <c r="A254" s="140"/>
      <c r="B254" s="140"/>
      <c r="C254" s="140"/>
      <c r="D254" s="140"/>
      <c r="E254" s="140"/>
      <c r="F254" s="140"/>
      <c r="G254" s="140"/>
      <c r="H254" s="140"/>
      <c r="I254" s="140"/>
      <c r="J254" s="140"/>
      <c r="K254" s="140"/>
      <c r="L254" s="140"/>
      <c r="M254" s="140"/>
      <c r="N254" s="140"/>
      <c r="O254" s="140"/>
      <c r="P254" s="140"/>
      <c r="Q254" s="140"/>
      <c r="R254" s="140"/>
      <c r="S254" s="140"/>
    </row>
    <row r="255" spans="1:19" s="70" customFormat="1" x14ac:dyDescent="0.3">
      <c r="A255" s="140"/>
      <c r="B255" s="140"/>
      <c r="C255" s="140"/>
      <c r="D255" s="140"/>
      <c r="E255" s="140"/>
      <c r="F255" s="140"/>
      <c r="G255" s="140"/>
      <c r="H255" s="140"/>
      <c r="I255" s="140"/>
      <c r="J255" s="140"/>
      <c r="K255" s="140"/>
      <c r="L255" s="140"/>
      <c r="M255" s="140"/>
      <c r="N255" s="140"/>
      <c r="O255" s="140"/>
      <c r="P255" s="140"/>
      <c r="Q255" s="140"/>
      <c r="R255" s="140"/>
      <c r="S255" s="140"/>
    </row>
    <row r="256" spans="1:19" s="70" customFormat="1" x14ac:dyDescent="0.3">
      <c r="A256" s="140"/>
      <c r="B256" s="140"/>
      <c r="C256" s="140"/>
      <c r="D256" s="140"/>
      <c r="E256" s="140"/>
      <c r="F256" s="140"/>
      <c r="G256" s="140"/>
      <c r="H256" s="140"/>
      <c r="I256" s="140"/>
      <c r="J256" s="140"/>
      <c r="K256" s="140"/>
      <c r="L256" s="140"/>
      <c r="M256" s="140"/>
      <c r="N256" s="140"/>
      <c r="O256" s="140"/>
      <c r="P256" s="140"/>
      <c r="Q256" s="140"/>
      <c r="R256" s="140"/>
      <c r="S256" s="140"/>
    </row>
    <row r="257" spans="1:19" s="70" customFormat="1" x14ac:dyDescent="0.3">
      <c r="A257" s="140"/>
      <c r="B257" s="140"/>
      <c r="C257" s="140"/>
      <c r="D257" s="140"/>
      <c r="E257" s="140"/>
      <c r="F257" s="140"/>
      <c r="G257" s="140"/>
      <c r="H257" s="140"/>
      <c r="I257" s="140"/>
      <c r="J257" s="140"/>
      <c r="K257" s="140"/>
      <c r="L257" s="140"/>
      <c r="M257" s="140"/>
      <c r="N257" s="140"/>
      <c r="O257" s="140"/>
      <c r="P257" s="140"/>
      <c r="Q257" s="140"/>
      <c r="R257" s="140"/>
      <c r="S257" s="140"/>
    </row>
    <row r="258" spans="1:19" s="70" customFormat="1" x14ac:dyDescent="0.3">
      <c r="A258" s="140"/>
      <c r="B258" s="140"/>
      <c r="C258" s="140"/>
      <c r="D258" s="140"/>
      <c r="E258" s="140"/>
      <c r="F258" s="140"/>
      <c r="G258" s="140"/>
      <c r="H258" s="140"/>
      <c r="I258" s="140"/>
      <c r="J258" s="140"/>
      <c r="K258" s="140"/>
      <c r="L258" s="140"/>
      <c r="M258" s="140"/>
      <c r="N258" s="140"/>
      <c r="O258" s="140"/>
      <c r="P258" s="140"/>
      <c r="Q258" s="140"/>
      <c r="R258" s="140"/>
      <c r="S258" s="140"/>
    </row>
    <row r="259" spans="1:19" s="70" customFormat="1" x14ac:dyDescent="0.3">
      <c r="A259" s="140"/>
      <c r="B259" s="140"/>
      <c r="C259" s="140"/>
      <c r="D259" s="140"/>
      <c r="E259" s="140"/>
      <c r="F259" s="140"/>
      <c r="G259" s="140"/>
      <c r="H259" s="140"/>
      <c r="I259" s="140"/>
      <c r="J259" s="140"/>
      <c r="K259" s="140"/>
      <c r="L259" s="140"/>
      <c r="M259" s="140"/>
      <c r="N259" s="140"/>
      <c r="O259" s="140"/>
      <c r="P259" s="140"/>
      <c r="Q259" s="140"/>
      <c r="R259" s="140"/>
      <c r="S259" s="140"/>
    </row>
    <row r="260" spans="1:19" s="70" customFormat="1" x14ac:dyDescent="0.3">
      <c r="A260" s="140"/>
      <c r="B260" s="140"/>
      <c r="C260" s="140"/>
      <c r="D260" s="140"/>
      <c r="E260" s="140"/>
      <c r="F260" s="140"/>
      <c r="G260" s="140"/>
      <c r="H260" s="140"/>
      <c r="I260" s="140"/>
      <c r="J260" s="140"/>
      <c r="K260" s="140"/>
      <c r="L260" s="140"/>
      <c r="M260" s="140"/>
      <c r="N260" s="140"/>
      <c r="O260" s="140"/>
      <c r="P260" s="140"/>
      <c r="Q260" s="140"/>
      <c r="R260" s="140"/>
      <c r="S260" s="140"/>
    </row>
    <row r="261" spans="1:19" s="70" customFormat="1" x14ac:dyDescent="0.3">
      <c r="A261" s="140"/>
      <c r="B261" s="140"/>
      <c r="C261" s="140"/>
      <c r="D261" s="140"/>
      <c r="E261" s="140"/>
      <c r="F261" s="140"/>
      <c r="G261" s="140"/>
      <c r="H261" s="140"/>
      <c r="I261" s="140"/>
      <c r="J261" s="140"/>
      <c r="K261" s="140"/>
      <c r="L261" s="140"/>
      <c r="M261" s="140"/>
      <c r="N261" s="140"/>
      <c r="O261" s="140"/>
      <c r="P261" s="140"/>
      <c r="Q261" s="140"/>
      <c r="R261" s="140"/>
      <c r="S261" s="140"/>
    </row>
    <row r="262" spans="1:19" s="70" customFormat="1" x14ac:dyDescent="0.3">
      <c r="A262" s="140"/>
      <c r="B262" s="140"/>
      <c r="C262" s="140"/>
      <c r="D262" s="140"/>
      <c r="E262" s="140"/>
      <c r="F262" s="140"/>
      <c r="G262" s="140"/>
      <c r="H262" s="140"/>
      <c r="I262" s="140"/>
      <c r="J262" s="140"/>
      <c r="K262" s="140"/>
      <c r="L262" s="140"/>
      <c r="M262" s="140"/>
      <c r="N262" s="140"/>
      <c r="O262" s="140"/>
      <c r="P262" s="140"/>
      <c r="Q262" s="140"/>
      <c r="R262" s="140"/>
      <c r="S262" s="140"/>
    </row>
    <row r="263" spans="1:19" s="70" customFormat="1" x14ac:dyDescent="0.3">
      <c r="A263" s="140"/>
      <c r="B263" s="140"/>
      <c r="C263" s="140"/>
      <c r="D263" s="140"/>
      <c r="E263" s="140"/>
      <c r="F263" s="140"/>
      <c r="G263" s="140"/>
      <c r="H263" s="140"/>
      <c r="I263" s="140"/>
      <c r="J263" s="140"/>
      <c r="K263" s="140"/>
      <c r="L263" s="140"/>
      <c r="M263" s="140"/>
      <c r="N263" s="140"/>
      <c r="O263" s="140"/>
      <c r="P263" s="140"/>
      <c r="Q263" s="140"/>
      <c r="R263" s="140"/>
      <c r="S263" s="140"/>
    </row>
    <row r="264" spans="1:19" s="70" customFormat="1" x14ac:dyDescent="0.3">
      <c r="A264" s="140"/>
      <c r="B264" s="140"/>
      <c r="C264" s="140"/>
      <c r="D264" s="140"/>
      <c r="E264" s="140"/>
      <c r="F264" s="140"/>
      <c r="G264" s="140"/>
      <c r="H264" s="140"/>
      <c r="I264" s="140"/>
      <c r="J264" s="140"/>
      <c r="K264" s="140"/>
      <c r="L264" s="140"/>
      <c r="M264" s="140"/>
      <c r="N264" s="140"/>
      <c r="O264" s="140"/>
      <c r="P264" s="140"/>
      <c r="Q264" s="140"/>
      <c r="R264" s="140"/>
      <c r="S264" s="140"/>
    </row>
    <row r="265" spans="1:19" s="70" customFormat="1" x14ac:dyDescent="0.3">
      <c r="A265" s="140"/>
      <c r="B265" s="140"/>
      <c r="C265" s="140"/>
      <c r="D265" s="140"/>
      <c r="E265" s="140"/>
      <c r="F265" s="140"/>
      <c r="G265" s="140"/>
      <c r="H265" s="140"/>
      <c r="I265" s="140"/>
      <c r="J265" s="140"/>
      <c r="K265" s="140"/>
      <c r="L265" s="140"/>
      <c r="M265" s="140"/>
      <c r="N265" s="140"/>
      <c r="O265" s="140"/>
      <c r="P265" s="140"/>
      <c r="Q265" s="140"/>
      <c r="R265" s="140"/>
      <c r="S265" s="140"/>
    </row>
    <row r="266" spans="1:19" s="70" customFormat="1" x14ac:dyDescent="0.3">
      <c r="A266" s="140"/>
      <c r="B266" s="140"/>
      <c r="C266" s="140"/>
      <c r="D266" s="140"/>
      <c r="E266" s="140"/>
      <c r="F266" s="140"/>
      <c r="G266" s="140"/>
      <c r="H266" s="140"/>
      <c r="I266" s="140"/>
      <c r="J266" s="140"/>
      <c r="K266" s="140"/>
      <c r="L266" s="140"/>
      <c r="M266" s="140"/>
      <c r="N266" s="140"/>
      <c r="O266" s="140"/>
      <c r="P266" s="140"/>
      <c r="Q266" s="140"/>
      <c r="R266" s="140"/>
      <c r="S266" s="140"/>
    </row>
    <row r="267" spans="1:19" s="70" customFormat="1" x14ac:dyDescent="0.3">
      <c r="A267" s="140"/>
      <c r="B267" s="140"/>
      <c r="C267" s="140"/>
      <c r="D267" s="140"/>
      <c r="E267" s="140"/>
      <c r="F267" s="140"/>
      <c r="G267" s="140"/>
      <c r="H267" s="140"/>
      <c r="I267" s="140"/>
      <c r="J267" s="140"/>
      <c r="K267" s="140"/>
      <c r="L267" s="140"/>
      <c r="M267" s="140"/>
      <c r="N267" s="140"/>
      <c r="O267" s="140"/>
      <c r="P267" s="140"/>
      <c r="Q267" s="140"/>
      <c r="R267" s="140"/>
      <c r="S267" s="140"/>
    </row>
    <row r="268" spans="1:19" s="70" customFormat="1" x14ac:dyDescent="0.3">
      <c r="A268" s="140"/>
      <c r="B268" s="140"/>
      <c r="C268" s="140"/>
      <c r="D268" s="140"/>
      <c r="E268" s="140"/>
      <c r="F268" s="140"/>
      <c r="G268" s="140"/>
      <c r="H268" s="140"/>
      <c r="I268" s="140"/>
      <c r="J268" s="140"/>
      <c r="K268" s="140"/>
      <c r="L268" s="140"/>
      <c r="M268" s="140"/>
      <c r="N268" s="140"/>
      <c r="O268" s="140"/>
      <c r="P268" s="140"/>
      <c r="Q268" s="140"/>
      <c r="R268" s="140"/>
      <c r="S268" s="140"/>
    </row>
    <row r="269" spans="1:19" s="70" customFormat="1" x14ac:dyDescent="0.3">
      <c r="A269" s="140"/>
      <c r="B269" s="140"/>
      <c r="C269" s="140"/>
      <c r="D269" s="140"/>
      <c r="E269" s="140"/>
      <c r="F269" s="140"/>
      <c r="G269" s="140"/>
      <c r="H269" s="140"/>
      <c r="I269" s="140"/>
      <c r="J269" s="140"/>
      <c r="K269" s="140"/>
      <c r="L269" s="140"/>
      <c r="M269" s="140"/>
      <c r="N269" s="140"/>
      <c r="O269" s="140"/>
      <c r="P269" s="140"/>
      <c r="Q269" s="140"/>
      <c r="R269" s="140"/>
      <c r="S269" s="140"/>
    </row>
    <row r="270" spans="1:19" s="70" customFormat="1" x14ac:dyDescent="0.3">
      <c r="A270" s="140"/>
      <c r="B270" s="140"/>
      <c r="C270" s="140"/>
      <c r="D270" s="140"/>
      <c r="E270" s="140"/>
      <c r="F270" s="140"/>
      <c r="G270" s="140"/>
      <c r="H270" s="140"/>
      <c r="I270" s="140"/>
      <c r="J270" s="140"/>
      <c r="K270" s="140"/>
      <c r="L270" s="140"/>
      <c r="M270" s="140"/>
      <c r="N270" s="140"/>
      <c r="O270" s="140"/>
      <c r="P270" s="140"/>
      <c r="Q270" s="140"/>
      <c r="R270" s="140"/>
      <c r="S270" s="140"/>
    </row>
    <row r="271" spans="1:19" s="70" customFormat="1" x14ac:dyDescent="0.3">
      <c r="A271" s="140"/>
      <c r="B271" s="140"/>
      <c r="C271" s="140"/>
      <c r="D271" s="140"/>
      <c r="E271" s="140"/>
      <c r="F271" s="140"/>
      <c r="G271" s="140"/>
      <c r="H271" s="140"/>
      <c r="I271" s="140"/>
      <c r="J271" s="140"/>
      <c r="K271" s="140"/>
      <c r="L271" s="140"/>
      <c r="M271" s="140"/>
      <c r="N271" s="140"/>
      <c r="O271" s="140"/>
      <c r="P271" s="140"/>
      <c r="Q271" s="140"/>
      <c r="R271" s="140"/>
      <c r="S271" s="140"/>
    </row>
    <row r="272" spans="1:19" s="70" customFormat="1" x14ac:dyDescent="0.3">
      <c r="A272" s="140"/>
      <c r="B272" s="140"/>
      <c r="C272" s="140"/>
      <c r="D272" s="140"/>
      <c r="E272" s="140"/>
      <c r="F272" s="140"/>
      <c r="G272" s="140"/>
      <c r="H272" s="140"/>
      <c r="I272" s="140"/>
      <c r="J272" s="140"/>
      <c r="K272" s="140"/>
      <c r="L272" s="140"/>
      <c r="M272" s="140"/>
      <c r="N272" s="140"/>
      <c r="O272" s="140"/>
      <c r="P272" s="140"/>
      <c r="Q272" s="140"/>
      <c r="R272" s="140"/>
      <c r="S272" s="140"/>
    </row>
    <row r="273" spans="1:19" s="70" customFormat="1" x14ac:dyDescent="0.3">
      <c r="A273" s="140"/>
      <c r="B273" s="140"/>
      <c r="C273" s="140"/>
      <c r="D273" s="140"/>
      <c r="E273" s="140"/>
      <c r="F273" s="140"/>
      <c r="G273" s="140"/>
      <c r="H273" s="140"/>
      <c r="I273" s="140"/>
      <c r="J273" s="140"/>
      <c r="K273" s="140"/>
      <c r="L273" s="140"/>
      <c r="M273" s="140"/>
      <c r="N273" s="140"/>
      <c r="O273" s="140"/>
      <c r="P273" s="140"/>
      <c r="Q273" s="140"/>
      <c r="R273" s="140"/>
      <c r="S273" s="140"/>
    </row>
    <row r="274" spans="1:19" s="70" customFormat="1" x14ac:dyDescent="0.3">
      <c r="A274" s="140"/>
      <c r="B274" s="140"/>
      <c r="C274" s="140"/>
      <c r="D274" s="140"/>
      <c r="E274" s="140"/>
      <c r="F274" s="140"/>
      <c r="G274" s="140"/>
      <c r="H274" s="140"/>
      <c r="I274" s="140"/>
      <c r="J274" s="140"/>
      <c r="K274" s="140"/>
      <c r="L274" s="140"/>
      <c r="M274" s="140"/>
      <c r="N274" s="140"/>
      <c r="O274" s="140"/>
      <c r="P274" s="140"/>
      <c r="Q274" s="140"/>
      <c r="R274" s="140"/>
      <c r="S274" s="140"/>
    </row>
    <row r="275" spans="1:19" s="70" customFormat="1" x14ac:dyDescent="0.3">
      <c r="A275" s="140"/>
      <c r="B275" s="140"/>
      <c r="C275" s="140"/>
      <c r="D275" s="140"/>
      <c r="E275" s="140"/>
      <c r="F275" s="140"/>
      <c r="G275" s="140"/>
      <c r="H275" s="140"/>
      <c r="I275" s="140"/>
      <c r="J275" s="140"/>
      <c r="K275" s="140"/>
      <c r="L275" s="140"/>
      <c r="M275" s="140"/>
      <c r="N275" s="140"/>
      <c r="O275" s="140"/>
      <c r="P275" s="140"/>
      <c r="Q275" s="140"/>
      <c r="R275" s="140"/>
      <c r="S275" s="140"/>
    </row>
    <row r="276" spans="1:19" s="70" customFormat="1" x14ac:dyDescent="0.3">
      <c r="A276" s="140"/>
      <c r="B276" s="140"/>
      <c r="C276" s="140"/>
      <c r="D276" s="140"/>
      <c r="E276" s="140"/>
      <c r="F276" s="140"/>
      <c r="G276" s="140"/>
      <c r="H276" s="140"/>
      <c r="I276" s="140"/>
      <c r="J276" s="140"/>
      <c r="K276" s="140"/>
      <c r="L276" s="140"/>
      <c r="M276" s="140"/>
      <c r="N276" s="140"/>
      <c r="O276" s="140"/>
      <c r="P276" s="140"/>
      <c r="Q276" s="140"/>
      <c r="R276" s="140"/>
      <c r="S276" s="140"/>
    </row>
    <row r="277" spans="1:19" s="70" customFormat="1" x14ac:dyDescent="0.3">
      <c r="A277" s="140"/>
      <c r="B277" s="140"/>
      <c r="C277" s="140"/>
      <c r="D277" s="140"/>
      <c r="E277" s="140"/>
      <c r="F277" s="140"/>
      <c r="G277" s="140"/>
      <c r="H277" s="140"/>
      <c r="I277" s="140"/>
      <c r="J277" s="140"/>
      <c r="K277" s="140"/>
      <c r="L277" s="140"/>
      <c r="M277" s="140"/>
      <c r="N277" s="140"/>
      <c r="O277" s="140"/>
      <c r="P277" s="140"/>
      <c r="Q277" s="140"/>
      <c r="R277" s="140"/>
      <c r="S277" s="140"/>
    </row>
    <row r="278" spans="1:19" s="70" customFormat="1" x14ac:dyDescent="0.3">
      <c r="A278" s="140"/>
      <c r="B278" s="140"/>
      <c r="C278" s="140"/>
      <c r="D278" s="140"/>
      <c r="E278" s="140"/>
      <c r="F278" s="140"/>
      <c r="G278" s="140"/>
      <c r="H278" s="140"/>
      <c r="I278" s="140"/>
      <c r="J278" s="140"/>
      <c r="K278" s="140"/>
      <c r="L278" s="140"/>
      <c r="M278" s="140"/>
      <c r="N278" s="140"/>
      <c r="O278" s="140"/>
      <c r="P278" s="140"/>
      <c r="Q278" s="140"/>
      <c r="R278" s="140"/>
      <c r="S278" s="140"/>
    </row>
    <row r="279" spans="1:19" s="70" customFormat="1" x14ac:dyDescent="0.3">
      <c r="A279" s="140"/>
      <c r="B279" s="140"/>
      <c r="C279" s="140"/>
      <c r="D279" s="140"/>
      <c r="E279" s="140"/>
      <c r="F279" s="140"/>
      <c r="G279" s="140"/>
      <c r="H279" s="140"/>
      <c r="I279" s="140"/>
      <c r="J279" s="140"/>
      <c r="K279" s="140"/>
      <c r="L279" s="140"/>
      <c r="M279" s="140"/>
      <c r="N279" s="140"/>
      <c r="O279" s="140"/>
      <c r="P279" s="140"/>
      <c r="Q279" s="140"/>
      <c r="R279" s="140"/>
      <c r="S279" s="140"/>
    </row>
    <row r="280" spans="1:19" s="70" customFormat="1" x14ac:dyDescent="0.3">
      <c r="A280" s="140"/>
      <c r="B280" s="140"/>
      <c r="C280" s="140"/>
      <c r="D280" s="140"/>
      <c r="E280" s="140"/>
      <c r="F280" s="140"/>
      <c r="G280" s="140"/>
      <c r="H280" s="140"/>
      <c r="I280" s="140"/>
      <c r="J280" s="140"/>
      <c r="K280" s="140"/>
      <c r="L280" s="140"/>
      <c r="M280" s="140"/>
      <c r="N280" s="140"/>
      <c r="O280" s="140"/>
      <c r="P280" s="140"/>
      <c r="Q280" s="140"/>
      <c r="R280" s="140"/>
      <c r="S280" s="140"/>
    </row>
    <row r="281" spans="1:19" s="70" customFormat="1" x14ac:dyDescent="0.3">
      <c r="A281" s="140"/>
      <c r="B281" s="140"/>
      <c r="C281" s="140"/>
      <c r="D281" s="140"/>
      <c r="E281" s="140"/>
      <c r="F281" s="140"/>
      <c r="G281" s="140"/>
      <c r="H281" s="140"/>
      <c r="I281" s="140"/>
      <c r="J281" s="140"/>
      <c r="K281" s="140"/>
      <c r="L281" s="140"/>
      <c r="M281" s="140"/>
      <c r="N281" s="140"/>
      <c r="O281" s="140"/>
      <c r="P281" s="140"/>
      <c r="Q281" s="140"/>
      <c r="R281" s="140"/>
      <c r="S281" s="140"/>
    </row>
    <row r="282" spans="1:19" s="70" customFormat="1" x14ac:dyDescent="0.3">
      <c r="A282" s="140"/>
      <c r="B282" s="140"/>
      <c r="C282" s="140"/>
      <c r="D282" s="140"/>
      <c r="E282" s="140"/>
      <c r="F282" s="140"/>
      <c r="G282" s="140"/>
      <c r="H282" s="140"/>
      <c r="I282" s="140"/>
      <c r="J282" s="140"/>
      <c r="K282" s="140"/>
      <c r="L282" s="140"/>
      <c r="M282" s="140"/>
      <c r="N282" s="140"/>
      <c r="O282" s="140"/>
      <c r="P282" s="140"/>
      <c r="Q282" s="140"/>
      <c r="R282" s="140"/>
      <c r="S282" s="140"/>
    </row>
    <row r="283" spans="1:19" s="70" customFormat="1" x14ac:dyDescent="0.3">
      <c r="A283" s="140"/>
      <c r="B283" s="140"/>
      <c r="C283" s="140"/>
      <c r="D283" s="140"/>
      <c r="E283" s="140"/>
      <c r="F283" s="140"/>
      <c r="G283" s="140"/>
      <c r="H283" s="140"/>
      <c r="I283" s="140"/>
      <c r="J283" s="140"/>
      <c r="K283" s="140"/>
      <c r="L283" s="140"/>
      <c r="M283" s="140"/>
      <c r="N283" s="140"/>
      <c r="O283" s="140"/>
      <c r="P283" s="140"/>
      <c r="Q283" s="140"/>
      <c r="R283" s="140"/>
      <c r="S283" s="140"/>
    </row>
    <row r="284" spans="1:19" s="70" customFormat="1" x14ac:dyDescent="0.3">
      <c r="A284" s="140"/>
      <c r="B284" s="140"/>
      <c r="C284" s="140"/>
      <c r="D284" s="140"/>
      <c r="E284" s="140"/>
      <c r="F284" s="140"/>
      <c r="G284" s="140"/>
      <c r="H284" s="140"/>
      <c r="I284" s="140"/>
      <c r="J284" s="140"/>
      <c r="K284" s="140"/>
      <c r="L284" s="140"/>
      <c r="M284" s="140"/>
      <c r="N284" s="140"/>
      <c r="O284" s="140"/>
      <c r="P284" s="140"/>
      <c r="Q284" s="140"/>
      <c r="R284" s="140"/>
      <c r="S284" s="140"/>
    </row>
    <row r="285" spans="1:19" s="70" customFormat="1" x14ac:dyDescent="0.3">
      <c r="A285" s="140"/>
      <c r="B285" s="140"/>
      <c r="C285" s="140"/>
      <c r="D285" s="140"/>
      <c r="E285" s="140"/>
      <c r="F285" s="140"/>
      <c r="G285" s="140"/>
      <c r="H285" s="140"/>
      <c r="I285" s="140"/>
      <c r="J285" s="140"/>
      <c r="K285" s="140"/>
      <c r="L285" s="140"/>
      <c r="M285" s="140"/>
      <c r="N285" s="140"/>
      <c r="O285" s="140"/>
      <c r="P285" s="140"/>
      <c r="Q285" s="140"/>
      <c r="R285" s="140"/>
      <c r="S285" s="140"/>
    </row>
    <row r="286" spans="1:19" s="70" customFormat="1" x14ac:dyDescent="0.3">
      <c r="A286" s="140"/>
      <c r="B286" s="140"/>
      <c r="C286" s="140"/>
      <c r="D286" s="140"/>
      <c r="E286" s="140"/>
      <c r="F286" s="140"/>
      <c r="G286" s="140"/>
      <c r="H286" s="140"/>
      <c r="I286" s="140"/>
      <c r="J286" s="140"/>
      <c r="K286" s="140"/>
      <c r="L286" s="140"/>
      <c r="M286" s="140"/>
      <c r="N286" s="140"/>
      <c r="O286" s="140"/>
      <c r="P286" s="140"/>
      <c r="Q286" s="140"/>
      <c r="R286" s="140"/>
      <c r="S286" s="140"/>
    </row>
    <row r="287" spans="1:19" s="70" customFormat="1" x14ac:dyDescent="0.3">
      <c r="A287" s="140"/>
      <c r="B287" s="140"/>
      <c r="C287" s="140"/>
      <c r="D287" s="140"/>
      <c r="E287" s="140"/>
      <c r="F287" s="140"/>
      <c r="G287" s="140"/>
      <c r="H287" s="140"/>
      <c r="I287" s="140"/>
      <c r="J287" s="140"/>
      <c r="K287" s="140"/>
      <c r="L287" s="140"/>
      <c r="M287" s="140"/>
      <c r="N287" s="140"/>
      <c r="O287" s="140"/>
      <c r="P287" s="140"/>
      <c r="Q287" s="140"/>
      <c r="R287" s="140"/>
      <c r="S287" s="140"/>
    </row>
    <row r="288" spans="1:19" s="70" customFormat="1" x14ac:dyDescent="0.3">
      <c r="A288" s="140"/>
      <c r="B288" s="140"/>
      <c r="C288" s="140"/>
      <c r="D288" s="140"/>
      <c r="E288" s="140"/>
      <c r="F288" s="140"/>
      <c r="G288" s="140"/>
      <c r="H288" s="140"/>
      <c r="I288" s="140"/>
      <c r="J288" s="140"/>
      <c r="K288" s="140"/>
      <c r="L288" s="140"/>
      <c r="M288" s="140"/>
      <c r="N288" s="140"/>
      <c r="O288" s="140"/>
      <c r="P288" s="140"/>
      <c r="Q288" s="140"/>
      <c r="R288" s="140"/>
      <c r="S288" s="140"/>
    </row>
    <row r="289" spans="1:19" s="70" customFormat="1" x14ac:dyDescent="0.3">
      <c r="A289" s="140"/>
      <c r="B289" s="140"/>
      <c r="C289" s="140"/>
      <c r="D289" s="140"/>
      <c r="E289" s="140"/>
      <c r="F289" s="140"/>
      <c r="G289" s="140"/>
      <c r="H289" s="140"/>
      <c r="I289" s="140"/>
      <c r="J289" s="140"/>
      <c r="K289" s="140"/>
      <c r="L289" s="140"/>
      <c r="M289" s="140"/>
      <c r="N289" s="140"/>
      <c r="O289" s="140"/>
      <c r="P289" s="140"/>
      <c r="Q289" s="140"/>
      <c r="R289" s="140"/>
      <c r="S289" s="140"/>
    </row>
    <row r="290" spans="1:19" s="70" customFormat="1" x14ac:dyDescent="0.3">
      <c r="A290" s="140"/>
      <c r="B290" s="140"/>
      <c r="C290" s="140"/>
      <c r="D290" s="140"/>
      <c r="E290" s="140"/>
      <c r="F290" s="140"/>
      <c r="G290" s="140"/>
      <c r="H290" s="140"/>
      <c r="I290" s="140"/>
      <c r="J290" s="140"/>
      <c r="K290" s="140"/>
      <c r="L290" s="140"/>
      <c r="M290" s="140"/>
      <c r="N290" s="140"/>
      <c r="O290" s="140"/>
      <c r="P290" s="140"/>
      <c r="Q290" s="140"/>
      <c r="R290" s="140"/>
      <c r="S290" s="140"/>
    </row>
  </sheetData>
  <mergeCells count="71">
    <mergeCell ref="J30:J32"/>
    <mergeCell ref="A30:A32"/>
    <mergeCell ref="B30:C32"/>
    <mergeCell ref="D30:D32"/>
    <mergeCell ref="E30:E32"/>
    <mergeCell ref="F30:F32"/>
    <mergeCell ref="G30:G32"/>
    <mergeCell ref="G19:G22"/>
    <mergeCell ref="D19:D22"/>
    <mergeCell ref="G24:G26"/>
    <mergeCell ref="G27:G29"/>
    <mergeCell ref="A24:A26"/>
    <mergeCell ref="B24:C26"/>
    <mergeCell ref="E24:E26"/>
    <mergeCell ref="F24:F26"/>
    <mergeCell ref="D24:D26"/>
    <mergeCell ref="A27:A29"/>
    <mergeCell ref="B27:C29"/>
    <mergeCell ref="D27:D29"/>
    <mergeCell ref="E27:E29"/>
    <mergeCell ref="F27:F29"/>
    <mergeCell ref="A23:C23"/>
    <mergeCell ref="E23:S23"/>
    <mergeCell ref="B18:C18"/>
    <mergeCell ref="A19:A22"/>
    <mergeCell ref="B19:C22"/>
    <mergeCell ref="E19:E22"/>
    <mergeCell ref="F19:F22"/>
    <mergeCell ref="A13:S14"/>
    <mergeCell ref="A15:B15"/>
    <mergeCell ref="C15:N15"/>
    <mergeCell ref="R15:S15"/>
    <mergeCell ref="A16:B16"/>
    <mergeCell ref="C16:N16"/>
    <mergeCell ref="R16:S16"/>
    <mergeCell ref="A10:P10"/>
    <mergeCell ref="Q10:S10"/>
    <mergeCell ref="A11:B11"/>
    <mergeCell ref="C11:S11"/>
    <mergeCell ref="A12:B12"/>
    <mergeCell ref="C12:S12"/>
    <mergeCell ref="A9:P9"/>
    <mergeCell ref="Q9:S9"/>
    <mergeCell ref="A7:S8"/>
    <mergeCell ref="A2:D4"/>
    <mergeCell ref="E2:P3"/>
    <mergeCell ref="R2:S2"/>
    <mergeCell ref="R3:S3"/>
    <mergeCell ref="E4:P4"/>
    <mergeCell ref="R4:S4"/>
    <mergeCell ref="A6:C6"/>
    <mergeCell ref="D6:I6"/>
    <mergeCell ref="J6:M6"/>
    <mergeCell ref="N6:O6"/>
    <mergeCell ref="P6:S6"/>
    <mergeCell ref="R19:R22"/>
    <mergeCell ref="S19:S22"/>
    <mergeCell ref="N24:N26"/>
    <mergeCell ref="R24:R26"/>
    <mergeCell ref="S24:S26"/>
    <mergeCell ref="O19:O22"/>
    <mergeCell ref="N19:N22"/>
    <mergeCell ref="O24:O26"/>
    <mergeCell ref="R27:R29"/>
    <mergeCell ref="S27:S29"/>
    <mergeCell ref="N30:N32"/>
    <mergeCell ref="R30:R32"/>
    <mergeCell ref="S30:S32"/>
    <mergeCell ref="O27:O29"/>
    <mergeCell ref="O30:O32"/>
    <mergeCell ref="N27:N29"/>
  </mergeCells>
  <pageMargins left="0.25" right="0.25" top="0.75" bottom="0.75" header="0.3" footer="0.3"/>
  <pageSetup scale="16"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A050B-5EBB-49FA-BE27-BE374D5F29EC}">
  <sheetPr>
    <tabColor theme="5" tint="0.39997558519241921"/>
    <pageSetUpPr fitToPage="1"/>
  </sheetPr>
  <dimension ref="A1:S82"/>
  <sheetViews>
    <sheetView topLeftCell="E26" zoomScale="50" zoomScaleNormal="50" workbookViewId="0">
      <selection activeCell="E31" sqref="E31:S31"/>
    </sheetView>
  </sheetViews>
  <sheetFormatPr baseColWidth="10" defaultRowHeight="20.25" x14ac:dyDescent="0.3"/>
  <cols>
    <col min="1" max="1" width="22.5703125" style="140" customWidth="1"/>
    <col min="2" max="2" width="24.140625" style="140" customWidth="1"/>
    <col min="3" max="3" width="26.140625" style="140" customWidth="1"/>
    <col min="4" max="4" width="20.5703125" style="140" hidden="1" customWidth="1"/>
    <col min="5" max="5" width="31.5703125" style="140" customWidth="1"/>
    <col min="6" max="6" width="28.140625" style="140" customWidth="1"/>
    <col min="7" max="7" width="23.28515625" style="140" hidden="1" customWidth="1"/>
    <col min="8" max="8" width="60.140625" style="140" customWidth="1"/>
    <col min="9" max="9" width="26.28515625" style="140" hidden="1" customWidth="1"/>
    <col min="10" max="10" width="54.28515625" style="140" customWidth="1"/>
    <col min="11" max="11" width="27.5703125" style="140" customWidth="1"/>
    <col min="12" max="12" width="28.28515625" style="140" customWidth="1"/>
    <col min="13" max="13" width="53.28515625" style="140" hidden="1" customWidth="1"/>
    <col min="14" max="14" width="47.140625" style="140" customWidth="1"/>
    <col min="15" max="15" width="39" style="140" customWidth="1"/>
    <col min="16" max="16" width="37.140625" style="140" hidden="1" customWidth="1"/>
    <col min="17" max="17" width="39.7109375" style="140" hidden="1" customWidth="1"/>
    <col min="18" max="18" width="27.7109375" style="140" customWidth="1"/>
    <col min="19" max="19" width="33" style="140" customWidth="1"/>
    <col min="20" max="16384" width="11.42578125" style="140"/>
  </cols>
  <sheetData>
    <row r="1" spans="1:19" ht="36.75" customHeight="1" x14ac:dyDescent="0.3"/>
    <row r="2" spans="1:19" ht="36.75" customHeight="1" x14ac:dyDescent="0.3">
      <c r="A2" s="420"/>
      <c r="B2" s="421"/>
      <c r="C2" s="421"/>
      <c r="D2" s="422"/>
      <c r="E2" s="429" t="s">
        <v>241</v>
      </c>
      <c r="F2" s="429"/>
      <c r="G2" s="429"/>
      <c r="H2" s="429"/>
      <c r="I2" s="429"/>
      <c r="J2" s="429"/>
      <c r="K2" s="429"/>
      <c r="L2" s="429"/>
      <c r="M2" s="429"/>
      <c r="N2" s="429"/>
      <c r="O2" s="429"/>
      <c r="P2" s="429"/>
      <c r="Q2" s="139" t="s">
        <v>238</v>
      </c>
      <c r="R2" s="430" t="s">
        <v>243</v>
      </c>
      <c r="S2" s="430"/>
    </row>
    <row r="3" spans="1:19" ht="36.75" customHeight="1" x14ac:dyDescent="0.3">
      <c r="A3" s="423"/>
      <c r="B3" s="424"/>
      <c r="C3" s="424"/>
      <c r="D3" s="425"/>
      <c r="E3" s="429"/>
      <c r="F3" s="429"/>
      <c r="G3" s="429"/>
      <c r="H3" s="429"/>
      <c r="I3" s="429"/>
      <c r="J3" s="429"/>
      <c r="K3" s="429"/>
      <c r="L3" s="429"/>
      <c r="M3" s="429"/>
      <c r="N3" s="429"/>
      <c r="O3" s="429"/>
      <c r="P3" s="429"/>
      <c r="Q3" s="139" t="s">
        <v>239</v>
      </c>
      <c r="R3" s="431">
        <v>2</v>
      </c>
      <c r="S3" s="431"/>
    </row>
    <row r="4" spans="1:19" ht="36.75" customHeight="1" x14ac:dyDescent="0.3">
      <c r="A4" s="426"/>
      <c r="B4" s="427"/>
      <c r="C4" s="427"/>
      <c r="D4" s="428"/>
      <c r="E4" s="429" t="s">
        <v>242</v>
      </c>
      <c r="F4" s="429"/>
      <c r="G4" s="429"/>
      <c r="H4" s="429"/>
      <c r="I4" s="429"/>
      <c r="J4" s="429"/>
      <c r="K4" s="429"/>
      <c r="L4" s="429"/>
      <c r="M4" s="429"/>
      <c r="N4" s="429"/>
      <c r="O4" s="429"/>
      <c r="P4" s="429"/>
      <c r="Q4" s="139" t="s">
        <v>240</v>
      </c>
      <c r="R4" s="432">
        <v>44173</v>
      </c>
      <c r="S4" s="433"/>
    </row>
    <row r="5" spans="1:19" ht="36.75" customHeight="1" x14ac:dyDescent="0.3"/>
    <row r="6" spans="1:19" ht="59.25" customHeight="1" x14ac:dyDescent="0.3">
      <c r="A6" s="434" t="s">
        <v>50</v>
      </c>
      <c r="B6" s="435"/>
      <c r="C6" s="436"/>
      <c r="D6" s="437">
        <v>44168</v>
      </c>
      <c r="E6" s="438"/>
      <c r="F6" s="438"/>
      <c r="G6" s="438"/>
      <c r="H6" s="438"/>
      <c r="I6" s="439"/>
      <c r="J6" s="440"/>
      <c r="K6" s="440"/>
      <c r="L6" s="440"/>
      <c r="M6" s="440"/>
      <c r="N6" s="406" t="s">
        <v>51</v>
      </c>
      <c r="O6" s="406"/>
      <c r="P6" s="441" t="s">
        <v>922</v>
      </c>
      <c r="Q6" s="442"/>
      <c r="R6" s="442"/>
      <c r="S6" s="442"/>
    </row>
    <row r="7" spans="1:19" ht="18" customHeight="1" x14ac:dyDescent="0.3">
      <c r="A7" s="413" t="s">
        <v>703</v>
      </c>
      <c r="B7" s="414"/>
      <c r="C7" s="414"/>
      <c r="D7" s="415"/>
      <c r="E7" s="415"/>
      <c r="F7" s="415"/>
      <c r="G7" s="415"/>
      <c r="H7" s="415"/>
      <c r="I7" s="415"/>
      <c r="J7" s="415"/>
      <c r="K7" s="415"/>
      <c r="L7" s="415"/>
      <c r="M7" s="415"/>
      <c r="N7" s="414"/>
      <c r="O7" s="414"/>
      <c r="P7" s="414"/>
      <c r="Q7" s="414"/>
      <c r="R7" s="414"/>
      <c r="S7" s="416"/>
    </row>
    <row r="8" spans="1:19" ht="48.75" customHeight="1" x14ac:dyDescent="0.3">
      <c r="A8" s="417"/>
      <c r="B8" s="418"/>
      <c r="C8" s="418"/>
      <c r="D8" s="418"/>
      <c r="E8" s="418"/>
      <c r="F8" s="418"/>
      <c r="G8" s="418"/>
      <c r="H8" s="418"/>
      <c r="I8" s="418"/>
      <c r="J8" s="418"/>
      <c r="K8" s="418"/>
      <c r="L8" s="418"/>
      <c r="M8" s="418"/>
      <c r="N8" s="418"/>
      <c r="O8" s="418"/>
      <c r="P8" s="418"/>
      <c r="Q8" s="418"/>
      <c r="R8" s="418"/>
      <c r="S8" s="419"/>
    </row>
    <row r="9" spans="1:19" ht="54.75" customHeight="1" x14ac:dyDescent="0.3">
      <c r="A9" s="406" t="s">
        <v>702</v>
      </c>
      <c r="B9" s="406"/>
      <c r="C9" s="406"/>
      <c r="D9" s="406"/>
      <c r="E9" s="406"/>
      <c r="F9" s="406"/>
      <c r="G9" s="406"/>
      <c r="H9" s="406"/>
      <c r="I9" s="406"/>
      <c r="J9" s="406"/>
      <c r="K9" s="406"/>
      <c r="L9" s="406"/>
      <c r="M9" s="406"/>
      <c r="N9" s="406"/>
      <c r="O9" s="406"/>
      <c r="P9" s="406"/>
      <c r="Q9" s="406" t="s">
        <v>235</v>
      </c>
      <c r="R9" s="406"/>
      <c r="S9" s="406"/>
    </row>
    <row r="10" spans="1:19" ht="31.5" customHeight="1" x14ac:dyDescent="0.3">
      <c r="A10" s="412"/>
      <c r="B10" s="412"/>
      <c r="C10" s="412"/>
      <c r="D10" s="412"/>
      <c r="E10" s="412"/>
      <c r="F10" s="412"/>
      <c r="G10" s="412"/>
      <c r="H10" s="412"/>
      <c r="I10" s="412"/>
      <c r="J10" s="412"/>
      <c r="K10" s="412"/>
      <c r="L10" s="412"/>
      <c r="M10" s="412"/>
      <c r="N10" s="412"/>
      <c r="O10" s="412"/>
      <c r="P10" s="412"/>
      <c r="Q10" s="412"/>
      <c r="R10" s="412"/>
      <c r="S10" s="412"/>
    </row>
    <row r="11" spans="1:19" ht="62.25" customHeight="1" x14ac:dyDescent="0.3">
      <c r="A11" s="402" t="s">
        <v>223</v>
      </c>
      <c r="B11" s="402"/>
      <c r="C11" s="403" t="s">
        <v>245</v>
      </c>
      <c r="D11" s="404"/>
      <c r="E11" s="404"/>
      <c r="F11" s="404"/>
      <c r="G11" s="404"/>
      <c r="H11" s="404"/>
      <c r="I11" s="404"/>
      <c r="J11" s="404"/>
      <c r="K11" s="404"/>
      <c r="L11" s="404"/>
      <c r="M11" s="404"/>
      <c r="N11" s="404"/>
      <c r="O11" s="404"/>
      <c r="P11" s="404"/>
      <c r="Q11" s="404"/>
      <c r="R11" s="404"/>
      <c r="S11" s="405"/>
    </row>
    <row r="12" spans="1:19" ht="72" customHeight="1" x14ac:dyDescent="0.3">
      <c r="A12" s="406" t="s">
        <v>224</v>
      </c>
      <c r="B12" s="406"/>
      <c r="C12" s="403" t="s">
        <v>695</v>
      </c>
      <c r="D12" s="404"/>
      <c r="E12" s="404"/>
      <c r="F12" s="404"/>
      <c r="G12" s="404"/>
      <c r="H12" s="404"/>
      <c r="I12" s="404"/>
      <c r="J12" s="404"/>
      <c r="K12" s="404"/>
      <c r="L12" s="404"/>
      <c r="M12" s="404"/>
      <c r="N12" s="404"/>
      <c r="O12" s="404"/>
      <c r="P12" s="404"/>
      <c r="Q12" s="404"/>
      <c r="R12" s="404"/>
      <c r="S12" s="405"/>
    </row>
    <row r="13" spans="1:19" ht="31.5" customHeight="1" x14ac:dyDescent="0.3">
      <c r="A13" s="409" t="s">
        <v>52</v>
      </c>
      <c r="B13" s="409"/>
      <c r="C13" s="409"/>
      <c r="D13" s="409"/>
      <c r="E13" s="409"/>
      <c r="F13" s="409"/>
      <c r="G13" s="409"/>
      <c r="H13" s="409"/>
      <c r="I13" s="409"/>
      <c r="J13" s="409"/>
      <c r="K13" s="409"/>
      <c r="L13" s="409"/>
      <c r="M13" s="409"/>
      <c r="N13" s="409"/>
      <c r="O13" s="409"/>
      <c r="P13" s="409"/>
      <c r="Q13" s="409"/>
      <c r="R13" s="409"/>
      <c r="S13" s="409"/>
    </row>
    <row r="14" spans="1:19" ht="12.75" customHeight="1" x14ac:dyDescent="0.3">
      <c r="A14" s="409"/>
      <c r="B14" s="409"/>
      <c r="C14" s="409"/>
      <c r="D14" s="409"/>
      <c r="E14" s="409"/>
      <c r="F14" s="409"/>
      <c r="G14" s="409"/>
      <c r="H14" s="409"/>
      <c r="I14" s="409"/>
      <c r="J14" s="409"/>
      <c r="K14" s="409"/>
      <c r="L14" s="409"/>
      <c r="M14" s="409"/>
      <c r="N14" s="409"/>
      <c r="O14" s="409"/>
      <c r="P14" s="409"/>
      <c r="Q14" s="409"/>
      <c r="R14" s="409"/>
      <c r="S14" s="409"/>
    </row>
    <row r="15" spans="1:19" ht="90" customHeight="1" x14ac:dyDescent="0.3">
      <c r="A15" s="406" t="s">
        <v>53</v>
      </c>
      <c r="B15" s="406"/>
      <c r="C15" s="406" t="s">
        <v>54</v>
      </c>
      <c r="D15" s="406"/>
      <c r="E15" s="406"/>
      <c r="F15" s="406"/>
      <c r="G15" s="406"/>
      <c r="H15" s="406"/>
      <c r="I15" s="406"/>
      <c r="J15" s="406"/>
      <c r="K15" s="406"/>
      <c r="L15" s="406"/>
      <c r="M15" s="406"/>
      <c r="N15" s="406"/>
      <c r="O15" s="154" t="s">
        <v>55</v>
      </c>
      <c r="P15" s="141" t="s">
        <v>56</v>
      </c>
      <c r="Q15" s="154" t="s">
        <v>57</v>
      </c>
      <c r="R15" s="406" t="s">
        <v>222</v>
      </c>
      <c r="S15" s="406"/>
    </row>
    <row r="16" spans="1:19" ht="81.75" customHeight="1" x14ac:dyDescent="0.3">
      <c r="A16" s="407" t="s">
        <v>696</v>
      </c>
      <c r="B16" s="407"/>
      <c r="C16" s="408" t="s">
        <v>694</v>
      </c>
      <c r="D16" s="408"/>
      <c r="E16" s="408"/>
      <c r="F16" s="408"/>
      <c r="G16" s="408"/>
      <c r="H16" s="408"/>
      <c r="I16" s="408"/>
      <c r="J16" s="408"/>
      <c r="K16" s="408"/>
      <c r="L16" s="408"/>
      <c r="M16" s="408"/>
      <c r="N16" s="408"/>
      <c r="O16" s="215" t="s">
        <v>250</v>
      </c>
      <c r="P16" s="147">
        <v>44197</v>
      </c>
      <c r="Q16" s="232">
        <v>0.9</v>
      </c>
      <c r="R16" s="410" t="s">
        <v>251</v>
      </c>
      <c r="S16" s="411"/>
    </row>
    <row r="17" spans="1:19" x14ac:dyDescent="0.3">
      <c r="L17" s="142"/>
    </row>
    <row r="18" spans="1:19" ht="78" customHeight="1" x14ac:dyDescent="0.3">
      <c r="A18" s="154" t="s">
        <v>234</v>
      </c>
      <c r="B18" s="406" t="s">
        <v>58</v>
      </c>
      <c r="C18" s="406"/>
      <c r="D18" s="154" t="s">
        <v>225</v>
      </c>
      <c r="E18" s="154" t="s">
        <v>60</v>
      </c>
      <c r="F18" s="154" t="s">
        <v>233</v>
      </c>
      <c r="G18" s="154" t="s">
        <v>244</v>
      </c>
      <c r="H18" s="154" t="s">
        <v>231</v>
      </c>
      <c r="I18" s="154" t="s">
        <v>226</v>
      </c>
      <c r="J18" s="154" t="s">
        <v>232</v>
      </c>
      <c r="K18" s="154" t="s">
        <v>61</v>
      </c>
      <c r="L18" s="154" t="s">
        <v>62</v>
      </c>
      <c r="M18" s="154" t="s">
        <v>233</v>
      </c>
      <c r="N18" s="154" t="s">
        <v>227</v>
      </c>
      <c r="O18" s="154" t="s">
        <v>228</v>
      </c>
      <c r="P18" s="154" t="s">
        <v>236</v>
      </c>
      <c r="Q18" s="154" t="s">
        <v>229</v>
      </c>
      <c r="R18" s="154" t="s">
        <v>230</v>
      </c>
      <c r="S18" s="154" t="s">
        <v>237</v>
      </c>
    </row>
    <row r="19" spans="1:19" ht="96" customHeight="1" x14ac:dyDescent="0.3">
      <c r="A19" s="391">
        <v>13</v>
      </c>
      <c r="B19" s="522" t="s">
        <v>310</v>
      </c>
      <c r="C19" s="523"/>
      <c r="D19" s="458">
        <v>0.03</v>
      </c>
      <c r="E19" s="470" t="s">
        <v>328</v>
      </c>
      <c r="F19" s="528" t="s">
        <v>311</v>
      </c>
      <c r="G19" s="528" t="s">
        <v>262</v>
      </c>
      <c r="H19" s="156" t="s">
        <v>329</v>
      </c>
      <c r="I19" s="219">
        <v>0.2</v>
      </c>
      <c r="J19" s="144" t="s">
        <v>335</v>
      </c>
      <c r="K19" s="144">
        <v>44242</v>
      </c>
      <c r="L19" s="144">
        <v>44270</v>
      </c>
      <c r="M19" s="162" t="s">
        <v>314</v>
      </c>
      <c r="N19" s="391"/>
      <c r="O19" s="391" t="s">
        <v>861</v>
      </c>
      <c r="P19" s="153"/>
      <c r="Q19" s="153"/>
      <c r="R19" s="391" t="s">
        <v>848</v>
      </c>
      <c r="S19" s="391" t="s">
        <v>1022</v>
      </c>
    </row>
    <row r="20" spans="1:19" ht="126" customHeight="1" x14ac:dyDescent="0.3">
      <c r="A20" s="393"/>
      <c r="B20" s="524"/>
      <c r="C20" s="525"/>
      <c r="D20" s="459"/>
      <c r="E20" s="471"/>
      <c r="F20" s="529"/>
      <c r="G20" s="529"/>
      <c r="H20" s="156" t="s">
        <v>312</v>
      </c>
      <c r="I20" s="219">
        <v>0.3</v>
      </c>
      <c r="J20" s="144" t="s">
        <v>333</v>
      </c>
      <c r="K20" s="144">
        <v>44256</v>
      </c>
      <c r="L20" s="144">
        <v>44285</v>
      </c>
      <c r="M20" s="162" t="s">
        <v>315</v>
      </c>
      <c r="N20" s="393"/>
      <c r="O20" s="393"/>
      <c r="P20" s="153"/>
      <c r="Q20" s="153"/>
      <c r="R20" s="393"/>
      <c r="S20" s="393"/>
    </row>
    <row r="21" spans="1:19" ht="132" customHeight="1" x14ac:dyDescent="0.3">
      <c r="A21" s="393"/>
      <c r="B21" s="524"/>
      <c r="C21" s="525"/>
      <c r="D21" s="459"/>
      <c r="E21" s="471"/>
      <c r="F21" s="529"/>
      <c r="G21" s="529"/>
      <c r="H21" s="156" t="s">
        <v>313</v>
      </c>
      <c r="I21" s="219">
        <v>0.3</v>
      </c>
      <c r="J21" s="144" t="s">
        <v>317</v>
      </c>
      <c r="K21" s="144">
        <v>43922</v>
      </c>
      <c r="L21" s="144">
        <v>44545</v>
      </c>
      <c r="M21" s="162" t="s">
        <v>316</v>
      </c>
      <c r="N21" s="393"/>
      <c r="O21" s="393"/>
      <c r="P21" s="153"/>
      <c r="Q21" s="153"/>
      <c r="R21" s="393"/>
      <c r="S21" s="393"/>
    </row>
    <row r="22" spans="1:19" ht="78" customHeight="1" x14ac:dyDescent="0.3">
      <c r="A22" s="392"/>
      <c r="B22" s="526"/>
      <c r="C22" s="527"/>
      <c r="D22" s="531"/>
      <c r="E22" s="472"/>
      <c r="F22" s="530"/>
      <c r="G22" s="530"/>
      <c r="H22" s="199" t="s">
        <v>334</v>
      </c>
      <c r="I22" s="219">
        <v>0.2</v>
      </c>
      <c r="J22" s="170" t="s">
        <v>333</v>
      </c>
      <c r="K22" s="170">
        <v>43922</v>
      </c>
      <c r="L22" s="170">
        <v>44408</v>
      </c>
      <c r="M22" s="168" t="s">
        <v>336</v>
      </c>
      <c r="N22" s="392"/>
      <c r="O22" s="392"/>
      <c r="P22" s="166"/>
      <c r="Q22" s="166"/>
      <c r="R22" s="392"/>
      <c r="S22" s="392"/>
    </row>
    <row r="23" spans="1:19" ht="142.5" customHeight="1" x14ac:dyDescent="0.3">
      <c r="A23" s="391">
        <v>14</v>
      </c>
      <c r="B23" s="522" t="s">
        <v>318</v>
      </c>
      <c r="C23" s="523"/>
      <c r="D23" s="458">
        <v>6.3E-3</v>
      </c>
      <c r="E23" s="470" t="s">
        <v>328</v>
      </c>
      <c r="F23" s="528" t="s">
        <v>319</v>
      </c>
      <c r="G23" s="470" t="s">
        <v>262</v>
      </c>
      <c r="H23" s="156" t="s">
        <v>764</v>
      </c>
      <c r="I23" s="223">
        <v>0.3</v>
      </c>
      <c r="J23" s="144" t="s">
        <v>333</v>
      </c>
      <c r="K23" s="144">
        <v>44228</v>
      </c>
      <c r="L23" s="144">
        <v>44316</v>
      </c>
      <c r="M23" s="521" t="s">
        <v>319</v>
      </c>
      <c r="N23" s="518"/>
      <c r="O23" s="391" t="s">
        <v>862</v>
      </c>
      <c r="P23" s="153"/>
      <c r="Q23" s="153"/>
      <c r="R23" s="391" t="s">
        <v>848</v>
      </c>
      <c r="S23" s="391" t="s">
        <v>1023</v>
      </c>
    </row>
    <row r="24" spans="1:19" ht="136.5" customHeight="1" x14ac:dyDescent="0.3">
      <c r="A24" s="393"/>
      <c r="B24" s="524"/>
      <c r="C24" s="525"/>
      <c r="D24" s="459"/>
      <c r="E24" s="471"/>
      <c r="F24" s="529"/>
      <c r="G24" s="471"/>
      <c r="H24" s="156" t="s">
        <v>320</v>
      </c>
      <c r="I24" s="223">
        <v>0.3</v>
      </c>
      <c r="J24" s="144" t="s">
        <v>333</v>
      </c>
      <c r="K24" s="144">
        <v>44287</v>
      </c>
      <c r="L24" s="323">
        <v>44377</v>
      </c>
      <c r="M24" s="521"/>
      <c r="N24" s="519"/>
      <c r="O24" s="393"/>
      <c r="P24" s="153"/>
      <c r="Q24" s="153"/>
      <c r="R24" s="393"/>
      <c r="S24" s="393"/>
    </row>
    <row r="25" spans="1:19" ht="229.5" customHeight="1" x14ac:dyDescent="0.3">
      <c r="A25" s="392"/>
      <c r="B25" s="526"/>
      <c r="C25" s="527"/>
      <c r="D25" s="531"/>
      <c r="E25" s="472"/>
      <c r="F25" s="530"/>
      <c r="G25" s="472"/>
      <c r="H25" s="156" t="s">
        <v>330</v>
      </c>
      <c r="I25" s="223">
        <v>0.4</v>
      </c>
      <c r="J25" s="144" t="s">
        <v>333</v>
      </c>
      <c r="K25" s="144">
        <v>44198</v>
      </c>
      <c r="L25" s="144">
        <v>44211</v>
      </c>
      <c r="M25" s="162" t="s">
        <v>321</v>
      </c>
      <c r="N25" s="520"/>
      <c r="O25" s="392"/>
      <c r="P25" s="153"/>
      <c r="Q25" s="153"/>
      <c r="R25" s="392"/>
      <c r="S25" s="392"/>
    </row>
    <row r="26" spans="1:19" ht="153" customHeight="1" x14ac:dyDescent="0.3">
      <c r="A26" s="391">
        <v>15</v>
      </c>
      <c r="B26" s="522" t="s">
        <v>322</v>
      </c>
      <c r="C26" s="523"/>
      <c r="D26" s="458">
        <v>1.26E-2</v>
      </c>
      <c r="E26" s="470" t="s">
        <v>328</v>
      </c>
      <c r="F26" s="528" t="s">
        <v>323</v>
      </c>
      <c r="G26" s="470" t="s">
        <v>262</v>
      </c>
      <c r="H26" s="156" t="s">
        <v>324</v>
      </c>
      <c r="I26" s="223">
        <v>0.3</v>
      </c>
      <c r="J26" s="144" t="s">
        <v>317</v>
      </c>
      <c r="K26" s="144">
        <v>44242</v>
      </c>
      <c r="L26" s="144">
        <v>44285</v>
      </c>
      <c r="M26" s="162" t="s">
        <v>314</v>
      </c>
      <c r="N26" s="518"/>
      <c r="O26" s="391" t="s">
        <v>863</v>
      </c>
      <c r="P26" s="153"/>
      <c r="Q26" s="153"/>
      <c r="R26" s="391" t="s">
        <v>848</v>
      </c>
      <c r="S26" s="391" t="s">
        <v>1024</v>
      </c>
    </row>
    <row r="27" spans="1:19" ht="166.5" customHeight="1" x14ac:dyDescent="0.3">
      <c r="A27" s="393"/>
      <c r="B27" s="524"/>
      <c r="C27" s="525"/>
      <c r="D27" s="459"/>
      <c r="E27" s="471"/>
      <c r="F27" s="529"/>
      <c r="G27" s="471"/>
      <c r="H27" s="156" t="s">
        <v>331</v>
      </c>
      <c r="I27" s="223">
        <v>0.3</v>
      </c>
      <c r="J27" s="144" t="s">
        <v>332</v>
      </c>
      <c r="K27" s="144">
        <v>44287</v>
      </c>
      <c r="L27" s="144">
        <v>44316</v>
      </c>
      <c r="M27" s="162" t="s">
        <v>326</v>
      </c>
      <c r="N27" s="519"/>
      <c r="O27" s="393"/>
      <c r="P27" s="153"/>
      <c r="Q27" s="153"/>
      <c r="R27" s="393"/>
      <c r="S27" s="393"/>
    </row>
    <row r="28" spans="1:19" ht="78" customHeight="1" x14ac:dyDescent="0.3">
      <c r="A28" s="392"/>
      <c r="B28" s="526"/>
      <c r="C28" s="527"/>
      <c r="D28" s="531"/>
      <c r="E28" s="472"/>
      <c r="F28" s="530"/>
      <c r="G28" s="472"/>
      <c r="H28" s="156" t="s">
        <v>325</v>
      </c>
      <c r="I28" s="223">
        <v>0.4</v>
      </c>
      <c r="J28" s="144" t="s">
        <v>333</v>
      </c>
      <c r="K28" s="144">
        <v>44316</v>
      </c>
      <c r="L28" s="144">
        <v>44545</v>
      </c>
      <c r="M28" s="162" t="s">
        <v>327</v>
      </c>
      <c r="N28" s="520"/>
      <c r="O28" s="392"/>
      <c r="P28" s="153"/>
      <c r="Q28" s="153"/>
      <c r="R28" s="392"/>
      <c r="S28" s="392"/>
    </row>
    <row r="29" spans="1:19" x14ac:dyDescent="0.3">
      <c r="A29" s="461"/>
      <c r="B29" s="462"/>
      <c r="C29" s="463"/>
      <c r="D29" s="253" t="e">
        <f>SUM(#REF!)/9</f>
        <v>#REF!</v>
      </c>
      <c r="E29" s="532"/>
      <c r="F29" s="533"/>
      <c r="G29" s="533"/>
      <c r="H29" s="533"/>
      <c r="I29" s="533"/>
      <c r="J29" s="533"/>
      <c r="K29" s="533"/>
      <c r="L29" s="533"/>
      <c r="M29" s="533"/>
      <c r="N29" s="533"/>
      <c r="O29" s="533"/>
      <c r="P29" s="533"/>
      <c r="Q29" s="533"/>
      <c r="R29" s="533"/>
      <c r="S29" s="533"/>
    </row>
    <row r="30" spans="1:19" ht="150" customHeight="1" x14ac:dyDescent="0.3">
      <c r="A30" s="153">
        <v>16</v>
      </c>
      <c r="B30" s="521" t="s">
        <v>337</v>
      </c>
      <c r="C30" s="521"/>
      <c r="D30" s="273">
        <v>1.26E-2</v>
      </c>
      <c r="E30" s="155" t="s">
        <v>338</v>
      </c>
      <c r="F30" s="144" t="s">
        <v>339</v>
      </c>
      <c r="G30" s="202" t="s">
        <v>277</v>
      </c>
      <c r="H30" s="156" t="s">
        <v>340</v>
      </c>
      <c r="I30" s="223">
        <v>1</v>
      </c>
      <c r="J30" s="188" t="s">
        <v>341</v>
      </c>
      <c r="K30" s="144">
        <v>44197</v>
      </c>
      <c r="L30" s="144">
        <v>44561</v>
      </c>
      <c r="M30" s="162" t="s">
        <v>342</v>
      </c>
      <c r="N30" s="169"/>
      <c r="O30" s="319" t="s">
        <v>864</v>
      </c>
      <c r="P30" s="153"/>
      <c r="Q30" s="153"/>
      <c r="R30" s="153" t="s">
        <v>823</v>
      </c>
      <c r="S30" s="153" t="s">
        <v>982</v>
      </c>
    </row>
    <row r="31" spans="1:19" x14ac:dyDescent="0.3">
      <c r="A31" s="461"/>
      <c r="B31" s="462"/>
      <c r="C31" s="463"/>
      <c r="D31" s="253" t="e">
        <f>SUM(#REF!)/4</f>
        <v>#REF!</v>
      </c>
      <c r="E31" s="532"/>
      <c r="F31" s="533"/>
      <c r="G31" s="533"/>
      <c r="H31" s="533"/>
      <c r="I31" s="533"/>
      <c r="J31" s="533"/>
      <c r="K31" s="533"/>
      <c r="L31" s="533"/>
      <c r="M31" s="533"/>
      <c r="N31" s="533"/>
      <c r="O31" s="533"/>
      <c r="P31" s="533"/>
      <c r="Q31" s="533"/>
      <c r="R31" s="533"/>
      <c r="S31" s="533"/>
    </row>
    <row r="32" spans="1:19" ht="169.5" customHeight="1" x14ac:dyDescent="0.3">
      <c r="A32" s="153">
        <v>17</v>
      </c>
      <c r="B32" s="521" t="s">
        <v>343</v>
      </c>
      <c r="C32" s="521"/>
      <c r="D32" s="273">
        <v>6.3E-3</v>
      </c>
      <c r="E32" s="323" t="s">
        <v>263</v>
      </c>
      <c r="F32" s="144" t="s">
        <v>344</v>
      </c>
      <c r="G32" s="202" t="s">
        <v>262</v>
      </c>
      <c r="H32" s="162" t="s">
        <v>345</v>
      </c>
      <c r="I32" s="223">
        <v>1</v>
      </c>
      <c r="J32" s="188" t="s">
        <v>346</v>
      </c>
      <c r="K32" s="144">
        <v>44197</v>
      </c>
      <c r="L32" s="144">
        <v>44561</v>
      </c>
      <c r="M32" s="187" t="s">
        <v>342</v>
      </c>
      <c r="N32" s="169"/>
      <c r="O32" s="319" t="s">
        <v>865</v>
      </c>
      <c r="P32" s="153"/>
      <c r="Q32" s="153"/>
      <c r="R32" s="153" t="s">
        <v>824</v>
      </c>
      <c r="S32" s="153"/>
    </row>
    <row r="33" spans="1:19" x14ac:dyDescent="0.3">
      <c r="A33" s="461"/>
      <c r="B33" s="462"/>
      <c r="C33" s="463"/>
      <c r="D33" s="253" t="e">
        <f>SUM(#REF!)/4</f>
        <v>#REF!</v>
      </c>
      <c r="E33" s="532"/>
      <c r="F33" s="533"/>
      <c r="G33" s="533"/>
      <c r="H33" s="533"/>
      <c r="I33" s="533"/>
      <c r="J33" s="533"/>
      <c r="K33" s="533"/>
      <c r="L33" s="533"/>
      <c r="M33" s="533"/>
      <c r="N33" s="533"/>
      <c r="O33" s="533"/>
      <c r="P33" s="533"/>
      <c r="Q33" s="533"/>
      <c r="R33" s="533"/>
      <c r="S33" s="533"/>
    </row>
    <row r="34" spans="1:19" ht="249" customHeight="1" x14ac:dyDescent="0.3">
      <c r="A34" s="391">
        <v>18</v>
      </c>
      <c r="B34" s="450" t="s">
        <v>519</v>
      </c>
      <c r="C34" s="451"/>
      <c r="D34" s="458">
        <v>0.02</v>
      </c>
      <c r="E34" s="470" t="s">
        <v>427</v>
      </c>
      <c r="F34" s="449" t="s">
        <v>428</v>
      </c>
      <c r="G34" s="470" t="s">
        <v>262</v>
      </c>
      <c r="H34" s="176" t="s">
        <v>765</v>
      </c>
      <c r="I34" s="220">
        <v>0.5</v>
      </c>
      <c r="J34" s="202" t="s">
        <v>497</v>
      </c>
      <c r="K34" s="188">
        <v>44197</v>
      </c>
      <c r="L34" s="188">
        <v>44285</v>
      </c>
      <c r="M34" s="176" t="s">
        <v>429</v>
      </c>
      <c r="N34" s="518"/>
      <c r="O34" s="391" t="s">
        <v>866</v>
      </c>
      <c r="P34" s="182"/>
      <c r="Q34" s="182"/>
      <c r="R34" s="391" t="s">
        <v>848</v>
      </c>
      <c r="S34" s="391"/>
    </row>
    <row r="35" spans="1:19" ht="139.5" customHeight="1" x14ac:dyDescent="0.3">
      <c r="A35" s="393"/>
      <c r="B35" s="452"/>
      <c r="C35" s="453"/>
      <c r="D35" s="459"/>
      <c r="E35" s="471"/>
      <c r="F35" s="535"/>
      <c r="G35" s="471"/>
      <c r="H35" s="449" t="s">
        <v>430</v>
      </c>
      <c r="I35" s="536">
        <v>0.5</v>
      </c>
      <c r="J35" s="470" t="s">
        <v>497</v>
      </c>
      <c r="K35" s="188">
        <v>44287</v>
      </c>
      <c r="L35" s="188">
        <v>44377</v>
      </c>
      <c r="M35" s="176" t="s">
        <v>431</v>
      </c>
      <c r="N35" s="519"/>
      <c r="O35" s="393"/>
      <c r="P35" s="182"/>
      <c r="Q35" s="182"/>
      <c r="R35" s="393"/>
      <c r="S35" s="393"/>
    </row>
    <row r="36" spans="1:19" ht="66" customHeight="1" x14ac:dyDescent="0.3">
      <c r="A36" s="393"/>
      <c r="B36" s="452"/>
      <c r="C36" s="453"/>
      <c r="D36" s="459"/>
      <c r="E36" s="471"/>
      <c r="F36" s="535"/>
      <c r="G36" s="471"/>
      <c r="H36" s="535"/>
      <c r="I36" s="479"/>
      <c r="J36" s="471"/>
      <c r="K36" s="188">
        <v>44378</v>
      </c>
      <c r="L36" s="188">
        <v>44469</v>
      </c>
      <c r="M36" s="176" t="s">
        <v>432</v>
      </c>
      <c r="N36" s="519"/>
      <c r="O36" s="393"/>
      <c r="P36" s="182"/>
      <c r="Q36" s="182"/>
      <c r="R36" s="393"/>
      <c r="S36" s="393"/>
    </row>
    <row r="37" spans="1:19" ht="66" customHeight="1" x14ac:dyDescent="0.3">
      <c r="A37" s="392"/>
      <c r="B37" s="468"/>
      <c r="C37" s="469"/>
      <c r="D37" s="531"/>
      <c r="E37" s="472"/>
      <c r="F37" s="517"/>
      <c r="G37" s="472"/>
      <c r="H37" s="517"/>
      <c r="I37" s="479"/>
      <c r="J37" s="472"/>
      <c r="K37" s="188">
        <v>44470</v>
      </c>
      <c r="L37" s="188">
        <v>44561</v>
      </c>
      <c r="M37" s="176" t="s">
        <v>433</v>
      </c>
      <c r="N37" s="520"/>
      <c r="O37" s="392"/>
      <c r="P37" s="182"/>
      <c r="Q37" s="182"/>
      <c r="R37" s="392"/>
      <c r="S37" s="392"/>
    </row>
    <row r="38" spans="1:19" ht="265.5" customHeight="1" x14ac:dyDescent="0.3">
      <c r="A38" s="400">
        <v>19</v>
      </c>
      <c r="B38" s="448" t="s">
        <v>766</v>
      </c>
      <c r="C38" s="448"/>
      <c r="D38" s="458">
        <v>0.02</v>
      </c>
      <c r="E38" s="479" t="s">
        <v>427</v>
      </c>
      <c r="F38" s="448" t="s">
        <v>434</v>
      </c>
      <c r="G38" s="470" t="s">
        <v>262</v>
      </c>
      <c r="H38" s="191" t="s">
        <v>765</v>
      </c>
      <c r="I38" s="220">
        <v>0.5</v>
      </c>
      <c r="J38" s="202" t="s">
        <v>497</v>
      </c>
      <c r="K38" s="188">
        <v>44197</v>
      </c>
      <c r="L38" s="188">
        <v>44285</v>
      </c>
      <c r="M38" s="176" t="s">
        <v>429</v>
      </c>
      <c r="N38" s="518"/>
      <c r="O38" s="400" t="s">
        <v>867</v>
      </c>
      <c r="P38" s="182"/>
      <c r="Q38" s="182"/>
      <c r="R38" s="391" t="s">
        <v>848</v>
      </c>
      <c r="S38" s="391"/>
    </row>
    <row r="39" spans="1:19" ht="126" customHeight="1" x14ac:dyDescent="0.3">
      <c r="A39" s="400"/>
      <c r="B39" s="448"/>
      <c r="C39" s="448"/>
      <c r="D39" s="459"/>
      <c r="E39" s="479"/>
      <c r="F39" s="448"/>
      <c r="G39" s="471"/>
      <c r="H39" s="448" t="s">
        <v>430</v>
      </c>
      <c r="I39" s="536">
        <v>0.5</v>
      </c>
      <c r="J39" s="470" t="s">
        <v>497</v>
      </c>
      <c r="K39" s="188">
        <v>44287</v>
      </c>
      <c r="L39" s="188">
        <v>44377</v>
      </c>
      <c r="M39" s="176" t="s">
        <v>431</v>
      </c>
      <c r="N39" s="519"/>
      <c r="O39" s="400"/>
      <c r="P39" s="182"/>
      <c r="Q39" s="182"/>
      <c r="R39" s="393"/>
      <c r="S39" s="393"/>
    </row>
    <row r="40" spans="1:19" ht="72" customHeight="1" x14ac:dyDescent="0.3">
      <c r="A40" s="400"/>
      <c r="B40" s="448"/>
      <c r="C40" s="448"/>
      <c r="D40" s="459"/>
      <c r="E40" s="479"/>
      <c r="F40" s="448"/>
      <c r="G40" s="471"/>
      <c r="H40" s="448"/>
      <c r="I40" s="479"/>
      <c r="J40" s="471"/>
      <c r="K40" s="188">
        <v>44378</v>
      </c>
      <c r="L40" s="188">
        <v>44469</v>
      </c>
      <c r="M40" s="176" t="s">
        <v>432</v>
      </c>
      <c r="N40" s="519"/>
      <c r="O40" s="400"/>
      <c r="P40" s="182"/>
      <c r="Q40" s="182"/>
      <c r="R40" s="393"/>
      <c r="S40" s="393"/>
    </row>
    <row r="41" spans="1:19" ht="72" customHeight="1" x14ac:dyDescent="0.3">
      <c r="A41" s="400"/>
      <c r="B41" s="448"/>
      <c r="C41" s="448"/>
      <c r="D41" s="531"/>
      <c r="E41" s="479"/>
      <c r="F41" s="448"/>
      <c r="G41" s="472"/>
      <c r="H41" s="448"/>
      <c r="I41" s="479"/>
      <c r="J41" s="472"/>
      <c r="K41" s="188">
        <v>44470</v>
      </c>
      <c r="L41" s="188">
        <v>44561</v>
      </c>
      <c r="M41" s="176" t="s">
        <v>433</v>
      </c>
      <c r="N41" s="520"/>
      <c r="O41" s="400"/>
      <c r="P41" s="182"/>
      <c r="Q41" s="182"/>
      <c r="R41" s="392"/>
      <c r="S41" s="392"/>
    </row>
    <row r="42" spans="1:19" ht="198" customHeight="1" x14ac:dyDescent="0.3">
      <c r="A42" s="391">
        <v>20</v>
      </c>
      <c r="B42" s="450" t="s">
        <v>435</v>
      </c>
      <c r="C42" s="451"/>
      <c r="D42" s="458">
        <v>6.3E-3</v>
      </c>
      <c r="E42" s="470" t="s">
        <v>427</v>
      </c>
      <c r="F42" s="449" t="s">
        <v>508</v>
      </c>
      <c r="G42" s="470" t="s">
        <v>262</v>
      </c>
      <c r="H42" s="449" t="s">
        <v>436</v>
      </c>
      <c r="I42" s="537">
        <v>1</v>
      </c>
      <c r="J42" s="202" t="s">
        <v>497</v>
      </c>
      <c r="K42" s="188">
        <v>44197</v>
      </c>
      <c r="L42" s="188">
        <v>44377</v>
      </c>
      <c r="M42" s="176" t="s">
        <v>437</v>
      </c>
      <c r="N42" s="518"/>
      <c r="O42" s="391" t="s">
        <v>868</v>
      </c>
      <c r="P42" s="182"/>
      <c r="Q42" s="182"/>
      <c r="R42" s="391" t="s">
        <v>848</v>
      </c>
      <c r="S42" s="391"/>
    </row>
    <row r="43" spans="1:19" ht="177" customHeight="1" x14ac:dyDescent="0.3">
      <c r="A43" s="392"/>
      <c r="B43" s="468"/>
      <c r="C43" s="469"/>
      <c r="D43" s="531"/>
      <c r="E43" s="472"/>
      <c r="F43" s="517"/>
      <c r="G43" s="472"/>
      <c r="H43" s="517"/>
      <c r="I43" s="472"/>
      <c r="J43" s="202" t="s">
        <v>497</v>
      </c>
      <c r="K43" s="188">
        <v>44378</v>
      </c>
      <c r="L43" s="188">
        <v>44560</v>
      </c>
      <c r="M43" s="176" t="s">
        <v>438</v>
      </c>
      <c r="N43" s="520"/>
      <c r="O43" s="392"/>
      <c r="P43" s="182"/>
      <c r="Q43" s="182"/>
      <c r="R43" s="392"/>
      <c r="S43" s="392"/>
    </row>
    <row r="44" spans="1:19" ht="93" customHeight="1" x14ac:dyDescent="0.3">
      <c r="A44" s="400">
        <v>21</v>
      </c>
      <c r="B44" s="448" t="s">
        <v>439</v>
      </c>
      <c r="C44" s="448"/>
      <c r="D44" s="458">
        <v>1.26E-2</v>
      </c>
      <c r="E44" s="470" t="s">
        <v>427</v>
      </c>
      <c r="F44" s="449" t="s">
        <v>509</v>
      </c>
      <c r="G44" s="470" t="s">
        <v>262</v>
      </c>
      <c r="H44" s="449" t="s">
        <v>440</v>
      </c>
      <c r="I44" s="537">
        <v>1</v>
      </c>
      <c r="J44" s="202" t="s">
        <v>497</v>
      </c>
      <c r="K44" s="188">
        <v>44197</v>
      </c>
      <c r="L44" s="188">
        <v>44226</v>
      </c>
      <c r="M44" s="176" t="s">
        <v>441</v>
      </c>
      <c r="N44" s="518"/>
      <c r="O44" s="400" t="s">
        <v>869</v>
      </c>
      <c r="P44" s="182"/>
      <c r="Q44" s="182"/>
      <c r="R44" s="391" t="s">
        <v>848</v>
      </c>
      <c r="S44" s="391"/>
    </row>
    <row r="45" spans="1:19" ht="151.5" customHeight="1" x14ac:dyDescent="0.3">
      <c r="A45" s="400"/>
      <c r="B45" s="448"/>
      <c r="C45" s="448"/>
      <c r="D45" s="531"/>
      <c r="E45" s="472"/>
      <c r="F45" s="517"/>
      <c r="G45" s="472"/>
      <c r="H45" s="517"/>
      <c r="I45" s="472"/>
      <c r="J45" s="202" t="s">
        <v>497</v>
      </c>
      <c r="K45" s="188">
        <v>44197</v>
      </c>
      <c r="L45" s="188">
        <v>44255</v>
      </c>
      <c r="M45" s="176" t="s">
        <v>442</v>
      </c>
      <c r="N45" s="520"/>
      <c r="O45" s="400"/>
      <c r="P45" s="182"/>
      <c r="Q45" s="182"/>
      <c r="R45" s="392"/>
      <c r="S45" s="392"/>
    </row>
    <row r="46" spans="1:19" x14ac:dyDescent="0.3">
      <c r="A46" s="461"/>
      <c r="B46" s="462"/>
      <c r="C46" s="463"/>
      <c r="D46" s="253" t="e">
        <f>SUM(#REF!)/12</f>
        <v>#REF!</v>
      </c>
      <c r="E46" s="532"/>
      <c r="F46" s="533"/>
      <c r="G46" s="533"/>
      <c r="H46" s="533"/>
      <c r="I46" s="533"/>
      <c r="J46" s="533"/>
      <c r="K46" s="533"/>
      <c r="L46" s="533"/>
      <c r="M46" s="533"/>
      <c r="N46" s="533"/>
      <c r="O46" s="533"/>
      <c r="P46" s="533"/>
      <c r="Q46" s="533"/>
      <c r="R46" s="533"/>
      <c r="S46" s="533"/>
    </row>
    <row r="47" spans="1:19" ht="144" customHeight="1" x14ac:dyDescent="0.3">
      <c r="A47" s="391">
        <v>22</v>
      </c>
      <c r="B47" s="448" t="s">
        <v>520</v>
      </c>
      <c r="C47" s="448"/>
      <c r="D47" s="540">
        <v>3.2000000000000002E-3</v>
      </c>
      <c r="E47" s="534" t="s">
        <v>276</v>
      </c>
      <c r="F47" s="490" t="s">
        <v>286</v>
      </c>
      <c r="G47" s="534" t="s">
        <v>262</v>
      </c>
      <c r="H47" s="490" t="s">
        <v>347</v>
      </c>
      <c r="I47" s="217">
        <v>0.3</v>
      </c>
      <c r="J47" s="534" t="s">
        <v>348</v>
      </c>
      <c r="K47" s="172">
        <v>44287</v>
      </c>
      <c r="L47" s="172">
        <v>44316</v>
      </c>
      <c r="M47" s="183" t="s">
        <v>280</v>
      </c>
      <c r="N47" s="397" t="s">
        <v>828</v>
      </c>
      <c r="O47" s="391" t="s">
        <v>870</v>
      </c>
      <c r="P47" s="160"/>
      <c r="Q47" s="160"/>
      <c r="R47" s="397" t="s">
        <v>822</v>
      </c>
      <c r="S47" s="391"/>
    </row>
    <row r="48" spans="1:19" ht="78" customHeight="1" x14ac:dyDescent="0.3">
      <c r="A48" s="393"/>
      <c r="B48" s="448"/>
      <c r="C48" s="448"/>
      <c r="D48" s="540"/>
      <c r="E48" s="534"/>
      <c r="F48" s="490"/>
      <c r="G48" s="534"/>
      <c r="H48" s="490"/>
      <c r="I48" s="217">
        <v>0.3</v>
      </c>
      <c r="J48" s="534"/>
      <c r="K48" s="172">
        <v>44378</v>
      </c>
      <c r="L48" s="172">
        <v>44408</v>
      </c>
      <c r="M48" s="173" t="s">
        <v>280</v>
      </c>
      <c r="N48" s="398"/>
      <c r="O48" s="393"/>
      <c r="P48" s="160"/>
      <c r="Q48" s="160"/>
      <c r="R48" s="398"/>
      <c r="S48" s="393"/>
    </row>
    <row r="49" spans="1:19" ht="78" customHeight="1" x14ac:dyDescent="0.3">
      <c r="A49" s="392"/>
      <c r="B49" s="448"/>
      <c r="C49" s="448"/>
      <c r="D49" s="540"/>
      <c r="E49" s="534"/>
      <c r="F49" s="490"/>
      <c r="G49" s="534"/>
      <c r="H49" s="490"/>
      <c r="I49" s="217">
        <v>0.4</v>
      </c>
      <c r="J49" s="534"/>
      <c r="K49" s="172">
        <v>44470</v>
      </c>
      <c r="L49" s="172">
        <v>44500</v>
      </c>
      <c r="M49" s="173" t="s">
        <v>280</v>
      </c>
      <c r="N49" s="399"/>
      <c r="O49" s="392"/>
      <c r="P49" s="160"/>
      <c r="Q49" s="160"/>
      <c r="R49" s="399"/>
      <c r="S49" s="392"/>
    </row>
    <row r="50" spans="1:19" ht="78" customHeight="1" x14ac:dyDescent="0.3">
      <c r="A50" s="391">
        <v>23</v>
      </c>
      <c r="B50" s="448" t="s">
        <v>521</v>
      </c>
      <c r="C50" s="448"/>
      <c r="D50" s="540">
        <v>3.2000000000000002E-3</v>
      </c>
      <c r="E50" s="491" t="s">
        <v>276</v>
      </c>
      <c r="F50" s="542" t="s">
        <v>349</v>
      </c>
      <c r="G50" s="491" t="s">
        <v>350</v>
      </c>
      <c r="H50" s="173" t="s">
        <v>351</v>
      </c>
      <c r="I50" s="217">
        <v>0.3</v>
      </c>
      <c r="J50" s="491" t="s">
        <v>348</v>
      </c>
      <c r="K50" s="172">
        <v>44409</v>
      </c>
      <c r="L50" s="172">
        <v>44439</v>
      </c>
      <c r="M50" s="173" t="s">
        <v>352</v>
      </c>
      <c r="N50" s="397" t="s">
        <v>829</v>
      </c>
      <c r="O50" s="391" t="s">
        <v>871</v>
      </c>
      <c r="P50" s="160"/>
      <c r="Q50" s="160"/>
      <c r="R50" s="397" t="s">
        <v>822</v>
      </c>
      <c r="S50" s="391"/>
    </row>
    <row r="51" spans="1:19" ht="78" customHeight="1" x14ac:dyDescent="0.3">
      <c r="A51" s="393"/>
      <c r="B51" s="448"/>
      <c r="C51" s="448"/>
      <c r="D51" s="540"/>
      <c r="E51" s="492"/>
      <c r="F51" s="543"/>
      <c r="G51" s="492"/>
      <c r="H51" s="173" t="s">
        <v>353</v>
      </c>
      <c r="I51" s="217">
        <v>0.3</v>
      </c>
      <c r="J51" s="492"/>
      <c r="K51" s="172">
        <v>44470</v>
      </c>
      <c r="L51" s="172">
        <v>44498</v>
      </c>
      <c r="M51" s="173" t="s">
        <v>354</v>
      </c>
      <c r="N51" s="398"/>
      <c r="O51" s="393"/>
      <c r="P51" s="160"/>
      <c r="Q51" s="160"/>
      <c r="R51" s="398"/>
      <c r="S51" s="393"/>
    </row>
    <row r="52" spans="1:19" ht="78" customHeight="1" x14ac:dyDescent="0.3">
      <c r="A52" s="392"/>
      <c r="B52" s="448"/>
      <c r="C52" s="448"/>
      <c r="D52" s="540"/>
      <c r="E52" s="493"/>
      <c r="F52" s="544"/>
      <c r="G52" s="493"/>
      <c r="H52" s="173" t="s">
        <v>355</v>
      </c>
      <c r="I52" s="217">
        <v>0.6</v>
      </c>
      <c r="J52" s="493"/>
      <c r="K52" s="172">
        <v>44531</v>
      </c>
      <c r="L52" s="172">
        <v>44560</v>
      </c>
      <c r="M52" s="173" t="s">
        <v>767</v>
      </c>
      <c r="N52" s="399"/>
      <c r="O52" s="392"/>
      <c r="P52" s="160"/>
      <c r="Q52" s="160"/>
      <c r="R52" s="399"/>
      <c r="S52" s="392"/>
    </row>
    <row r="53" spans="1:19" ht="162" customHeight="1" x14ac:dyDescent="0.3">
      <c r="A53" s="391">
        <v>24</v>
      </c>
      <c r="B53" s="448" t="s">
        <v>522</v>
      </c>
      <c r="C53" s="448"/>
      <c r="D53" s="540">
        <v>3.2000000000000002E-3</v>
      </c>
      <c r="E53" s="534" t="s">
        <v>276</v>
      </c>
      <c r="F53" s="490" t="s">
        <v>356</v>
      </c>
      <c r="G53" s="534" t="s">
        <v>262</v>
      </c>
      <c r="H53" s="173" t="s">
        <v>920</v>
      </c>
      <c r="I53" s="217">
        <v>0.4</v>
      </c>
      <c r="J53" s="171" t="s">
        <v>348</v>
      </c>
      <c r="K53" s="172">
        <v>44256</v>
      </c>
      <c r="L53" s="172">
        <v>44285</v>
      </c>
      <c r="M53" s="173" t="s">
        <v>789</v>
      </c>
      <c r="N53" s="397" t="s">
        <v>830</v>
      </c>
      <c r="O53" s="391" t="s">
        <v>872</v>
      </c>
      <c r="P53" s="160"/>
      <c r="Q53" s="160"/>
      <c r="R53" s="397" t="s">
        <v>822</v>
      </c>
      <c r="S53" s="391"/>
    </row>
    <row r="54" spans="1:19" s="311" customFormat="1" ht="162" customHeight="1" x14ac:dyDescent="0.3">
      <c r="A54" s="393"/>
      <c r="B54" s="448"/>
      <c r="C54" s="448"/>
      <c r="D54" s="540"/>
      <c r="E54" s="534"/>
      <c r="F54" s="490"/>
      <c r="G54" s="534"/>
      <c r="H54" s="515" t="s">
        <v>919</v>
      </c>
      <c r="I54" s="217"/>
      <c r="J54" s="491" t="s">
        <v>348</v>
      </c>
      <c r="K54" s="172">
        <v>44348</v>
      </c>
      <c r="L54" s="172">
        <v>44377</v>
      </c>
      <c r="M54" s="325"/>
      <c r="N54" s="398"/>
      <c r="O54" s="393"/>
      <c r="P54" s="319"/>
      <c r="Q54" s="319"/>
      <c r="R54" s="398"/>
      <c r="S54" s="393"/>
    </row>
    <row r="55" spans="1:19" ht="78" customHeight="1" x14ac:dyDescent="0.3">
      <c r="A55" s="392"/>
      <c r="B55" s="448"/>
      <c r="C55" s="448"/>
      <c r="D55" s="540"/>
      <c r="E55" s="534"/>
      <c r="F55" s="490"/>
      <c r="G55" s="534"/>
      <c r="H55" s="516"/>
      <c r="I55" s="217">
        <v>0.6</v>
      </c>
      <c r="J55" s="493"/>
      <c r="K55" s="172">
        <v>44440</v>
      </c>
      <c r="L55" s="172">
        <v>44499</v>
      </c>
      <c r="M55" s="173" t="s">
        <v>357</v>
      </c>
      <c r="N55" s="399"/>
      <c r="O55" s="392"/>
      <c r="P55" s="160"/>
      <c r="Q55" s="160"/>
      <c r="R55" s="399"/>
      <c r="S55" s="392"/>
    </row>
    <row r="56" spans="1:19" ht="184.5" customHeight="1" x14ac:dyDescent="0.3">
      <c r="A56" s="157">
        <v>25</v>
      </c>
      <c r="B56" s="448" t="s">
        <v>523</v>
      </c>
      <c r="C56" s="448"/>
      <c r="D56" s="273">
        <v>0.01</v>
      </c>
      <c r="E56" s="163" t="s">
        <v>276</v>
      </c>
      <c r="F56" s="176" t="s">
        <v>246</v>
      </c>
      <c r="G56" s="202" t="s">
        <v>262</v>
      </c>
      <c r="H56" s="158" t="s">
        <v>281</v>
      </c>
      <c r="I56" s="223">
        <v>1</v>
      </c>
      <c r="J56" s="163" t="s">
        <v>348</v>
      </c>
      <c r="K56" s="144">
        <v>44256</v>
      </c>
      <c r="L56" s="144">
        <v>43951</v>
      </c>
      <c r="M56" s="158" t="s">
        <v>247</v>
      </c>
      <c r="N56" s="318" t="s">
        <v>831</v>
      </c>
      <c r="O56" s="326" t="s">
        <v>873</v>
      </c>
      <c r="P56" s="160"/>
      <c r="Q56" s="160"/>
      <c r="R56" s="318" t="s">
        <v>822</v>
      </c>
      <c r="S56" s="160"/>
    </row>
    <row r="57" spans="1:19" ht="123" customHeight="1" x14ac:dyDescent="0.3">
      <c r="A57" s="391">
        <v>26</v>
      </c>
      <c r="B57" s="448" t="s">
        <v>358</v>
      </c>
      <c r="C57" s="448"/>
      <c r="D57" s="539">
        <v>0.01</v>
      </c>
      <c r="E57" s="479" t="s">
        <v>254</v>
      </c>
      <c r="F57" s="448" t="s">
        <v>282</v>
      </c>
      <c r="G57" s="479" t="s">
        <v>262</v>
      </c>
      <c r="H57" s="158" t="s">
        <v>283</v>
      </c>
      <c r="I57" s="223">
        <v>0.6</v>
      </c>
      <c r="J57" s="470" t="s">
        <v>348</v>
      </c>
      <c r="K57" s="144">
        <v>44256</v>
      </c>
      <c r="L57" s="144">
        <v>44285</v>
      </c>
      <c r="M57" s="158" t="s">
        <v>284</v>
      </c>
      <c r="N57" s="397" t="s">
        <v>832</v>
      </c>
      <c r="O57" s="391" t="s">
        <v>874</v>
      </c>
      <c r="P57" s="153"/>
      <c r="Q57" s="153"/>
      <c r="R57" s="397" t="s">
        <v>822</v>
      </c>
      <c r="S57" s="391"/>
    </row>
    <row r="58" spans="1:19" ht="114" customHeight="1" x14ac:dyDescent="0.3">
      <c r="A58" s="392"/>
      <c r="B58" s="448"/>
      <c r="C58" s="448"/>
      <c r="D58" s="539"/>
      <c r="E58" s="479"/>
      <c r="F58" s="448"/>
      <c r="G58" s="479"/>
      <c r="H58" s="158" t="s">
        <v>279</v>
      </c>
      <c r="I58" s="223">
        <v>0.4</v>
      </c>
      <c r="J58" s="471"/>
      <c r="K58" s="144">
        <v>44287</v>
      </c>
      <c r="L58" s="144">
        <v>44316</v>
      </c>
      <c r="M58" s="158" t="s">
        <v>248</v>
      </c>
      <c r="N58" s="399"/>
      <c r="O58" s="392"/>
      <c r="P58" s="153"/>
      <c r="Q58" s="153"/>
      <c r="R58" s="399"/>
      <c r="S58" s="392"/>
    </row>
    <row r="59" spans="1:19" ht="274.5" customHeight="1" x14ac:dyDescent="0.3">
      <c r="A59" s="391">
        <v>27</v>
      </c>
      <c r="B59" s="448" t="s">
        <v>366</v>
      </c>
      <c r="C59" s="448"/>
      <c r="D59" s="458">
        <v>6.3E-3</v>
      </c>
      <c r="E59" s="470" t="s">
        <v>263</v>
      </c>
      <c r="F59" s="449" t="s">
        <v>368</v>
      </c>
      <c r="G59" s="470" t="s">
        <v>262</v>
      </c>
      <c r="H59" s="300" t="s">
        <v>367</v>
      </c>
      <c r="I59" s="303">
        <v>0.2</v>
      </c>
      <c r="J59" s="301" t="s">
        <v>479</v>
      </c>
      <c r="K59" s="299">
        <v>44256</v>
      </c>
      <c r="L59" s="299">
        <v>44285</v>
      </c>
      <c r="M59" s="300" t="s">
        <v>359</v>
      </c>
      <c r="N59" s="397" t="s">
        <v>833</v>
      </c>
      <c r="O59" s="391" t="s">
        <v>875</v>
      </c>
      <c r="P59" s="302"/>
      <c r="Q59" s="302"/>
      <c r="R59" s="397" t="s">
        <v>822</v>
      </c>
      <c r="S59" s="391"/>
    </row>
    <row r="60" spans="1:19" ht="111" customHeight="1" x14ac:dyDescent="0.3">
      <c r="A60" s="393"/>
      <c r="B60" s="448"/>
      <c r="C60" s="448"/>
      <c r="D60" s="459"/>
      <c r="E60" s="471"/>
      <c r="F60" s="535"/>
      <c r="G60" s="471"/>
      <c r="H60" s="300" t="s">
        <v>360</v>
      </c>
      <c r="I60" s="303">
        <v>0.4</v>
      </c>
      <c r="J60" s="301" t="s">
        <v>443</v>
      </c>
      <c r="K60" s="299">
        <v>44256</v>
      </c>
      <c r="L60" s="299">
        <v>44439</v>
      </c>
      <c r="M60" s="300" t="s">
        <v>481</v>
      </c>
      <c r="N60" s="398"/>
      <c r="O60" s="393"/>
      <c r="P60" s="302"/>
      <c r="Q60" s="302"/>
      <c r="R60" s="398"/>
      <c r="S60" s="393"/>
    </row>
    <row r="61" spans="1:19" ht="172.5" customHeight="1" x14ac:dyDescent="0.3">
      <c r="A61" s="392"/>
      <c r="B61" s="448"/>
      <c r="C61" s="448"/>
      <c r="D61" s="531"/>
      <c r="E61" s="472"/>
      <c r="F61" s="517"/>
      <c r="G61" s="472"/>
      <c r="H61" s="300" t="s">
        <v>480</v>
      </c>
      <c r="I61" s="303">
        <v>0.4</v>
      </c>
      <c r="J61" s="301" t="s">
        <v>479</v>
      </c>
      <c r="K61" s="299">
        <v>44470</v>
      </c>
      <c r="L61" s="299">
        <v>44530</v>
      </c>
      <c r="M61" s="300" t="s">
        <v>275</v>
      </c>
      <c r="N61" s="399"/>
      <c r="O61" s="392"/>
      <c r="P61" s="302"/>
      <c r="Q61" s="302"/>
      <c r="R61" s="399"/>
      <c r="S61" s="392"/>
    </row>
    <row r="62" spans="1:19" ht="144.75" customHeight="1" x14ac:dyDescent="0.3">
      <c r="A62" s="394">
        <v>28</v>
      </c>
      <c r="B62" s="448" t="s">
        <v>524</v>
      </c>
      <c r="C62" s="448"/>
      <c r="D62" s="539">
        <v>3.2000000000000002E-3</v>
      </c>
      <c r="E62" s="479" t="s">
        <v>276</v>
      </c>
      <c r="F62" s="448" t="s">
        <v>278</v>
      </c>
      <c r="G62" s="479" t="s">
        <v>262</v>
      </c>
      <c r="H62" s="541" t="s">
        <v>361</v>
      </c>
      <c r="I62" s="223">
        <v>0.25</v>
      </c>
      <c r="J62" s="479" t="s">
        <v>348</v>
      </c>
      <c r="K62" s="144">
        <v>44256</v>
      </c>
      <c r="L62" s="144">
        <v>44285</v>
      </c>
      <c r="M62" s="158" t="s">
        <v>362</v>
      </c>
      <c r="N62" s="397" t="s">
        <v>834</v>
      </c>
      <c r="O62" s="394" t="s">
        <v>876</v>
      </c>
      <c r="P62" s="153"/>
      <c r="Q62" s="153"/>
      <c r="R62" s="397" t="s">
        <v>822</v>
      </c>
      <c r="S62" s="391"/>
    </row>
    <row r="63" spans="1:19" ht="213.75" customHeight="1" x14ac:dyDescent="0.3">
      <c r="A63" s="395"/>
      <c r="B63" s="448"/>
      <c r="C63" s="448"/>
      <c r="D63" s="539"/>
      <c r="E63" s="479"/>
      <c r="F63" s="448"/>
      <c r="G63" s="479"/>
      <c r="H63" s="541"/>
      <c r="I63" s="223">
        <v>0.25</v>
      </c>
      <c r="J63" s="479"/>
      <c r="K63" s="144">
        <v>44287</v>
      </c>
      <c r="L63" s="144">
        <v>44316</v>
      </c>
      <c r="M63" s="158" t="s">
        <v>363</v>
      </c>
      <c r="N63" s="398"/>
      <c r="O63" s="395"/>
      <c r="P63" s="153"/>
      <c r="Q63" s="153"/>
      <c r="R63" s="398"/>
      <c r="S63" s="393"/>
    </row>
    <row r="64" spans="1:19" s="311" customFormat="1" ht="44.25" customHeight="1" x14ac:dyDescent="0.3">
      <c r="A64" s="395"/>
      <c r="B64" s="448"/>
      <c r="C64" s="448"/>
      <c r="D64" s="539"/>
      <c r="E64" s="479"/>
      <c r="F64" s="448"/>
      <c r="G64" s="479"/>
      <c r="H64" s="449" t="s">
        <v>364</v>
      </c>
      <c r="I64" s="327"/>
      <c r="J64" s="470" t="s">
        <v>348</v>
      </c>
      <c r="K64" s="323">
        <v>44409</v>
      </c>
      <c r="L64" s="323">
        <v>44438</v>
      </c>
      <c r="M64" s="321"/>
      <c r="N64" s="398"/>
      <c r="O64" s="395"/>
      <c r="P64" s="319"/>
      <c r="Q64" s="319"/>
      <c r="R64" s="398"/>
      <c r="S64" s="393"/>
    </row>
    <row r="65" spans="1:19" ht="30.75" customHeight="1" x14ac:dyDescent="0.3">
      <c r="A65" s="395"/>
      <c r="B65" s="448"/>
      <c r="C65" s="448"/>
      <c r="D65" s="539"/>
      <c r="E65" s="479"/>
      <c r="F65" s="448"/>
      <c r="G65" s="479"/>
      <c r="H65" s="517"/>
      <c r="I65" s="317">
        <v>0.5</v>
      </c>
      <c r="J65" s="472"/>
      <c r="K65" s="315">
        <v>44531</v>
      </c>
      <c r="L65" s="315">
        <v>44560</v>
      </c>
      <c r="M65" s="309" t="s">
        <v>365</v>
      </c>
      <c r="N65" s="399"/>
      <c r="O65" s="395"/>
      <c r="P65" s="308"/>
      <c r="Q65" s="308"/>
      <c r="R65" s="399"/>
      <c r="S65" s="392"/>
    </row>
    <row r="66" spans="1:19" x14ac:dyDescent="0.3">
      <c r="A66" s="461"/>
      <c r="B66" s="462"/>
      <c r="C66" s="463"/>
      <c r="D66" s="253" t="e">
        <f>SUM(#REF!)/17</f>
        <v>#REF!</v>
      </c>
      <c r="E66" s="461"/>
      <c r="F66" s="462"/>
      <c r="G66" s="462"/>
      <c r="H66" s="462"/>
      <c r="I66" s="462"/>
      <c r="J66" s="462"/>
      <c r="K66" s="462"/>
      <c r="L66" s="462"/>
      <c r="M66" s="462"/>
      <c r="N66" s="462"/>
      <c r="O66" s="462"/>
      <c r="P66" s="462"/>
      <c r="Q66" s="462"/>
      <c r="R66" s="462"/>
      <c r="S66" s="462"/>
    </row>
    <row r="67" spans="1:19" ht="110.25" customHeight="1" x14ac:dyDescent="0.3">
      <c r="A67" s="401">
        <v>29</v>
      </c>
      <c r="B67" s="490" t="s">
        <v>255</v>
      </c>
      <c r="C67" s="490"/>
      <c r="D67" s="458">
        <v>6.3E-3</v>
      </c>
      <c r="E67" s="470" t="s">
        <v>263</v>
      </c>
      <c r="F67" s="449" t="s">
        <v>252</v>
      </c>
      <c r="G67" s="470" t="s">
        <v>262</v>
      </c>
      <c r="H67" s="449" t="s">
        <v>257</v>
      </c>
      <c r="I67" s="223">
        <v>0.2</v>
      </c>
      <c r="J67" s="470" t="s">
        <v>260</v>
      </c>
      <c r="K67" s="144">
        <v>44197</v>
      </c>
      <c r="L67" s="144">
        <v>44228</v>
      </c>
      <c r="M67" s="234" t="s">
        <v>258</v>
      </c>
      <c r="N67" s="483"/>
      <c r="O67" s="401" t="s">
        <v>879</v>
      </c>
      <c r="P67" s="149"/>
      <c r="Q67" s="149"/>
      <c r="R67" s="483"/>
      <c r="S67" s="483"/>
    </row>
    <row r="68" spans="1:19" ht="94.5" customHeight="1" x14ac:dyDescent="0.3">
      <c r="A68" s="401"/>
      <c r="B68" s="490"/>
      <c r="C68" s="490"/>
      <c r="D68" s="459"/>
      <c r="E68" s="471"/>
      <c r="F68" s="535"/>
      <c r="G68" s="471"/>
      <c r="H68" s="535"/>
      <c r="I68" s="223">
        <v>0.25</v>
      </c>
      <c r="J68" s="471"/>
      <c r="K68" s="144">
        <v>44229</v>
      </c>
      <c r="L68" s="144">
        <v>44246</v>
      </c>
      <c r="M68" s="234" t="s">
        <v>259</v>
      </c>
      <c r="N68" s="484"/>
      <c r="O68" s="401"/>
      <c r="P68" s="149"/>
      <c r="Q68" s="149"/>
      <c r="R68" s="484"/>
      <c r="S68" s="484"/>
    </row>
    <row r="69" spans="1:19" ht="35.25" customHeight="1" x14ac:dyDescent="0.3">
      <c r="A69" s="401"/>
      <c r="B69" s="490"/>
      <c r="C69" s="490"/>
      <c r="D69" s="459"/>
      <c r="E69" s="471"/>
      <c r="F69" s="535"/>
      <c r="G69" s="471"/>
      <c r="H69" s="535"/>
      <c r="I69" s="223">
        <v>0.2</v>
      </c>
      <c r="J69" s="471"/>
      <c r="K69" s="144">
        <v>44470</v>
      </c>
      <c r="L69" s="144">
        <v>44515</v>
      </c>
      <c r="M69" s="234" t="s">
        <v>258</v>
      </c>
      <c r="N69" s="484"/>
      <c r="O69" s="401"/>
      <c r="P69" s="149"/>
      <c r="Q69" s="149"/>
      <c r="R69" s="484"/>
      <c r="S69" s="484"/>
    </row>
    <row r="70" spans="1:19" ht="81" x14ac:dyDescent="0.3">
      <c r="A70" s="401"/>
      <c r="B70" s="490"/>
      <c r="C70" s="490"/>
      <c r="D70" s="459"/>
      <c r="E70" s="471"/>
      <c r="F70" s="535"/>
      <c r="G70" s="471"/>
      <c r="H70" s="517"/>
      <c r="I70" s="223">
        <v>0.25</v>
      </c>
      <c r="J70" s="472"/>
      <c r="K70" s="144">
        <v>44516</v>
      </c>
      <c r="L70" s="144">
        <v>44531</v>
      </c>
      <c r="M70" s="234" t="s">
        <v>259</v>
      </c>
      <c r="N70" s="484"/>
      <c r="O70" s="401"/>
      <c r="P70" s="149"/>
      <c r="Q70" s="149"/>
      <c r="R70" s="484"/>
      <c r="S70" s="484"/>
    </row>
    <row r="71" spans="1:19" ht="66.75" customHeight="1" x14ac:dyDescent="0.3">
      <c r="A71" s="401"/>
      <c r="B71" s="490"/>
      <c r="C71" s="490"/>
      <c r="D71" s="531"/>
      <c r="E71" s="472"/>
      <c r="F71" s="517"/>
      <c r="G71" s="472"/>
      <c r="H71" s="176" t="s">
        <v>256</v>
      </c>
      <c r="I71" s="223">
        <v>0.1</v>
      </c>
      <c r="J71" s="163" t="s">
        <v>260</v>
      </c>
      <c r="K71" s="144">
        <v>44501</v>
      </c>
      <c r="L71" s="144">
        <v>44560</v>
      </c>
      <c r="M71" s="234" t="s">
        <v>261</v>
      </c>
      <c r="N71" s="485"/>
      <c r="O71" s="401"/>
      <c r="P71" s="149"/>
      <c r="Q71" s="149"/>
      <c r="R71" s="485"/>
      <c r="S71" s="485"/>
    </row>
    <row r="72" spans="1:19" ht="40.5" x14ac:dyDescent="0.3">
      <c r="A72" s="400">
        <v>30</v>
      </c>
      <c r="B72" s="490" t="s">
        <v>265</v>
      </c>
      <c r="C72" s="490"/>
      <c r="D72" s="538">
        <v>1.26E-2</v>
      </c>
      <c r="E72" s="479" t="s">
        <v>263</v>
      </c>
      <c r="F72" s="448" t="s">
        <v>253</v>
      </c>
      <c r="G72" s="479" t="s">
        <v>262</v>
      </c>
      <c r="H72" s="448" t="s">
        <v>266</v>
      </c>
      <c r="I72" s="223">
        <v>0.05</v>
      </c>
      <c r="J72" s="470" t="s">
        <v>267</v>
      </c>
      <c r="K72" s="144">
        <v>44348</v>
      </c>
      <c r="L72" s="144">
        <v>44362</v>
      </c>
      <c r="M72" s="234" t="s">
        <v>272</v>
      </c>
      <c r="N72" s="483"/>
      <c r="O72" s="400" t="s">
        <v>878</v>
      </c>
      <c r="P72" s="149"/>
      <c r="Q72" s="149"/>
      <c r="R72" s="397" t="s">
        <v>848</v>
      </c>
      <c r="S72" s="400"/>
    </row>
    <row r="73" spans="1:19" ht="40.5" x14ac:dyDescent="0.3">
      <c r="A73" s="400"/>
      <c r="B73" s="490"/>
      <c r="C73" s="490"/>
      <c r="D73" s="538"/>
      <c r="E73" s="479"/>
      <c r="F73" s="448"/>
      <c r="G73" s="479"/>
      <c r="H73" s="448"/>
      <c r="I73" s="223">
        <v>0.05</v>
      </c>
      <c r="J73" s="471"/>
      <c r="K73" s="144">
        <v>44362</v>
      </c>
      <c r="L73" s="144">
        <v>44377</v>
      </c>
      <c r="M73" s="234" t="s">
        <v>268</v>
      </c>
      <c r="N73" s="485"/>
      <c r="O73" s="400"/>
      <c r="P73" s="149"/>
      <c r="Q73" s="149"/>
      <c r="R73" s="399"/>
      <c r="S73" s="400"/>
    </row>
    <row r="74" spans="1:19" ht="60.75" x14ac:dyDescent="0.3">
      <c r="A74" s="400"/>
      <c r="B74" s="490"/>
      <c r="C74" s="490"/>
      <c r="D74" s="538"/>
      <c r="E74" s="479"/>
      <c r="F74" s="448"/>
      <c r="G74" s="479"/>
      <c r="H74" s="448"/>
      <c r="I74" s="223">
        <v>0.15</v>
      </c>
      <c r="J74" s="471"/>
      <c r="K74" s="144">
        <v>44378</v>
      </c>
      <c r="L74" s="144">
        <v>44408</v>
      </c>
      <c r="M74" s="234" t="s">
        <v>763</v>
      </c>
      <c r="N74" s="318" t="s">
        <v>835</v>
      </c>
      <c r="O74" s="400"/>
      <c r="P74" s="149"/>
      <c r="Q74" s="149"/>
      <c r="R74" s="318" t="s">
        <v>822</v>
      </c>
      <c r="S74" s="400"/>
    </row>
    <row r="75" spans="1:19" ht="40.5" x14ac:dyDescent="0.3">
      <c r="A75" s="400"/>
      <c r="B75" s="490"/>
      <c r="C75" s="490"/>
      <c r="D75" s="538"/>
      <c r="E75" s="479"/>
      <c r="F75" s="448"/>
      <c r="G75" s="479"/>
      <c r="H75" s="448"/>
      <c r="I75" s="223">
        <v>0.05</v>
      </c>
      <c r="J75" s="471"/>
      <c r="K75" s="144">
        <v>44470</v>
      </c>
      <c r="L75" s="144">
        <v>44484</v>
      </c>
      <c r="M75" s="234" t="s">
        <v>272</v>
      </c>
      <c r="N75" s="483"/>
      <c r="O75" s="400"/>
      <c r="P75" s="149"/>
      <c r="Q75" s="149"/>
      <c r="R75" s="397" t="s">
        <v>848</v>
      </c>
      <c r="S75" s="400"/>
    </row>
    <row r="76" spans="1:19" ht="40.5" x14ac:dyDescent="0.3">
      <c r="A76" s="400"/>
      <c r="B76" s="490"/>
      <c r="C76" s="490"/>
      <c r="D76" s="538"/>
      <c r="E76" s="479"/>
      <c r="F76" s="448"/>
      <c r="G76" s="479"/>
      <c r="H76" s="448"/>
      <c r="I76" s="223">
        <v>0.05</v>
      </c>
      <c r="J76" s="471"/>
      <c r="K76" s="144">
        <v>44484</v>
      </c>
      <c r="L76" s="144">
        <v>44500</v>
      </c>
      <c r="M76" s="234" t="s">
        <v>268</v>
      </c>
      <c r="N76" s="485"/>
      <c r="O76" s="400"/>
      <c r="P76" s="149"/>
      <c r="Q76" s="149"/>
      <c r="R76" s="399"/>
      <c r="S76" s="400"/>
    </row>
    <row r="77" spans="1:19" ht="60.75" x14ac:dyDescent="0.3">
      <c r="A77" s="400"/>
      <c r="B77" s="490"/>
      <c r="C77" s="490"/>
      <c r="D77" s="538"/>
      <c r="E77" s="479"/>
      <c r="F77" s="448"/>
      <c r="G77" s="479"/>
      <c r="H77" s="448"/>
      <c r="I77" s="223">
        <v>0.15</v>
      </c>
      <c r="J77" s="472"/>
      <c r="K77" s="144">
        <v>44501</v>
      </c>
      <c r="L77" s="144">
        <v>44530</v>
      </c>
      <c r="M77" s="235" t="s">
        <v>763</v>
      </c>
      <c r="N77" s="318" t="s">
        <v>835</v>
      </c>
      <c r="O77" s="400"/>
      <c r="P77" s="149"/>
      <c r="Q77" s="149"/>
      <c r="R77" s="318" t="s">
        <v>822</v>
      </c>
      <c r="S77" s="400"/>
    </row>
    <row r="78" spans="1:19" ht="40.5" x14ac:dyDescent="0.3">
      <c r="A78" s="400"/>
      <c r="B78" s="490"/>
      <c r="C78" s="490"/>
      <c r="D78" s="538"/>
      <c r="E78" s="479"/>
      <c r="F78" s="448"/>
      <c r="G78" s="479"/>
      <c r="H78" s="448" t="s">
        <v>269</v>
      </c>
      <c r="I78" s="223">
        <v>0.1</v>
      </c>
      <c r="J78" s="470" t="s">
        <v>260</v>
      </c>
      <c r="K78" s="144">
        <v>44501</v>
      </c>
      <c r="L78" s="144">
        <v>44515</v>
      </c>
      <c r="M78" s="158" t="s">
        <v>272</v>
      </c>
      <c r="N78" s="397"/>
      <c r="O78" s="400"/>
      <c r="P78" s="149"/>
      <c r="Q78" s="149"/>
      <c r="R78" s="397" t="s">
        <v>848</v>
      </c>
      <c r="S78" s="400"/>
    </row>
    <row r="79" spans="1:19" ht="40.5" x14ac:dyDescent="0.3">
      <c r="A79" s="400"/>
      <c r="B79" s="490"/>
      <c r="C79" s="490"/>
      <c r="D79" s="538"/>
      <c r="E79" s="479"/>
      <c r="F79" s="448"/>
      <c r="G79" s="479"/>
      <c r="H79" s="448"/>
      <c r="I79" s="223">
        <v>0.1</v>
      </c>
      <c r="J79" s="471"/>
      <c r="K79" s="144">
        <v>44515</v>
      </c>
      <c r="L79" s="144">
        <v>44530</v>
      </c>
      <c r="M79" s="158" t="s">
        <v>268</v>
      </c>
      <c r="N79" s="399"/>
      <c r="O79" s="400"/>
      <c r="P79" s="149"/>
      <c r="Q79" s="149"/>
      <c r="R79" s="399"/>
      <c r="S79" s="400"/>
    </row>
    <row r="80" spans="1:19" ht="60.75" x14ac:dyDescent="0.3">
      <c r="A80" s="400"/>
      <c r="B80" s="490"/>
      <c r="C80" s="490"/>
      <c r="D80" s="538"/>
      <c r="E80" s="479"/>
      <c r="F80" s="448"/>
      <c r="G80" s="479"/>
      <c r="H80" s="448"/>
      <c r="I80" s="223">
        <v>0.3</v>
      </c>
      <c r="J80" s="472"/>
      <c r="K80" s="144">
        <v>44531</v>
      </c>
      <c r="L80" s="144">
        <v>44545</v>
      </c>
      <c r="M80" s="158" t="s">
        <v>763</v>
      </c>
      <c r="N80" s="318" t="s">
        <v>836</v>
      </c>
      <c r="O80" s="400"/>
      <c r="P80" s="149"/>
      <c r="Q80" s="149"/>
      <c r="R80" s="318" t="s">
        <v>822</v>
      </c>
      <c r="S80" s="400"/>
    </row>
    <row r="81" spans="1:19" ht="97.5" customHeight="1" x14ac:dyDescent="0.3">
      <c r="A81" s="160">
        <v>31</v>
      </c>
      <c r="B81" s="448" t="s">
        <v>270</v>
      </c>
      <c r="C81" s="448"/>
      <c r="D81" s="273">
        <v>3.2000000000000002E-3</v>
      </c>
      <c r="E81" s="163" t="s">
        <v>264</v>
      </c>
      <c r="F81" s="158" t="s">
        <v>369</v>
      </c>
      <c r="G81" s="202" t="s">
        <v>262</v>
      </c>
      <c r="H81" s="164" t="s">
        <v>371</v>
      </c>
      <c r="I81" s="223">
        <v>1</v>
      </c>
      <c r="J81" s="159" t="s">
        <v>370</v>
      </c>
      <c r="K81" s="144">
        <v>44348</v>
      </c>
      <c r="L81" s="144">
        <v>44377</v>
      </c>
      <c r="M81" s="158" t="s">
        <v>271</v>
      </c>
      <c r="N81" s="149"/>
      <c r="O81" s="319" t="s">
        <v>877</v>
      </c>
      <c r="P81" s="149"/>
      <c r="Q81" s="149"/>
      <c r="R81" s="318" t="s">
        <v>848</v>
      </c>
      <c r="S81" s="319"/>
    </row>
    <row r="82" spans="1:19" x14ac:dyDescent="0.3">
      <c r="D82" s="253" t="e">
        <f>SUM(#REF!)/15</f>
        <v>#REF!</v>
      </c>
    </row>
  </sheetData>
  <mergeCells count="223">
    <mergeCell ref="G50:G52"/>
    <mergeCell ref="B47:C49"/>
    <mergeCell ref="D47:D49"/>
    <mergeCell ref="E47:E49"/>
    <mergeCell ref="F47:F49"/>
    <mergeCell ref="F72:F80"/>
    <mergeCell ref="J50:J52"/>
    <mergeCell ref="B53:C55"/>
    <mergeCell ref="D53:D55"/>
    <mergeCell ref="E53:E55"/>
    <mergeCell ref="F53:F55"/>
    <mergeCell ref="G53:G55"/>
    <mergeCell ref="H62:H63"/>
    <mergeCell ref="J62:J63"/>
    <mergeCell ref="B62:C65"/>
    <mergeCell ref="D62:D65"/>
    <mergeCell ref="E62:E65"/>
    <mergeCell ref="F62:F65"/>
    <mergeCell ref="G62:G65"/>
    <mergeCell ref="G57:G58"/>
    <mergeCell ref="J57:J58"/>
    <mergeCell ref="B59:C61"/>
    <mergeCell ref="D59:D61"/>
    <mergeCell ref="E59:E61"/>
    <mergeCell ref="B81:C81"/>
    <mergeCell ref="H78:H80"/>
    <mergeCell ref="A67:A71"/>
    <mergeCell ref="B67:C71"/>
    <mergeCell ref="D67:D71"/>
    <mergeCell ref="E67:E71"/>
    <mergeCell ref="A57:A58"/>
    <mergeCell ref="F57:F58"/>
    <mergeCell ref="F59:F61"/>
    <mergeCell ref="G59:G61"/>
    <mergeCell ref="G67:G71"/>
    <mergeCell ref="A66:C66"/>
    <mergeCell ref="E66:S66"/>
    <mergeCell ref="G72:G80"/>
    <mergeCell ref="H72:H77"/>
    <mergeCell ref="J72:J77"/>
    <mergeCell ref="J78:J80"/>
    <mergeCell ref="H67:H70"/>
    <mergeCell ref="J67:J70"/>
    <mergeCell ref="A59:A61"/>
    <mergeCell ref="A62:A65"/>
    <mergeCell ref="A72:A80"/>
    <mergeCell ref="B72:C80"/>
    <mergeCell ref="D72:D80"/>
    <mergeCell ref="E72:E80"/>
    <mergeCell ref="B44:C45"/>
    <mergeCell ref="D44:D45"/>
    <mergeCell ref="E44:E45"/>
    <mergeCell ref="F44:F45"/>
    <mergeCell ref="B34:C37"/>
    <mergeCell ref="F67:F71"/>
    <mergeCell ref="B56:C56"/>
    <mergeCell ref="B57:C58"/>
    <mergeCell ref="D57:D58"/>
    <mergeCell ref="E57:E58"/>
    <mergeCell ref="A47:A49"/>
    <mergeCell ref="A50:A52"/>
    <mergeCell ref="A53:A55"/>
    <mergeCell ref="B50:C52"/>
    <mergeCell ref="D50:D52"/>
    <mergeCell ref="E50:E52"/>
    <mergeCell ref="F50:F52"/>
    <mergeCell ref="E31:S31"/>
    <mergeCell ref="D42:D43"/>
    <mergeCell ref="D38:D41"/>
    <mergeCell ref="A44:A45"/>
    <mergeCell ref="G38:G41"/>
    <mergeCell ref="H39:H41"/>
    <mergeCell ref="I39:I41"/>
    <mergeCell ref="I44:I45"/>
    <mergeCell ref="E46:S46"/>
    <mergeCell ref="E33:S33"/>
    <mergeCell ref="S42:S43"/>
    <mergeCell ref="N44:N45"/>
    <mergeCell ref="R44:R45"/>
    <mergeCell ref="S44:S45"/>
    <mergeCell ref="A31:C31"/>
    <mergeCell ref="A46:C46"/>
    <mergeCell ref="A33:C33"/>
    <mergeCell ref="A34:A37"/>
    <mergeCell ref="A42:A43"/>
    <mergeCell ref="B42:C43"/>
    <mergeCell ref="A38:A41"/>
    <mergeCell ref="B38:C41"/>
    <mergeCell ref="B32:C32"/>
    <mergeCell ref="J35:J37"/>
    <mergeCell ref="J39:J41"/>
    <mergeCell ref="G47:G49"/>
    <mergeCell ref="E42:E43"/>
    <mergeCell ref="F42:F43"/>
    <mergeCell ref="G42:G43"/>
    <mergeCell ref="H42:H43"/>
    <mergeCell ref="I42:I43"/>
    <mergeCell ref="E38:E41"/>
    <mergeCell ref="F38:F41"/>
    <mergeCell ref="H47:H49"/>
    <mergeCell ref="G44:G45"/>
    <mergeCell ref="H44:H45"/>
    <mergeCell ref="D34:D37"/>
    <mergeCell ref="E34:E37"/>
    <mergeCell ref="F34:F37"/>
    <mergeCell ref="G34:G37"/>
    <mergeCell ref="H35:H37"/>
    <mergeCell ref="I35:I37"/>
    <mergeCell ref="A7:S8"/>
    <mergeCell ref="A10:P10"/>
    <mergeCell ref="Q10:S10"/>
    <mergeCell ref="A11:B11"/>
    <mergeCell ref="C11:S11"/>
    <mergeCell ref="A2:D4"/>
    <mergeCell ref="E2:P3"/>
    <mergeCell ref="R2:S2"/>
    <mergeCell ref="R3:S3"/>
    <mergeCell ref="E4:P4"/>
    <mergeCell ref="R4:S4"/>
    <mergeCell ref="A6:C6"/>
    <mergeCell ref="D6:I6"/>
    <mergeCell ref="J6:M6"/>
    <mergeCell ref="N6:O6"/>
    <mergeCell ref="P6:S6"/>
    <mergeCell ref="A12:B12"/>
    <mergeCell ref="C12:S12"/>
    <mergeCell ref="A13:S14"/>
    <mergeCell ref="A15:B15"/>
    <mergeCell ref="C15:N15"/>
    <mergeCell ref="R15:S15"/>
    <mergeCell ref="A9:P9"/>
    <mergeCell ref="Q9:S9"/>
    <mergeCell ref="A16:B16"/>
    <mergeCell ref="C16:N16"/>
    <mergeCell ref="R16:S16"/>
    <mergeCell ref="M23:M24"/>
    <mergeCell ref="B23:C25"/>
    <mergeCell ref="F23:F25"/>
    <mergeCell ref="B18:C18"/>
    <mergeCell ref="B30:C30"/>
    <mergeCell ref="A23:A25"/>
    <mergeCell ref="A26:A28"/>
    <mergeCell ref="E23:E25"/>
    <mergeCell ref="E26:E28"/>
    <mergeCell ref="A19:A22"/>
    <mergeCell ref="B19:C22"/>
    <mergeCell ref="D19:D22"/>
    <mergeCell ref="B26:C28"/>
    <mergeCell ref="F26:F28"/>
    <mergeCell ref="G23:G25"/>
    <mergeCell ref="G26:G28"/>
    <mergeCell ref="G19:G22"/>
    <mergeCell ref="E19:E22"/>
    <mergeCell ref="F19:F22"/>
    <mergeCell ref="A29:C29"/>
    <mergeCell ref="D23:D25"/>
    <mergeCell ref="D26:D28"/>
    <mergeCell ref="E29:S29"/>
    <mergeCell ref="N34:N37"/>
    <mergeCell ref="R34:R37"/>
    <mergeCell ref="S34:S37"/>
    <mergeCell ref="N38:N41"/>
    <mergeCell ref="R38:R41"/>
    <mergeCell ref="S38:S41"/>
    <mergeCell ref="N42:N43"/>
    <mergeCell ref="R42:R43"/>
    <mergeCell ref="O53:O55"/>
    <mergeCell ref="N53:N55"/>
    <mergeCell ref="N50:N52"/>
    <mergeCell ref="O34:O37"/>
    <mergeCell ref="O38:O41"/>
    <mergeCell ref="O42:O43"/>
    <mergeCell ref="O44:O45"/>
    <mergeCell ref="O47:O49"/>
    <mergeCell ref="O50:O52"/>
    <mergeCell ref="S19:S22"/>
    <mergeCell ref="R19:R22"/>
    <mergeCell ref="N19:N22"/>
    <mergeCell ref="R23:R25"/>
    <mergeCell ref="N23:N25"/>
    <mergeCell ref="S23:S25"/>
    <mergeCell ref="S26:S28"/>
    <mergeCell ref="R26:R28"/>
    <mergeCell ref="N26:N28"/>
    <mergeCell ref="O19:O22"/>
    <mergeCell ref="O23:O25"/>
    <mergeCell ref="O26:O28"/>
    <mergeCell ref="O67:O71"/>
    <mergeCell ref="O72:O80"/>
    <mergeCell ref="N67:N71"/>
    <mergeCell ref="R67:R71"/>
    <mergeCell ref="S67:S71"/>
    <mergeCell ref="N72:N73"/>
    <mergeCell ref="N75:N76"/>
    <mergeCell ref="N78:N79"/>
    <mergeCell ref="R72:R73"/>
    <mergeCell ref="S72:S80"/>
    <mergeCell ref="R78:R79"/>
    <mergeCell ref="R75:R76"/>
    <mergeCell ref="H54:H55"/>
    <mergeCell ref="J54:J55"/>
    <mergeCell ref="H64:H65"/>
    <mergeCell ref="J64:J65"/>
    <mergeCell ref="S47:S49"/>
    <mergeCell ref="S50:S52"/>
    <mergeCell ref="S53:S55"/>
    <mergeCell ref="S57:S58"/>
    <mergeCell ref="S59:S61"/>
    <mergeCell ref="S62:S65"/>
    <mergeCell ref="N47:N49"/>
    <mergeCell ref="R62:R65"/>
    <mergeCell ref="R59:R61"/>
    <mergeCell ref="R57:R58"/>
    <mergeCell ref="R53:R55"/>
    <mergeCell ref="R50:R52"/>
    <mergeCell ref="R47:R49"/>
    <mergeCell ref="O57:O58"/>
    <mergeCell ref="O59:O61"/>
    <mergeCell ref="O62:O65"/>
    <mergeCell ref="N62:N65"/>
    <mergeCell ref="N59:N61"/>
    <mergeCell ref="N57:N58"/>
    <mergeCell ref="J47:J49"/>
  </mergeCells>
  <pageMargins left="0.7" right="0.7" top="0.75" bottom="0.75" header="0.3" footer="0.3"/>
  <pageSetup paperSize="9" scale="17" fitToHeight="0"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499984740745262"/>
    <pageSetUpPr fitToPage="1"/>
  </sheetPr>
  <dimension ref="A1:S26"/>
  <sheetViews>
    <sheetView topLeftCell="A21" zoomScale="50" zoomScaleNormal="50" workbookViewId="0">
      <selection activeCell="B25" sqref="B25:C25"/>
    </sheetView>
  </sheetViews>
  <sheetFormatPr baseColWidth="10" defaultRowHeight="20.25" x14ac:dyDescent="0.3"/>
  <cols>
    <col min="1" max="1" width="22.5703125" style="140" customWidth="1"/>
    <col min="2" max="2" width="24.140625" style="140" customWidth="1"/>
    <col min="3" max="3" width="28.42578125" style="140" customWidth="1"/>
    <col min="4" max="4" width="20.5703125" style="140" hidden="1" customWidth="1"/>
    <col min="5" max="5" width="37" style="140" customWidth="1"/>
    <col min="6" max="6" width="42.42578125" style="140" customWidth="1"/>
    <col min="7" max="7" width="29.85546875" style="140" hidden="1" customWidth="1"/>
    <col min="8" max="8" width="44.42578125" style="140" customWidth="1"/>
    <col min="9" max="9" width="26.28515625" style="140" hidden="1" customWidth="1"/>
    <col min="10" max="10" width="47.42578125" style="140" hidden="1" customWidth="1"/>
    <col min="11" max="11" width="27.5703125" style="140" customWidth="1"/>
    <col min="12" max="12" width="28.28515625" style="140" customWidth="1"/>
    <col min="13" max="13" width="42.7109375" style="140" customWidth="1"/>
    <col min="14" max="14" width="47.140625" style="140" customWidth="1"/>
    <col min="15" max="15" width="39" style="140" customWidth="1"/>
    <col min="16" max="16" width="37.140625" style="140" hidden="1" customWidth="1"/>
    <col min="17" max="17" width="39.7109375" style="140" hidden="1" customWidth="1"/>
    <col min="18" max="18" width="27.7109375" style="140" customWidth="1"/>
    <col min="19" max="19" width="33" style="140" customWidth="1"/>
    <col min="20" max="16384" width="11.42578125" style="140"/>
  </cols>
  <sheetData>
    <row r="1" spans="1:19" ht="36.75" customHeight="1" x14ac:dyDescent="0.3"/>
    <row r="2" spans="1:19" ht="36.75" customHeight="1" x14ac:dyDescent="0.3">
      <c r="A2" s="420"/>
      <c r="B2" s="421"/>
      <c r="C2" s="421"/>
      <c r="D2" s="422"/>
      <c r="E2" s="429" t="s">
        <v>241</v>
      </c>
      <c r="F2" s="429"/>
      <c r="G2" s="429"/>
      <c r="H2" s="429"/>
      <c r="I2" s="429"/>
      <c r="J2" s="429"/>
      <c r="K2" s="429"/>
      <c r="L2" s="429"/>
      <c r="M2" s="429"/>
      <c r="N2" s="429"/>
      <c r="O2" s="429"/>
      <c r="P2" s="429"/>
      <c r="Q2" s="139" t="s">
        <v>238</v>
      </c>
      <c r="R2" s="430" t="s">
        <v>243</v>
      </c>
      <c r="S2" s="430"/>
    </row>
    <row r="3" spans="1:19" ht="36.75" customHeight="1" x14ac:dyDescent="0.3">
      <c r="A3" s="423"/>
      <c r="B3" s="424"/>
      <c r="C3" s="424"/>
      <c r="D3" s="425"/>
      <c r="E3" s="429"/>
      <c r="F3" s="429"/>
      <c r="G3" s="429"/>
      <c r="H3" s="429"/>
      <c r="I3" s="429"/>
      <c r="J3" s="429"/>
      <c r="K3" s="429"/>
      <c r="L3" s="429"/>
      <c r="M3" s="429"/>
      <c r="N3" s="429"/>
      <c r="O3" s="429"/>
      <c r="P3" s="429"/>
      <c r="Q3" s="139" t="s">
        <v>239</v>
      </c>
      <c r="R3" s="431">
        <v>2</v>
      </c>
      <c r="S3" s="431"/>
    </row>
    <row r="4" spans="1:19" ht="36.75" customHeight="1" x14ac:dyDescent="0.3">
      <c r="A4" s="426"/>
      <c r="B4" s="427"/>
      <c r="C4" s="427"/>
      <c r="D4" s="428"/>
      <c r="E4" s="429" t="s">
        <v>242</v>
      </c>
      <c r="F4" s="429"/>
      <c r="G4" s="429"/>
      <c r="H4" s="429"/>
      <c r="I4" s="429"/>
      <c r="J4" s="429"/>
      <c r="K4" s="429"/>
      <c r="L4" s="429"/>
      <c r="M4" s="429"/>
      <c r="N4" s="429"/>
      <c r="O4" s="429"/>
      <c r="P4" s="429"/>
      <c r="Q4" s="139" t="s">
        <v>240</v>
      </c>
      <c r="R4" s="432">
        <v>44173</v>
      </c>
      <c r="S4" s="433"/>
    </row>
    <row r="5" spans="1:19" ht="36.75" customHeight="1" x14ac:dyDescent="0.3"/>
    <row r="6" spans="1:19" ht="59.25" customHeight="1" x14ac:dyDescent="0.3">
      <c r="A6" s="434" t="s">
        <v>50</v>
      </c>
      <c r="B6" s="435"/>
      <c r="C6" s="436"/>
      <c r="D6" s="437">
        <v>44168</v>
      </c>
      <c r="E6" s="438"/>
      <c r="F6" s="438"/>
      <c r="G6" s="438"/>
      <c r="H6" s="438"/>
      <c r="I6" s="439"/>
      <c r="J6" s="440"/>
      <c r="K6" s="440"/>
      <c r="L6" s="440"/>
      <c r="M6" s="440"/>
      <c r="N6" s="406" t="s">
        <v>51</v>
      </c>
      <c r="O6" s="406"/>
      <c r="P6" s="441" t="s">
        <v>922</v>
      </c>
      <c r="Q6" s="442"/>
      <c r="R6" s="442"/>
      <c r="S6" s="442"/>
    </row>
    <row r="7" spans="1:19" ht="18" customHeight="1" x14ac:dyDescent="0.3">
      <c r="A7" s="413" t="s">
        <v>705</v>
      </c>
      <c r="B7" s="414"/>
      <c r="C7" s="414"/>
      <c r="D7" s="415"/>
      <c r="E7" s="415"/>
      <c r="F7" s="415"/>
      <c r="G7" s="415"/>
      <c r="H7" s="415"/>
      <c r="I7" s="415"/>
      <c r="J7" s="415"/>
      <c r="K7" s="415"/>
      <c r="L7" s="415"/>
      <c r="M7" s="415"/>
      <c r="N7" s="414"/>
      <c r="O7" s="414"/>
      <c r="P7" s="414"/>
      <c r="Q7" s="414"/>
      <c r="R7" s="414"/>
      <c r="S7" s="416"/>
    </row>
    <row r="8" spans="1:19" ht="48.75" customHeight="1" x14ac:dyDescent="0.3">
      <c r="A8" s="417"/>
      <c r="B8" s="418"/>
      <c r="C8" s="418"/>
      <c r="D8" s="418"/>
      <c r="E8" s="418"/>
      <c r="F8" s="418"/>
      <c r="G8" s="418"/>
      <c r="H8" s="418"/>
      <c r="I8" s="418"/>
      <c r="J8" s="418"/>
      <c r="K8" s="418"/>
      <c r="L8" s="418"/>
      <c r="M8" s="418"/>
      <c r="N8" s="418"/>
      <c r="O8" s="418"/>
      <c r="P8" s="418"/>
      <c r="Q8" s="418"/>
      <c r="R8" s="418"/>
      <c r="S8" s="419"/>
    </row>
    <row r="9" spans="1:19" ht="54.75" customHeight="1" x14ac:dyDescent="0.3">
      <c r="A9" s="406" t="s">
        <v>704</v>
      </c>
      <c r="B9" s="406"/>
      <c r="C9" s="406"/>
      <c r="D9" s="406"/>
      <c r="E9" s="406"/>
      <c r="F9" s="406"/>
      <c r="G9" s="406"/>
      <c r="H9" s="406"/>
      <c r="I9" s="406"/>
      <c r="J9" s="406"/>
      <c r="K9" s="406"/>
      <c r="L9" s="406"/>
      <c r="M9" s="406"/>
      <c r="N9" s="406"/>
      <c r="O9" s="406"/>
      <c r="P9" s="406"/>
      <c r="Q9" s="406" t="s">
        <v>235</v>
      </c>
      <c r="R9" s="406"/>
      <c r="S9" s="406"/>
    </row>
    <row r="10" spans="1:19" ht="31.5" customHeight="1" x14ac:dyDescent="0.3">
      <c r="A10" s="412"/>
      <c r="B10" s="412"/>
      <c r="C10" s="412"/>
      <c r="D10" s="412"/>
      <c r="E10" s="412"/>
      <c r="F10" s="412"/>
      <c r="G10" s="412"/>
      <c r="H10" s="412"/>
      <c r="I10" s="412"/>
      <c r="J10" s="412"/>
      <c r="K10" s="412"/>
      <c r="L10" s="412"/>
      <c r="M10" s="412"/>
      <c r="N10" s="412"/>
      <c r="O10" s="412"/>
      <c r="P10" s="412"/>
      <c r="Q10" s="412"/>
      <c r="R10" s="412"/>
      <c r="S10" s="412"/>
    </row>
    <row r="11" spans="1:19" ht="62.25" customHeight="1" x14ac:dyDescent="0.3">
      <c r="A11" s="402" t="s">
        <v>223</v>
      </c>
      <c r="B11" s="402"/>
      <c r="C11" s="403" t="s">
        <v>245</v>
      </c>
      <c r="D11" s="404"/>
      <c r="E11" s="404"/>
      <c r="F11" s="404"/>
      <c r="G11" s="404"/>
      <c r="H11" s="404"/>
      <c r="I11" s="404"/>
      <c r="J11" s="404"/>
      <c r="K11" s="404"/>
      <c r="L11" s="404"/>
      <c r="M11" s="404"/>
      <c r="N11" s="404"/>
      <c r="O11" s="404"/>
      <c r="P11" s="404"/>
      <c r="Q11" s="404"/>
      <c r="R11" s="404"/>
      <c r="S11" s="405"/>
    </row>
    <row r="12" spans="1:19" ht="72" customHeight="1" x14ac:dyDescent="0.3">
      <c r="A12" s="406" t="s">
        <v>224</v>
      </c>
      <c r="B12" s="406"/>
      <c r="C12" s="403" t="s">
        <v>372</v>
      </c>
      <c r="D12" s="404"/>
      <c r="E12" s="404"/>
      <c r="F12" s="404"/>
      <c r="G12" s="404"/>
      <c r="H12" s="404"/>
      <c r="I12" s="404"/>
      <c r="J12" s="404"/>
      <c r="K12" s="404"/>
      <c r="L12" s="404"/>
      <c r="M12" s="404"/>
      <c r="N12" s="404"/>
      <c r="O12" s="404"/>
      <c r="P12" s="404"/>
      <c r="Q12" s="404"/>
      <c r="R12" s="404"/>
      <c r="S12" s="405"/>
    </row>
    <row r="13" spans="1:19" ht="31.5" customHeight="1" x14ac:dyDescent="0.3">
      <c r="A13" s="409" t="s">
        <v>52</v>
      </c>
      <c r="B13" s="409"/>
      <c r="C13" s="409"/>
      <c r="D13" s="409"/>
      <c r="E13" s="409"/>
      <c r="F13" s="409"/>
      <c r="G13" s="409"/>
      <c r="H13" s="409"/>
      <c r="I13" s="409"/>
      <c r="J13" s="409"/>
      <c r="K13" s="409"/>
      <c r="L13" s="409"/>
      <c r="M13" s="409"/>
      <c r="N13" s="409"/>
      <c r="O13" s="409"/>
      <c r="P13" s="409"/>
      <c r="Q13" s="409"/>
      <c r="R13" s="409"/>
      <c r="S13" s="409"/>
    </row>
    <row r="14" spans="1:19" ht="12.75" customHeight="1" x14ac:dyDescent="0.3">
      <c r="A14" s="409"/>
      <c r="B14" s="409"/>
      <c r="C14" s="409"/>
      <c r="D14" s="409"/>
      <c r="E14" s="409"/>
      <c r="F14" s="409"/>
      <c r="G14" s="409"/>
      <c r="H14" s="409"/>
      <c r="I14" s="409"/>
      <c r="J14" s="409"/>
      <c r="K14" s="409"/>
      <c r="L14" s="409"/>
      <c r="M14" s="409"/>
      <c r="N14" s="409"/>
      <c r="O14" s="409"/>
      <c r="P14" s="409"/>
      <c r="Q14" s="409"/>
      <c r="R14" s="409"/>
      <c r="S14" s="409"/>
    </row>
    <row r="15" spans="1:19" ht="90" customHeight="1" x14ac:dyDescent="0.3">
      <c r="A15" s="406" t="s">
        <v>53</v>
      </c>
      <c r="B15" s="406"/>
      <c r="C15" s="406" t="s">
        <v>54</v>
      </c>
      <c r="D15" s="406"/>
      <c r="E15" s="406"/>
      <c r="F15" s="406"/>
      <c r="G15" s="406"/>
      <c r="H15" s="406"/>
      <c r="I15" s="406"/>
      <c r="J15" s="406"/>
      <c r="K15" s="406"/>
      <c r="L15" s="406"/>
      <c r="M15" s="406"/>
      <c r="N15" s="406"/>
      <c r="O15" s="138" t="s">
        <v>55</v>
      </c>
      <c r="P15" s="141" t="s">
        <v>56</v>
      </c>
      <c r="Q15" s="138" t="s">
        <v>57</v>
      </c>
      <c r="R15" s="406" t="s">
        <v>222</v>
      </c>
      <c r="S15" s="406"/>
    </row>
    <row r="16" spans="1:19" ht="81.75" customHeight="1" x14ac:dyDescent="0.3">
      <c r="A16" s="407" t="s">
        <v>249</v>
      </c>
      <c r="B16" s="407"/>
      <c r="C16" s="408" t="s">
        <v>285</v>
      </c>
      <c r="D16" s="408"/>
      <c r="E16" s="408"/>
      <c r="F16" s="408"/>
      <c r="G16" s="408"/>
      <c r="H16" s="408"/>
      <c r="I16" s="408"/>
      <c r="J16" s="408"/>
      <c r="K16" s="408"/>
      <c r="L16" s="408"/>
      <c r="M16" s="408"/>
      <c r="N16" s="408"/>
      <c r="O16" s="145" t="s">
        <v>250</v>
      </c>
      <c r="P16" s="147">
        <v>44197</v>
      </c>
      <c r="Q16" s="146">
        <v>0.9</v>
      </c>
      <c r="R16" s="410" t="s">
        <v>251</v>
      </c>
      <c r="S16" s="411"/>
    </row>
    <row r="17" spans="1:19" x14ac:dyDescent="0.3">
      <c r="L17" s="142"/>
    </row>
    <row r="18" spans="1:19" ht="78" customHeight="1" x14ac:dyDescent="0.3">
      <c r="A18" s="138" t="s">
        <v>234</v>
      </c>
      <c r="B18" s="406" t="s">
        <v>58</v>
      </c>
      <c r="C18" s="406"/>
      <c r="D18" s="143" t="s">
        <v>225</v>
      </c>
      <c r="E18" s="143" t="s">
        <v>60</v>
      </c>
      <c r="F18" s="143" t="s">
        <v>233</v>
      </c>
      <c r="G18" s="143" t="s">
        <v>244</v>
      </c>
      <c r="H18" s="143" t="s">
        <v>231</v>
      </c>
      <c r="I18" s="143" t="s">
        <v>226</v>
      </c>
      <c r="J18" s="143" t="s">
        <v>232</v>
      </c>
      <c r="K18" s="143" t="s">
        <v>61</v>
      </c>
      <c r="L18" s="143" t="s">
        <v>62</v>
      </c>
      <c r="M18" s="143" t="s">
        <v>233</v>
      </c>
      <c r="N18" s="138" t="s">
        <v>227</v>
      </c>
      <c r="O18" s="138" t="s">
        <v>228</v>
      </c>
      <c r="P18" s="138" t="s">
        <v>236</v>
      </c>
      <c r="Q18" s="138" t="s">
        <v>229</v>
      </c>
      <c r="R18" s="138" t="s">
        <v>230</v>
      </c>
      <c r="S18" s="138" t="s">
        <v>237</v>
      </c>
    </row>
    <row r="19" spans="1:19" ht="178.5" customHeight="1" x14ac:dyDescent="0.3">
      <c r="A19" s="161">
        <v>32</v>
      </c>
      <c r="B19" s="545" t="s">
        <v>525</v>
      </c>
      <c r="C19" s="545"/>
      <c r="D19" s="273">
        <v>0.01</v>
      </c>
      <c r="E19" s="163" t="s">
        <v>263</v>
      </c>
      <c r="F19" s="163" t="s">
        <v>373</v>
      </c>
      <c r="G19" s="202" t="s">
        <v>262</v>
      </c>
      <c r="H19" s="158" t="s">
        <v>374</v>
      </c>
      <c r="I19" s="271">
        <v>1</v>
      </c>
      <c r="J19" s="163" t="s">
        <v>260</v>
      </c>
      <c r="K19" s="144">
        <v>44256</v>
      </c>
      <c r="L19" s="144">
        <v>44316</v>
      </c>
      <c r="M19" s="191" t="s">
        <v>280</v>
      </c>
      <c r="N19" s="322"/>
      <c r="O19" s="322" t="s">
        <v>880</v>
      </c>
      <c r="P19" s="150"/>
      <c r="Q19" s="150"/>
      <c r="R19" s="322" t="s">
        <v>848</v>
      </c>
      <c r="S19" s="322"/>
    </row>
    <row r="20" spans="1:19" ht="101.25" customHeight="1" x14ac:dyDescent="0.3">
      <c r="A20" s="394">
        <v>33</v>
      </c>
      <c r="B20" s="450" t="s">
        <v>384</v>
      </c>
      <c r="C20" s="451"/>
      <c r="D20" s="458">
        <v>0.02</v>
      </c>
      <c r="E20" s="470" t="s">
        <v>375</v>
      </c>
      <c r="F20" s="470" t="s">
        <v>376</v>
      </c>
      <c r="G20" s="470" t="s">
        <v>262</v>
      </c>
      <c r="H20" s="449" t="s">
        <v>385</v>
      </c>
      <c r="I20" s="271">
        <v>0.5</v>
      </c>
      <c r="J20" s="470" t="s">
        <v>377</v>
      </c>
      <c r="K20" s="144">
        <v>44378</v>
      </c>
      <c r="L20" s="144">
        <v>44408</v>
      </c>
      <c r="M20" s="191" t="s">
        <v>378</v>
      </c>
      <c r="N20" s="394"/>
      <c r="O20" s="394" t="s">
        <v>881</v>
      </c>
      <c r="P20" s="150"/>
      <c r="Q20" s="150"/>
      <c r="R20" s="394" t="s">
        <v>848</v>
      </c>
      <c r="S20" s="394"/>
    </row>
    <row r="21" spans="1:19" ht="101.25" customHeight="1" x14ac:dyDescent="0.3">
      <c r="A21" s="396"/>
      <c r="B21" s="468"/>
      <c r="C21" s="469"/>
      <c r="D21" s="531"/>
      <c r="E21" s="472"/>
      <c r="F21" s="472"/>
      <c r="G21" s="472"/>
      <c r="H21" s="517"/>
      <c r="I21" s="271">
        <v>0.5</v>
      </c>
      <c r="J21" s="472"/>
      <c r="K21" s="170">
        <v>44531</v>
      </c>
      <c r="L21" s="170">
        <v>44561</v>
      </c>
      <c r="M21" s="191" t="s">
        <v>378</v>
      </c>
      <c r="N21" s="396"/>
      <c r="O21" s="396"/>
      <c r="P21" s="166"/>
      <c r="Q21" s="166"/>
      <c r="R21" s="396"/>
      <c r="S21" s="396"/>
    </row>
    <row r="22" spans="1:19" ht="125.25" customHeight="1" x14ac:dyDescent="0.3">
      <c r="A22" s="401">
        <v>34</v>
      </c>
      <c r="B22" s="545" t="s">
        <v>386</v>
      </c>
      <c r="C22" s="545"/>
      <c r="D22" s="539">
        <v>1.26E-2</v>
      </c>
      <c r="E22" s="479" t="s">
        <v>380</v>
      </c>
      <c r="F22" s="470" t="s">
        <v>391</v>
      </c>
      <c r="G22" s="196" t="s">
        <v>277</v>
      </c>
      <c r="H22" s="164" t="s">
        <v>387</v>
      </c>
      <c r="I22" s="271">
        <v>0.4</v>
      </c>
      <c r="J22" s="165" t="s">
        <v>379</v>
      </c>
      <c r="K22" s="170">
        <v>44287</v>
      </c>
      <c r="L22" s="170">
        <v>44438</v>
      </c>
      <c r="M22" s="194" t="s">
        <v>388</v>
      </c>
      <c r="N22" s="401"/>
      <c r="O22" s="401" t="s">
        <v>882</v>
      </c>
      <c r="P22" s="166"/>
      <c r="Q22" s="166"/>
      <c r="R22" s="401" t="s">
        <v>848</v>
      </c>
      <c r="S22" s="401"/>
    </row>
    <row r="23" spans="1:19" ht="125.25" customHeight="1" x14ac:dyDescent="0.3">
      <c r="A23" s="401"/>
      <c r="B23" s="545"/>
      <c r="C23" s="545"/>
      <c r="D23" s="539"/>
      <c r="E23" s="479"/>
      <c r="F23" s="471"/>
      <c r="G23" s="470" t="s">
        <v>262</v>
      </c>
      <c r="H23" s="449" t="s">
        <v>646</v>
      </c>
      <c r="I23" s="271">
        <v>0.3</v>
      </c>
      <c r="J23" s="470" t="s">
        <v>647</v>
      </c>
      <c r="K23" s="170">
        <v>44440</v>
      </c>
      <c r="L23" s="170">
        <v>44500</v>
      </c>
      <c r="M23" s="191" t="s">
        <v>389</v>
      </c>
      <c r="N23" s="401"/>
      <c r="O23" s="401"/>
      <c r="P23" s="166"/>
      <c r="Q23" s="166"/>
      <c r="R23" s="401"/>
      <c r="S23" s="401"/>
    </row>
    <row r="24" spans="1:19" ht="125.25" customHeight="1" x14ac:dyDescent="0.3">
      <c r="A24" s="401"/>
      <c r="B24" s="545"/>
      <c r="C24" s="545"/>
      <c r="D24" s="539"/>
      <c r="E24" s="479"/>
      <c r="F24" s="472"/>
      <c r="G24" s="472"/>
      <c r="H24" s="517"/>
      <c r="I24" s="271">
        <v>0.3</v>
      </c>
      <c r="J24" s="472"/>
      <c r="K24" s="188">
        <v>44440</v>
      </c>
      <c r="L24" s="170">
        <v>44545</v>
      </c>
      <c r="M24" s="191" t="s">
        <v>390</v>
      </c>
      <c r="N24" s="401"/>
      <c r="O24" s="401"/>
      <c r="P24" s="166"/>
      <c r="Q24" s="166"/>
      <c r="R24" s="401"/>
      <c r="S24" s="401"/>
    </row>
    <row r="25" spans="1:19" ht="129.75" customHeight="1" x14ac:dyDescent="0.3">
      <c r="A25" s="178">
        <v>35</v>
      </c>
      <c r="B25" s="448" t="s">
        <v>690</v>
      </c>
      <c r="C25" s="448"/>
      <c r="D25" s="273">
        <v>0.02</v>
      </c>
      <c r="E25" s="184" t="s">
        <v>380</v>
      </c>
      <c r="F25" s="167" t="s">
        <v>396</v>
      </c>
      <c r="G25" s="202" t="s">
        <v>262</v>
      </c>
      <c r="H25" s="152" t="s">
        <v>381</v>
      </c>
      <c r="I25" s="271">
        <v>1</v>
      </c>
      <c r="J25" s="151" t="s">
        <v>382</v>
      </c>
      <c r="K25" s="144">
        <v>44197</v>
      </c>
      <c r="L25" s="144">
        <v>44285</v>
      </c>
      <c r="M25" s="191" t="s">
        <v>314</v>
      </c>
      <c r="N25" s="322"/>
      <c r="O25" s="322" t="s">
        <v>883</v>
      </c>
      <c r="P25" s="150"/>
      <c r="Q25" s="150"/>
      <c r="R25" s="322" t="s">
        <v>848</v>
      </c>
      <c r="S25" s="322"/>
    </row>
    <row r="26" spans="1:19" x14ac:dyDescent="0.3">
      <c r="D26" s="253" t="e">
        <f>SUM(#REF!)/7</f>
        <v>#REF!</v>
      </c>
    </row>
  </sheetData>
  <autoFilter ref="A18:S26" xr:uid="{7F683640-9262-41B5-A9CE-9B8115FFDCB1}">
    <filterColumn colId="1" showButton="0"/>
  </autoFilter>
  <mergeCells count="54">
    <mergeCell ref="B19:C19"/>
    <mergeCell ref="B18:C18"/>
    <mergeCell ref="B25:C25"/>
    <mergeCell ref="F20:F21"/>
    <mergeCell ref="G20:G21"/>
    <mergeCell ref="D20:D21"/>
    <mergeCell ref="F22:F24"/>
    <mergeCell ref="E22:E24"/>
    <mergeCell ref="B22:C24"/>
    <mergeCell ref="D22:D24"/>
    <mergeCell ref="A11:B11"/>
    <mergeCell ref="A12:B12"/>
    <mergeCell ref="C11:S11"/>
    <mergeCell ref="C12:S12"/>
    <mergeCell ref="R16:S16"/>
    <mergeCell ref="R15:S15"/>
    <mergeCell ref="C15:N15"/>
    <mergeCell ref="C16:N16"/>
    <mergeCell ref="A13:S14"/>
    <mergeCell ref="A15:B15"/>
    <mergeCell ref="A16:B16"/>
    <mergeCell ref="J6:M6"/>
    <mergeCell ref="A7:S8"/>
    <mergeCell ref="N6:O6"/>
    <mergeCell ref="P6:S6"/>
    <mergeCell ref="Q10:S10"/>
    <mergeCell ref="A9:P9"/>
    <mergeCell ref="A10:P10"/>
    <mergeCell ref="A6:C6"/>
    <mergeCell ref="D6:I6"/>
    <mergeCell ref="Q9:S9"/>
    <mergeCell ref="R2:S2"/>
    <mergeCell ref="R3:S3"/>
    <mergeCell ref="R4:S4"/>
    <mergeCell ref="A2:D4"/>
    <mergeCell ref="E2:P3"/>
    <mergeCell ref="E4:P4"/>
    <mergeCell ref="A22:A24"/>
    <mergeCell ref="J23:J24"/>
    <mergeCell ref="H20:H21"/>
    <mergeCell ref="J20:J21"/>
    <mergeCell ref="H23:H24"/>
    <mergeCell ref="G23:G24"/>
    <mergeCell ref="A20:A21"/>
    <mergeCell ref="B20:C21"/>
    <mergeCell ref="E20:E21"/>
    <mergeCell ref="S20:S21"/>
    <mergeCell ref="S22:S24"/>
    <mergeCell ref="O20:O21"/>
    <mergeCell ref="O22:O24"/>
    <mergeCell ref="N20:N21"/>
    <mergeCell ref="N22:N24"/>
    <mergeCell ref="R20:R21"/>
    <mergeCell ref="R22:R24"/>
  </mergeCells>
  <pageMargins left="0.7" right="0.7" top="0.75" bottom="0.75" header="0.3" footer="0.3"/>
  <pageSetup paperSize="9" scale="17" fitToHeight="0"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A09D-B263-4E77-910A-F068283EEB46}">
  <sheetPr>
    <tabColor theme="7" tint="-0.249977111117893"/>
  </sheetPr>
  <dimension ref="A2:CZ464"/>
  <sheetViews>
    <sheetView topLeftCell="F53" zoomScale="50" zoomScaleNormal="50" workbookViewId="0">
      <selection activeCell="S57" sqref="S57"/>
    </sheetView>
  </sheetViews>
  <sheetFormatPr baseColWidth="10" defaultRowHeight="20.25" x14ac:dyDescent="0.3"/>
  <cols>
    <col min="1" max="1" width="22.5703125" style="140" customWidth="1"/>
    <col min="2" max="2" width="24.140625" style="140" customWidth="1"/>
    <col min="3" max="3" width="23.28515625" style="140" customWidth="1"/>
    <col min="4" max="4" width="20.5703125" style="140" hidden="1" customWidth="1"/>
    <col min="5" max="5" width="37" style="140" customWidth="1"/>
    <col min="6" max="6" width="35.5703125" style="140" customWidth="1"/>
    <col min="7" max="7" width="29.85546875" style="140" hidden="1" customWidth="1"/>
    <col min="8" max="8" width="54.140625" style="140" customWidth="1"/>
    <col min="9" max="9" width="26.28515625" style="140" customWidth="1"/>
    <col min="10" max="10" width="48.28515625" style="140" customWidth="1"/>
    <col min="11" max="11" width="27.5703125" style="140" customWidth="1"/>
    <col min="12" max="12" width="28.28515625" style="140" customWidth="1"/>
    <col min="13" max="13" width="48.140625" style="140" hidden="1" customWidth="1"/>
    <col min="14" max="14" width="47.140625" style="140" customWidth="1"/>
    <col min="15" max="15" width="39" style="140" customWidth="1"/>
    <col min="16" max="16" width="37.140625" style="140" hidden="1" customWidth="1"/>
    <col min="17" max="17" width="39.7109375" style="140" hidden="1" customWidth="1"/>
    <col min="18" max="18" width="27.7109375" style="140" customWidth="1"/>
    <col min="19" max="19" width="33" style="140" customWidth="1"/>
    <col min="20" max="102" width="11.42578125" style="70"/>
  </cols>
  <sheetData>
    <row r="2" spans="1:104" x14ac:dyDescent="0.25">
      <c r="A2" s="420"/>
      <c r="B2" s="421"/>
      <c r="C2" s="421"/>
      <c r="D2" s="422"/>
      <c r="E2" s="429" t="s">
        <v>241</v>
      </c>
      <c r="F2" s="429"/>
      <c r="G2" s="429"/>
      <c r="H2" s="429"/>
      <c r="I2" s="429"/>
      <c r="J2" s="429"/>
      <c r="K2" s="429"/>
      <c r="L2" s="429"/>
      <c r="M2" s="429"/>
      <c r="N2" s="429"/>
      <c r="O2" s="429"/>
      <c r="P2" s="429"/>
      <c r="Q2" s="139" t="s">
        <v>238</v>
      </c>
      <c r="R2" s="430" t="s">
        <v>243</v>
      </c>
      <c r="S2" s="430"/>
    </row>
    <row r="3" spans="1:104" x14ac:dyDescent="0.25">
      <c r="A3" s="423"/>
      <c r="B3" s="488"/>
      <c r="C3" s="488"/>
      <c r="D3" s="425"/>
      <c r="E3" s="429"/>
      <c r="F3" s="429"/>
      <c r="G3" s="429"/>
      <c r="H3" s="429"/>
      <c r="I3" s="429"/>
      <c r="J3" s="429"/>
      <c r="K3" s="429"/>
      <c r="L3" s="429"/>
      <c r="M3" s="429"/>
      <c r="N3" s="429"/>
      <c r="O3" s="429"/>
      <c r="P3" s="429"/>
      <c r="Q3" s="139" t="s">
        <v>239</v>
      </c>
      <c r="R3" s="431">
        <v>2</v>
      </c>
      <c r="S3" s="431"/>
    </row>
    <row r="4" spans="1:104" x14ac:dyDescent="0.25">
      <c r="A4" s="426"/>
      <c r="B4" s="427"/>
      <c r="C4" s="427"/>
      <c r="D4" s="428"/>
      <c r="E4" s="429" t="s">
        <v>242</v>
      </c>
      <c r="F4" s="429"/>
      <c r="G4" s="429"/>
      <c r="H4" s="429"/>
      <c r="I4" s="429"/>
      <c r="J4" s="429"/>
      <c r="K4" s="429"/>
      <c r="L4" s="429"/>
      <c r="M4" s="429"/>
      <c r="N4" s="429"/>
      <c r="O4" s="429"/>
      <c r="P4" s="429"/>
      <c r="Q4" s="139" t="s">
        <v>240</v>
      </c>
      <c r="R4" s="432">
        <v>44173</v>
      </c>
      <c r="S4" s="433"/>
    </row>
    <row r="6" spans="1:104" ht="57.75" customHeight="1" x14ac:dyDescent="0.25">
      <c r="A6" s="434" t="s">
        <v>50</v>
      </c>
      <c r="B6" s="435"/>
      <c r="C6" s="436"/>
      <c r="D6" s="437">
        <v>44168</v>
      </c>
      <c r="E6" s="438"/>
      <c r="F6" s="438"/>
      <c r="G6" s="438"/>
      <c r="H6" s="438"/>
      <c r="I6" s="439"/>
      <c r="J6" s="489"/>
      <c r="K6" s="489"/>
      <c r="L6" s="489"/>
      <c r="M6" s="489"/>
      <c r="N6" s="406" t="s">
        <v>51</v>
      </c>
      <c r="O6" s="406"/>
      <c r="P6" s="441" t="s">
        <v>922</v>
      </c>
      <c r="Q6" s="442"/>
      <c r="R6" s="442"/>
      <c r="S6" s="442"/>
    </row>
    <row r="7" spans="1:104" ht="15" x14ac:dyDescent="0.25">
      <c r="A7" s="413" t="s">
        <v>414</v>
      </c>
      <c r="B7" s="414"/>
      <c r="C7" s="414"/>
      <c r="D7" s="487"/>
      <c r="E7" s="487"/>
      <c r="F7" s="487"/>
      <c r="G7" s="487"/>
      <c r="H7" s="487"/>
      <c r="I7" s="487"/>
      <c r="J7" s="487"/>
      <c r="K7" s="487"/>
      <c r="L7" s="487"/>
      <c r="M7" s="487"/>
      <c r="N7" s="414"/>
      <c r="O7" s="414"/>
      <c r="P7" s="414"/>
      <c r="Q7" s="414"/>
      <c r="R7" s="414"/>
      <c r="S7" s="416"/>
    </row>
    <row r="8" spans="1:104" ht="32.25" customHeight="1" x14ac:dyDescent="0.25">
      <c r="A8" s="417"/>
      <c r="B8" s="418"/>
      <c r="C8" s="418"/>
      <c r="D8" s="418"/>
      <c r="E8" s="418"/>
      <c r="F8" s="418"/>
      <c r="G8" s="418"/>
      <c r="H8" s="418"/>
      <c r="I8" s="418"/>
      <c r="J8" s="418"/>
      <c r="K8" s="418"/>
      <c r="L8" s="418"/>
      <c r="M8" s="418"/>
      <c r="N8" s="418"/>
      <c r="O8" s="418"/>
      <c r="P8" s="418"/>
      <c r="Q8" s="418"/>
      <c r="R8" s="418"/>
      <c r="S8" s="419"/>
    </row>
    <row r="9" spans="1:104" ht="46.5" customHeight="1" x14ac:dyDescent="0.25">
      <c r="A9" s="406" t="s">
        <v>706</v>
      </c>
      <c r="B9" s="406"/>
      <c r="C9" s="406"/>
      <c r="D9" s="406"/>
      <c r="E9" s="406"/>
      <c r="F9" s="406"/>
      <c r="G9" s="406"/>
      <c r="H9" s="406"/>
      <c r="I9" s="406"/>
      <c r="J9" s="406"/>
      <c r="K9" s="406"/>
      <c r="L9" s="406"/>
      <c r="M9" s="406"/>
      <c r="N9" s="406"/>
      <c r="O9" s="406"/>
      <c r="P9" s="406"/>
      <c r="Q9" s="406" t="s">
        <v>235</v>
      </c>
      <c r="R9" s="406"/>
      <c r="S9" s="406"/>
    </row>
    <row r="10" spans="1:104" x14ac:dyDescent="0.3">
      <c r="A10" s="412"/>
      <c r="B10" s="412"/>
      <c r="C10" s="412"/>
      <c r="D10" s="412"/>
      <c r="E10" s="412"/>
      <c r="F10" s="412"/>
      <c r="G10" s="412"/>
      <c r="H10" s="412"/>
      <c r="I10" s="412"/>
      <c r="J10" s="412"/>
      <c r="K10" s="412"/>
      <c r="L10" s="412"/>
      <c r="M10" s="412"/>
      <c r="N10" s="412"/>
      <c r="O10" s="412"/>
      <c r="P10" s="412"/>
      <c r="Q10" s="412"/>
      <c r="R10" s="412"/>
      <c r="S10" s="412"/>
    </row>
    <row r="11" spans="1:104" ht="42.75" customHeight="1" x14ac:dyDescent="0.25">
      <c r="A11" s="402" t="s">
        <v>223</v>
      </c>
      <c r="B11" s="402"/>
      <c r="C11" s="403" t="s">
        <v>245</v>
      </c>
      <c r="D11" s="404"/>
      <c r="E11" s="404"/>
      <c r="F11" s="404"/>
      <c r="G11" s="404"/>
      <c r="H11" s="404"/>
      <c r="I11" s="404"/>
      <c r="J11" s="404"/>
      <c r="K11" s="404"/>
      <c r="L11" s="404"/>
      <c r="M11" s="404"/>
      <c r="N11" s="404"/>
      <c r="O11" s="404"/>
      <c r="P11" s="404"/>
      <c r="Q11" s="404"/>
      <c r="R11" s="404"/>
      <c r="S11" s="405"/>
      <c r="CY11" s="70"/>
      <c r="CZ11" s="70"/>
    </row>
    <row r="12" spans="1:104" ht="42.75" customHeight="1" x14ac:dyDescent="0.25">
      <c r="A12" s="406" t="s">
        <v>224</v>
      </c>
      <c r="B12" s="406"/>
      <c r="C12" s="403" t="s">
        <v>415</v>
      </c>
      <c r="D12" s="404"/>
      <c r="E12" s="404"/>
      <c r="F12" s="404"/>
      <c r="G12" s="404"/>
      <c r="H12" s="404"/>
      <c r="I12" s="404"/>
      <c r="J12" s="404"/>
      <c r="K12" s="404"/>
      <c r="L12" s="404"/>
      <c r="M12" s="404"/>
      <c r="N12" s="404"/>
      <c r="O12" s="404"/>
      <c r="P12" s="404"/>
      <c r="Q12" s="404"/>
      <c r="R12" s="404"/>
      <c r="S12" s="405"/>
      <c r="CY12" s="70"/>
      <c r="CZ12" s="70"/>
    </row>
    <row r="13" spans="1:104" ht="15" x14ac:dyDescent="0.25">
      <c r="A13" s="409" t="s">
        <v>52</v>
      </c>
      <c r="B13" s="409"/>
      <c r="C13" s="409"/>
      <c r="D13" s="409"/>
      <c r="E13" s="409"/>
      <c r="F13" s="409"/>
      <c r="G13" s="409"/>
      <c r="H13" s="409"/>
      <c r="I13" s="409"/>
      <c r="J13" s="409"/>
      <c r="K13" s="409"/>
      <c r="L13" s="409"/>
      <c r="M13" s="409"/>
      <c r="N13" s="409"/>
      <c r="O13" s="409"/>
      <c r="P13" s="409"/>
      <c r="Q13" s="409"/>
      <c r="R13" s="409"/>
      <c r="S13" s="409"/>
      <c r="CY13" s="70"/>
      <c r="CZ13" s="70"/>
    </row>
    <row r="14" spans="1:104" ht="15" x14ac:dyDescent="0.25">
      <c r="A14" s="409"/>
      <c r="B14" s="409"/>
      <c r="C14" s="409"/>
      <c r="D14" s="409"/>
      <c r="E14" s="409"/>
      <c r="F14" s="409"/>
      <c r="G14" s="409"/>
      <c r="H14" s="409"/>
      <c r="I14" s="409"/>
      <c r="J14" s="409"/>
      <c r="K14" s="409"/>
      <c r="L14" s="409"/>
      <c r="M14" s="409"/>
      <c r="N14" s="409"/>
      <c r="O14" s="409"/>
      <c r="P14" s="409"/>
      <c r="Q14" s="409"/>
      <c r="R14" s="409"/>
      <c r="S14" s="409"/>
      <c r="CY14" s="70"/>
      <c r="CZ14" s="70"/>
    </row>
    <row r="15" spans="1:104" ht="63" customHeight="1" x14ac:dyDescent="0.25">
      <c r="A15" s="406" t="s">
        <v>53</v>
      </c>
      <c r="B15" s="406"/>
      <c r="C15" s="406" t="s">
        <v>54</v>
      </c>
      <c r="D15" s="406"/>
      <c r="E15" s="406"/>
      <c r="F15" s="406"/>
      <c r="G15" s="406"/>
      <c r="H15" s="406"/>
      <c r="I15" s="406"/>
      <c r="J15" s="406"/>
      <c r="K15" s="406"/>
      <c r="L15" s="406"/>
      <c r="M15" s="406"/>
      <c r="N15" s="406"/>
      <c r="O15" s="177" t="s">
        <v>55</v>
      </c>
      <c r="P15" s="141" t="s">
        <v>56</v>
      </c>
      <c r="Q15" s="177" t="s">
        <v>57</v>
      </c>
      <c r="R15" s="406" t="s">
        <v>222</v>
      </c>
      <c r="S15" s="406"/>
      <c r="CY15" s="70"/>
      <c r="CZ15" s="70"/>
    </row>
    <row r="16" spans="1:104" ht="87.75" customHeight="1" x14ac:dyDescent="0.25">
      <c r="A16" s="407" t="s">
        <v>697</v>
      </c>
      <c r="B16" s="407"/>
      <c r="C16" s="408" t="s">
        <v>694</v>
      </c>
      <c r="D16" s="408"/>
      <c r="E16" s="408"/>
      <c r="F16" s="408"/>
      <c r="G16" s="408"/>
      <c r="H16" s="408"/>
      <c r="I16" s="408"/>
      <c r="J16" s="408"/>
      <c r="K16" s="408"/>
      <c r="L16" s="408"/>
      <c r="M16" s="408"/>
      <c r="N16" s="408"/>
      <c r="O16" s="215" t="s">
        <v>250</v>
      </c>
      <c r="P16" s="147">
        <v>44197</v>
      </c>
      <c r="Q16" s="232">
        <v>0.9</v>
      </c>
      <c r="R16" s="410" t="s">
        <v>251</v>
      </c>
      <c r="S16" s="411"/>
      <c r="CY16" s="70"/>
      <c r="CZ16" s="70"/>
    </row>
    <row r="17" spans="1:104" x14ac:dyDescent="0.3">
      <c r="L17" s="142"/>
      <c r="CY17" s="70"/>
      <c r="CZ17" s="70"/>
    </row>
    <row r="18" spans="1:104" ht="60.75" x14ac:dyDescent="0.25">
      <c r="A18" s="177" t="s">
        <v>234</v>
      </c>
      <c r="B18" s="406" t="s">
        <v>58</v>
      </c>
      <c r="C18" s="406"/>
      <c r="D18" s="177" t="s">
        <v>225</v>
      </c>
      <c r="E18" s="177" t="s">
        <v>60</v>
      </c>
      <c r="F18" s="177" t="s">
        <v>233</v>
      </c>
      <c r="G18" s="177" t="s">
        <v>244</v>
      </c>
      <c r="H18" s="177" t="s">
        <v>231</v>
      </c>
      <c r="I18" s="177" t="s">
        <v>226</v>
      </c>
      <c r="J18" s="177" t="s">
        <v>232</v>
      </c>
      <c r="K18" s="177" t="s">
        <v>61</v>
      </c>
      <c r="L18" s="177" t="s">
        <v>62</v>
      </c>
      <c r="M18" s="177" t="s">
        <v>233</v>
      </c>
      <c r="N18" s="177" t="s">
        <v>227</v>
      </c>
      <c r="O18" s="177" t="s">
        <v>228</v>
      </c>
      <c r="P18" s="177" t="s">
        <v>236</v>
      </c>
      <c r="Q18" s="177" t="s">
        <v>229</v>
      </c>
      <c r="R18" s="177" t="s">
        <v>230</v>
      </c>
      <c r="S18" s="177" t="s">
        <v>237</v>
      </c>
    </row>
    <row r="19" spans="1:104" ht="96.75" hidden="1" customHeight="1" x14ac:dyDescent="0.25">
      <c r="A19" s="546">
        <v>36</v>
      </c>
      <c r="B19" s="490" t="s">
        <v>768</v>
      </c>
      <c r="C19" s="490"/>
      <c r="D19" s="494">
        <v>0.02</v>
      </c>
      <c r="E19" s="534" t="s">
        <v>276</v>
      </c>
      <c r="F19" s="542" t="s">
        <v>416</v>
      </c>
      <c r="G19" s="491" t="s">
        <v>277</v>
      </c>
      <c r="H19" s="183" t="s">
        <v>417</v>
      </c>
      <c r="I19" s="217">
        <v>0.3</v>
      </c>
      <c r="J19" s="185" t="s">
        <v>418</v>
      </c>
      <c r="K19" s="172">
        <v>44312</v>
      </c>
      <c r="L19" s="172">
        <v>44316</v>
      </c>
      <c r="M19" s="185" t="s">
        <v>419</v>
      </c>
      <c r="N19" s="546"/>
      <c r="O19" s="546" t="s">
        <v>884</v>
      </c>
      <c r="P19" s="546"/>
      <c r="Q19" s="546"/>
      <c r="R19" s="391" t="s">
        <v>817</v>
      </c>
      <c r="S19" s="546"/>
    </row>
    <row r="20" spans="1:104" ht="75.75" hidden="1" customHeight="1" x14ac:dyDescent="0.25">
      <c r="A20" s="546"/>
      <c r="B20" s="490"/>
      <c r="C20" s="490"/>
      <c r="D20" s="495"/>
      <c r="E20" s="534"/>
      <c r="F20" s="543"/>
      <c r="G20" s="492"/>
      <c r="H20" s="183" t="s">
        <v>420</v>
      </c>
      <c r="I20" s="217">
        <v>0.3</v>
      </c>
      <c r="J20" s="185" t="s">
        <v>418</v>
      </c>
      <c r="K20" s="172">
        <v>44434</v>
      </c>
      <c r="L20" s="172">
        <v>44439</v>
      </c>
      <c r="M20" s="185" t="s">
        <v>419</v>
      </c>
      <c r="N20" s="546"/>
      <c r="O20" s="546"/>
      <c r="P20" s="546"/>
      <c r="Q20" s="546"/>
      <c r="R20" s="393"/>
      <c r="S20" s="546"/>
    </row>
    <row r="21" spans="1:104" ht="75.75" hidden="1" customHeight="1" x14ac:dyDescent="0.25">
      <c r="A21" s="546"/>
      <c r="B21" s="490"/>
      <c r="C21" s="490"/>
      <c r="D21" s="495"/>
      <c r="E21" s="534"/>
      <c r="F21" s="543"/>
      <c r="G21" s="492"/>
      <c r="H21" s="183" t="s">
        <v>421</v>
      </c>
      <c r="I21" s="217">
        <v>0.4</v>
      </c>
      <c r="J21" s="185" t="s">
        <v>418</v>
      </c>
      <c r="K21" s="172">
        <v>44557</v>
      </c>
      <c r="L21" s="172">
        <v>44560</v>
      </c>
      <c r="M21" s="185" t="s">
        <v>419</v>
      </c>
      <c r="N21" s="546"/>
      <c r="O21" s="546"/>
      <c r="P21" s="546"/>
      <c r="Q21" s="546"/>
      <c r="R21" s="392"/>
      <c r="S21" s="546"/>
    </row>
    <row r="22" spans="1:104" ht="141.75" hidden="1" customHeight="1" x14ac:dyDescent="0.25">
      <c r="A22" s="400">
        <v>37</v>
      </c>
      <c r="B22" s="490" t="s">
        <v>422</v>
      </c>
      <c r="C22" s="490"/>
      <c r="D22" s="539">
        <v>0.01</v>
      </c>
      <c r="E22" s="479" t="s">
        <v>276</v>
      </c>
      <c r="F22" s="448" t="s">
        <v>423</v>
      </c>
      <c r="G22" s="479" t="s">
        <v>262</v>
      </c>
      <c r="H22" s="176" t="s">
        <v>685</v>
      </c>
      <c r="I22" s="223">
        <v>0.4</v>
      </c>
      <c r="J22" s="185" t="s">
        <v>418</v>
      </c>
      <c r="K22" s="172">
        <v>44198</v>
      </c>
      <c r="L22" s="172">
        <v>44226</v>
      </c>
      <c r="M22" s="185" t="s">
        <v>424</v>
      </c>
      <c r="N22" s="400"/>
      <c r="O22" s="400" t="s">
        <v>885</v>
      </c>
      <c r="P22" s="400"/>
      <c r="Q22" s="400"/>
      <c r="R22" s="400" t="s">
        <v>848</v>
      </c>
      <c r="S22" s="400"/>
    </row>
    <row r="23" spans="1:104" ht="75.75" hidden="1" customHeight="1" x14ac:dyDescent="0.25">
      <c r="A23" s="400"/>
      <c r="B23" s="490"/>
      <c r="C23" s="490"/>
      <c r="D23" s="539"/>
      <c r="E23" s="479"/>
      <c r="F23" s="448"/>
      <c r="G23" s="479"/>
      <c r="H23" s="176" t="s">
        <v>425</v>
      </c>
      <c r="I23" s="223">
        <v>0.6</v>
      </c>
      <c r="J23" s="185" t="s">
        <v>418</v>
      </c>
      <c r="K23" s="188">
        <v>44531</v>
      </c>
      <c r="L23" s="188">
        <v>44545</v>
      </c>
      <c r="M23" s="184" t="s">
        <v>426</v>
      </c>
      <c r="N23" s="400"/>
      <c r="O23" s="400"/>
      <c r="P23" s="400"/>
      <c r="Q23" s="400"/>
      <c r="R23" s="400"/>
      <c r="S23" s="400"/>
    </row>
    <row r="24" spans="1:104" hidden="1" x14ac:dyDescent="0.25">
      <c r="A24" s="461"/>
      <c r="B24" s="462"/>
      <c r="C24" s="463"/>
      <c r="D24" s="253" t="e">
        <f>SUM(#REF!)/5</f>
        <v>#REF!</v>
      </c>
      <c r="E24" s="532"/>
      <c r="F24" s="533"/>
      <c r="G24" s="533"/>
      <c r="H24" s="533"/>
      <c r="I24" s="533"/>
      <c r="J24" s="533"/>
      <c r="K24" s="533"/>
      <c r="L24" s="533"/>
      <c r="M24" s="533"/>
      <c r="N24" s="533"/>
      <c r="O24" s="533"/>
      <c r="P24" s="533"/>
      <c r="Q24" s="533"/>
      <c r="R24" s="533"/>
      <c r="S24" s="533"/>
    </row>
    <row r="25" spans="1:104" ht="98.25" hidden="1" customHeight="1" x14ac:dyDescent="0.25">
      <c r="A25" s="213">
        <v>38</v>
      </c>
      <c r="B25" s="448" t="s">
        <v>499</v>
      </c>
      <c r="C25" s="448"/>
      <c r="D25" s="273">
        <v>0.01</v>
      </c>
      <c r="E25" s="323" t="s">
        <v>263</v>
      </c>
      <c r="F25" s="191" t="s">
        <v>507</v>
      </c>
      <c r="G25" s="202" t="s">
        <v>262</v>
      </c>
      <c r="H25" s="191" t="s">
        <v>500</v>
      </c>
      <c r="I25" s="223">
        <v>1</v>
      </c>
      <c r="J25" s="202" t="s">
        <v>503</v>
      </c>
      <c r="K25" s="188">
        <v>44409</v>
      </c>
      <c r="L25" s="188">
        <v>44470</v>
      </c>
      <c r="M25" s="191" t="s">
        <v>507</v>
      </c>
      <c r="N25" s="316" t="s">
        <v>837</v>
      </c>
      <c r="O25" s="324" t="s">
        <v>886</v>
      </c>
      <c r="P25" s="182"/>
      <c r="Q25" s="182"/>
      <c r="R25" s="319" t="s">
        <v>822</v>
      </c>
      <c r="S25" s="182"/>
    </row>
    <row r="26" spans="1:104" ht="57" customHeight="1" x14ac:dyDescent="0.25">
      <c r="A26" s="480">
        <v>39</v>
      </c>
      <c r="B26" s="448" t="s">
        <v>526</v>
      </c>
      <c r="C26" s="448"/>
      <c r="D26" s="458">
        <v>0.02</v>
      </c>
      <c r="E26" s="470" t="s">
        <v>338</v>
      </c>
      <c r="F26" s="448" t="s">
        <v>501</v>
      </c>
      <c r="G26" s="491" t="s">
        <v>262</v>
      </c>
      <c r="H26" s="191" t="s">
        <v>527</v>
      </c>
      <c r="I26" s="223">
        <v>0.25</v>
      </c>
      <c r="J26" s="470" t="s">
        <v>504</v>
      </c>
      <c r="K26" s="227">
        <v>44197</v>
      </c>
      <c r="L26" s="172">
        <v>44561</v>
      </c>
      <c r="M26" s="191" t="s">
        <v>506</v>
      </c>
      <c r="N26" s="391" t="s">
        <v>838</v>
      </c>
      <c r="O26" s="480" t="s">
        <v>887</v>
      </c>
      <c r="P26" s="182"/>
      <c r="Q26" s="182"/>
      <c r="R26" s="391" t="s">
        <v>822</v>
      </c>
      <c r="S26" s="391"/>
    </row>
    <row r="27" spans="1:104" ht="98.25" customHeight="1" x14ac:dyDescent="0.25">
      <c r="A27" s="481"/>
      <c r="B27" s="448"/>
      <c r="C27" s="448"/>
      <c r="D27" s="459"/>
      <c r="E27" s="471"/>
      <c r="F27" s="448"/>
      <c r="G27" s="492"/>
      <c r="H27" s="191" t="s">
        <v>528</v>
      </c>
      <c r="I27" s="223">
        <v>0.25</v>
      </c>
      <c r="J27" s="471"/>
      <c r="K27" s="228">
        <v>44440</v>
      </c>
      <c r="L27" s="188">
        <v>44530</v>
      </c>
      <c r="M27" s="191" t="s">
        <v>686</v>
      </c>
      <c r="N27" s="393"/>
      <c r="O27" s="481"/>
      <c r="P27" s="197"/>
      <c r="Q27" s="197"/>
      <c r="R27" s="393"/>
      <c r="S27" s="393"/>
    </row>
    <row r="28" spans="1:104" ht="73.5" customHeight="1" x14ac:dyDescent="0.25">
      <c r="A28" s="481"/>
      <c r="B28" s="448"/>
      <c r="C28" s="448"/>
      <c r="D28" s="459"/>
      <c r="E28" s="471"/>
      <c r="F28" s="448"/>
      <c r="G28" s="492"/>
      <c r="H28" s="191" t="s">
        <v>529</v>
      </c>
      <c r="I28" s="223">
        <v>0.25</v>
      </c>
      <c r="J28" s="471"/>
      <c r="K28" s="172">
        <v>44440</v>
      </c>
      <c r="L28" s="172">
        <v>44530</v>
      </c>
      <c r="M28" s="191" t="s">
        <v>505</v>
      </c>
      <c r="N28" s="393"/>
      <c r="O28" s="481"/>
      <c r="P28" s="182"/>
      <c r="Q28" s="182"/>
      <c r="R28" s="393"/>
      <c r="S28" s="393"/>
    </row>
    <row r="29" spans="1:104" ht="66" customHeight="1" x14ac:dyDescent="0.25">
      <c r="A29" s="482"/>
      <c r="B29" s="448"/>
      <c r="C29" s="448"/>
      <c r="D29" s="531"/>
      <c r="E29" s="472"/>
      <c r="F29" s="448"/>
      <c r="G29" s="493"/>
      <c r="H29" s="191" t="s">
        <v>687</v>
      </c>
      <c r="I29" s="223">
        <v>0.25</v>
      </c>
      <c r="J29" s="472"/>
      <c r="K29" s="172">
        <v>44317</v>
      </c>
      <c r="L29" s="172">
        <v>44439</v>
      </c>
      <c r="M29" s="191" t="s">
        <v>502</v>
      </c>
      <c r="N29" s="392"/>
      <c r="O29" s="482"/>
      <c r="P29" s="182"/>
      <c r="Q29" s="182"/>
      <c r="R29" s="392"/>
      <c r="S29" s="392"/>
    </row>
    <row r="30" spans="1:104" hidden="1" x14ac:dyDescent="0.25">
      <c r="A30" s="501"/>
      <c r="B30" s="502"/>
      <c r="C30" s="503"/>
      <c r="D30" s="253" t="e">
        <f>SUM(#REF!)/5</f>
        <v>#REF!</v>
      </c>
      <c r="E30" s="532"/>
      <c r="F30" s="533"/>
      <c r="G30" s="533"/>
      <c r="H30" s="533"/>
      <c r="I30" s="533"/>
      <c r="J30" s="533"/>
      <c r="K30" s="533"/>
      <c r="L30" s="533"/>
      <c r="M30" s="533"/>
      <c r="N30" s="533"/>
      <c r="O30" s="533"/>
      <c r="P30" s="533"/>
      <c r="Q30" s="533"/>
      <c r="R30" s="533"/>
      <c r="S30" s="533"/>
    </row>
    <row r="31" spans="1:104" ht="232.5" customHeight="1" x14ac:dyDescent="0.25">
      <c r="A31" s="400">
        <v>40</v>
      </c>
      <c r="B31" s="448" t="s">
        <v>530</v>
      </c>
      <c r="C31" s="448"/>
      <c r="D31" s="458">
        <v>0.01</v>
      </c>
      <c r="E31" s="470" t="s">
        <v>531</v>
      </c>
      <c r="F31" s="449" t="s">
        <v>532</v>
      </c>
      <c r="G31" s="548">
        <f>138060000*D31</f>
        <v>1380600</v>
      </c>
      <c r="H31" s="191" t="s">
        <v>533</v>
      </c>
      <c r="I31" s="236">
        <v>0.5</v>
      </c>
      <c r="J31" s="202" t="s">
        <v>531</v>
      </c>
      <c r="K31" s="188">
        <v>44197</v>
      </c>
      <c r="L31" s="188">
        <v>44377</v>
      </c>
      <c r="M31" s="191" t="s">
        <v>534</v>
      </c>
      <c r="N31" s="400"/>
      <c r="O31" s="400" t="s">
        <v>888</v>
      </c>
      <c r="P31" s="233"/>
      <c r="Q31" s="233"/>
      <c r="R31" s="400" t="s">
        <v>848</v>
      </c>
      <c r="S31" s="400"/>
    </row>
    <row r="32" spans="1:104" ht="82.5" customHeight="1" x14ac:dyDescent="0.3">
      <c r="A32" s="400"/>
      <c r="B32" s="448"/>
      <c r="C32" s="448"/>
      <c r="D32" s="459"/>
      <c r="E32" s="471"/>
      <c r="F32" s="535"/>
      <c r="G32" s="549"/>
      <c r="H32" s="191" t="s">
        <v>533</v>
      </c>
      <c r="I32" s="236">
        <v>0.5</v>
      </c>
      <c r="J32" s="202" t="s">
        <v>531</v>
      </c>
      <c r="K32" s="188">
        <v>44378</v>
      </c>
      <c r="L32" s="188">
        <v>44561</v>
      </c>
      <c r="M32" s="191" t="s">
        <v>534</v>
      </c>
      <c r="N32" s="400"/>
      <c r="O32" s="400"/>
      <c r="P32" s="149"/>
      <c r="Q32" s="149"/>
      <c r="R32" s="400"/>
      <c r="S32" s="400"/>
    </row>
    <row r="33" spans="1:19" ht="137.25" customHeight="1" x14ac:dyDescent="0.3">
      <c r="A33" s="400">
        <v>41</v>
      </c>
      <c r="B33" s="448" t="s">
        <v>535</v>
      </c>
      <c r="C33" s="448"/>
      <c r="D33" s="458">
        <v>0.01</v>
      </c>
      <c r="E33" s="470" t="s">
        <v>531</v>
      </c>
      <c r="F33" s="449" t="s">
        <v>536</v>
      </c>
      <c r="G33" s="548">
        <v>12425400</v>
      </c>
      <c r="H33" s="200" t="s">
        <v>537</v>
      </c>
      <c r="I33" s="236">
        <v>0.3</v>
      </c>
      <c r="J33" s="201" t="s">
        <v>531</v>
      </c>
      <c r="K33" s="172">
        <v>44197</v>
      </c>
      <c r="L33" s="172">
        <v>44227</v>
      </c>
      <c r="M33" s="200" t="s">
        <v>538</v>
      </c>
      <c r="N33" s="400"/>
      <c r="O33" s="400" t="s">
        <v>889</v>
      </c>
      <c r="P33" s="149"/>
      <c r="Q33" s="149"/>
      <c r="R33" s="400" t="s">
        <v>848</v>
      </c>
      <c r="S33" s="400"/>
    </row>
    <row r="34" spans="1:19" ht="155.25" customHeight="1" x14ac:dyDescent="0.3">
      <c r="A34" s="400"/>
      <c r="B34" s="448"/>
      <c r="C34" s="448"/>
      <c r="D34" s="459"/>
      <c r="E34" s="471"/>
      <c r="F34" s="535"/>
      <c r="G34" s="549"/>
      <c r="H34" s="191" t="s">
        <v>539</v>
      </c>
      <c r="I34" s="236">
        <v>0.7</v>
      </c>
      <c r="J34" s="202" t="s">
        <v>531</v>
      </c>
      <c r="K34" s="188">
        <v>44228</v>
      </c>
      <c r="L34" s="188">
        <v>44561</v>
      </c>
      <c r="M34" s="234" t="s">
        <v>540</v>
      </c>
      <c r="N34" s="400"/>
      <c r="O34" s="400"/>
      <c r="P34" s="149"/>
      <c r="Q34" s="149"/>
      <c r="R34" s="400"/>
      <c r="S34" s="400"/>
    </row>
    <row r="35" spans="1:19" ht="157.5" customHeight="1" x14ac:dyDescent="0.3">
      <c r="A35" s="197">
        <v>42</v>
      </c>
      <c r="B35" s="448" t="s">
        <v>541</v>
      </c>
      <c r="C35" s="448"/>
      <c r="D35" s="274">
        <v>0.03</v>
      </c>
      <c r="E35" s="202" t="s">
        <v>531</v>
      </c>
      <c r="F35" s="193" t="s">
        <v>542</v>
      </c>
      <c r="G35" s="229">
        <v>12425400</v>
      </c>
      <c r="H35" s="191" t="s">
        <v>543</v>
      </c>
      <c r="I35" s="236">
        <v>1</v>
      </c>
      <c r="J35" s="202" t="s">
        <v>531</v>
      </c>
      <c r="K35" s="188">
        <v>44197</v>
      </c>
      <c r="L35" s="188">
        <v>44469</v>
      </c>
      <c r="M35" s="234" t="s">
        <v>544</v>
      </c>
      <c r="N35" s="149"/>
      <c r="O35" s="319" t="s">
        <v>890</v>
      </c>
      <c r="P35" s="149"/>
      <c r="Q35" s="149"/>
      <c r="R35" s="319" t="s">
        <v>848</v>
      </c>
      <c r="S35" s="149"/>
    </row>
    <row r="36" spans="1:19" ht="195.75" customHeight="1" x14ac:dyDescent="0.3">
      <c r="A36" s="391">
        <v>43</v>
      </c>
      <c r="B36" s="450" t="s">
        <v>545</v>
      </c>
      <c r="C36" s="451"/>
      <c r="D36" s="458">
        <v>0.02</v>
      </c>
      <c r="E36" s="470" t="s">
        <v>531</v>
      </c>
      <c r="F36" s="449" t="s">
        <v>546</v>
      </c>
      <c r="G36" s="548">
        <f>138060000*D36</f>
        <v>2761200</v>
      </c>
      <c r="H36" s="191" t="s">
        <v>547</v>
      </c>
      <c r="I36" s="236">
        <v>0.3</v>
      </c>
      <c r="J36" s="202" t="s">
        <v>531</v>
      </c>
      <c r="K36" s="188">
        <v>44197</v>
      </c>
      <c r="L36" s="188">
        <v>44561</v>
      </c>
      <c r="M36" s="234" t="s">
        <v>548</v>
      </c>
      <c r="N36" s="391"/>
      <c r="O36" s="391" t="s">
        <v>891</v>
      </c>
      <c r="P36" s="149"/>
      <c r="Q36" s="149"/>
      <c r="R36" s="391" t="s">
        <v>848</v>
      </c>
      <c r="S36" s="391"/>
    </row>
    <row r="37" spans="1:19" ht="98.25" customHeight="1" x14ac:dyDescent="0.3">
      <c r="A37" s="393"/>
      <c r="B37" s="452"/>
      <c r="C37" s="453"/>
      <c r="D37" s="459"/>
      <c r="E37" s="471"/>
      <c r="F37" s="535"/>
      <c r="G37" s="549"/>
      <c r="H37" s="200" t="s">
        <v>549</v>
      </c>
      <c r="I37" s="236">
        <v>0.2</v>
      </c>
      <c r="J37" s="202" t="s">
        <v>531</v>
      </c>
      <c r="K37" s="188">
        <v>44197</v>
      </c>
      <c r="L37" s="188">
        <v>44561</v>
      </c>
      <c r="M37" s="234" t="s">
        <v>550</v>
      </c>
      <c r="N37" s="393"/>
      <c r="O37" s="393"/>
      <c r="P37" s="149"/>
      <c r="Q37" s="149"/>
      <c r="R37" s="393"/>
      <c r="S37" s="393"/>
    </row>
    <row r="38" spans="1:19" ht="123" customHeight="1" x14ac:dyDescent="0.3">
      <c r="A38" s="393"/>
      <c r="B38" s="452"/>
      <c r="C38" s="453"/>
      <c r="D38" s="459"/>
      <c r="E38" s="471"/>
      <c r="F38" s="535"/>
      <c r="G38" s="549"/>
      <c r="H38" s="191" t="s">
        <v>551</v>
      </c>
      <c r="I38" s="236">
        <v>0.3</v>
      </c>
      <c r="J38" s="202" t="s">
        <v>531</v>
      </c>
      <c r="K38" s="188">
        <v>44197</v>
      </c>
      <c r="L38" s="188">
        <v>44561</v>
      </c>
      <c r="M38" s="234" t="s">
        <v>552</v>
      </c>
      <c r="N38" s="393"/>
      <c r="O38" s="393"/>
      <c r="P38" s="149"/>
      <c r="Q38" s="149"/>
      <c r="R38" s="393"/>
      <c r="S38" s="393"/>
    </row>
    <row r="39" spans="1:19" ht="198.75" customHeight="1" x14ac:dyDescent="0.3">
      <c r="A39" s="392"/>
      <c r="B39" s="468"/>
      <c r="C39" s="469"/>
      <c r="D39" s="531"/>
      <c r="E39" s="472"/>
      <c r="F39" s="517"/>
      <c r="G39" s="550"/>
      <c r="H39" s="200" t="s">
        <v>553</v>
      </c>
      <c r="I39" s="236">
        <v>0.2</v>
      </c>
      <c r="J39" s="202" t="s">
        <v>554</v>
      </c>
      <c r="K39" s="188">
        <v>44197</v>
      </c>
      <c r="L39" s="188">
        <v>44561</v>
      </c>
      <c r="M39" s="234" t="s">
        <v>555</v>
      </c>
      <c r="N39" s="392"/>
      <c r="O39" s="392"/>
      <c r="P39" s="149"/>
      <c r="Q39" s="149"/>
      <c r="R39" s="392"/>
      <c r="S39" s="392"/>
    </row>
    <row r="40" spans="1:19" ht="134.25" customHeight="1" x14ac:dyDescent="0.3">
      <c r="A40" s="400">
        <v>44</v>
      </c>
      <c r="B40" s="448" t="s">
        <v>556</v>
      </c>
      <c r="C40" s="448"/>
      <c r="D40" s="458">
        <v>0.02</v>
      </c>
      <c r="E40" s="470" t="s">
        <v>557</v>
      </c>
      <c r="F40" s="449" t="s">
        <v>558</v>
      </c>
      <c r="G40" s="548">
        <v>12425400</v>
      </c>
      <c r="H40" s="191" t="s">
        <v>559</v>
      </c>
      <c r="I40" s="236">
        <v>0.2</v>
      </c>
      <c r="J40" s="202" t="s">
        <v>531</v>
      </c>
      <c r="K40" s="188">
        <v>44197</v>
      </c>
      <c r="L40" s="188">
        <v>44227</v>
      </c>
      <c r="M40" s="234" t="s">
        <v>560</v>
      </c>
      <c r="N40" s="400"/>
      <c r="O40" s="400" t="s">
        <v>892</v>
      </c>
      <c r="P40" s="149"/>
      <c r="Q40" s="149"/>
      <c r="R40" s="400" t="s">
        <v>848</v>
      </c>
      <c r="S40" s="400"/>
    </row>
    <row r="41" spans="1:19" ht="177.75" customHeight="1" x14ac:dyDescent="0.3">
      <c r="A41" s="400"/>
      <c r="B41" s="448"/>
      <c r="C41" s="448"/>
      <c r="D41" s="459"/>
      <c r="E41" s="471"/>
      <c r="F41" s="535"/>
      <c r="G41" s="549"/>
      <c r="H41" s="191" t="s">
        <v>561</v>
      </c>
      <c r="I41" s="236">
        <v>0.3</v>
      </c>
      <c r="J41" s="202" t="s">
        <v>531</v>
      </c>
      <c r="K41" s="188">
        <v>44228</v>
      </c>
      <c r="L41" s="188">
        <v>44316</v>
      </c>
      <c r="M41" s="234" t="s">
        <v>562</v>
      </c>
      <c r="N41" s="400"/>
      <c r="O41" s="400"/>
      <c r="P41" s="149"/>
      <c r="Q41" s="149"/>
      <c r="R41" s="400"/>
      <c r="S41" s="400"/>
    </row>
    <row r="42" spans="1:19" ht="116.25" customHeight="1" x14ac:dyDescent="0.3">
      <c r="A42" s="400"/>
      <c r="B42" s="448"/>
      <c r="C42" s="448"/>
      <c r="D42" s="459"/>
      <c r="E42" s="471"/>
      <c r="F42" s="535"/>
      <c r="G42" s="549"/>
      <c r="H42" s="191" t="s">
        <v>563</v>
      </c>
      <c r="I42" s="236">
        <v>0.5</v>
      </c>
      <c r="J42" s="202" t="s">
        <v>564</v>
      </c>
      <c r="K42" s="188">
        <v>44317</v>
      </c>
      <c r="L42" s="188">
        <v>44561</v>
      </c>
      <c r="M42" s="234" t="s">
        <v>565</v>
      </c>
      <c r="N42" s="400"/>
      <c r="O42" s="400"/>
      <c r="P42" s="149"/>
      <c r="Q42" s="149"/>
      <c r="R42" s="400"/>
      <c r="S42" s="400"/>
    </row>
    <row r="43" spans="1:19" ht="166.5" customHeight="1" x14ac:dyDescent="0.3">
      <c r="A43" s="400">
        <v>45</v>
      </c>
      <c r="B43" s="448" t="s">
        <v>566</v>
      </c>
      <c r="C43" s="448"/>
      <c r="D43" s="458">
        <v>0.03</v>
      </c>
      <c r="E43" s="470" t="s">
        <v>567</v>
      </c>
      <c r="F43" s="449" t="s">
        <v>568</v>
      </c>
      <c r="G43" s="548">
        <v>12425400</v>
      </c>
      <c r="H43" s="191" t="s">
        <v>569</v>
      </c>
      <c r="I43" s="236">
        <v>0.35</v>
      </c>
      <c r="J43" s="202" t="s">
        <v>570</v>
      </c>
      <c r="K43" s="188">
        <v>44197</v>
      </c>
      <c r="L43" s="188">
        <v>44286</v>
      </c>
      <c r="M43" s="234" t="s">
        <v>571</v>
      </c>
      <c r="N43" s="400"/>
      <c r="O43" s="400" t="s">
        <v>893</v>
      </c>
      <c r="P43" s="149"/>
      <c r="Q43" s="149"/>
      <c r="R43" s="400" t="s">
        <v>848</v>
      </c>
      <c r="S43" s="400"/>
    </row>
    <row r="44" spans="1:19" ht="114.75" customHeight="1" x14ac:dyDescent="0.3">
      <c r="A44" s="400"/>
      <c r="B44" s="448"/>
      <c r="C44" s="448"/>
      <c r="D44" s="459"/>
      <c r="E44" s="471"/>
      <c r="F44" s="535"/>
      <c r="G44" s="549"/>
      <c r="H44" s="191" t="s">
        <v>572</v>
      </c>
      <c r="I44" s="236">
        <v>0.35</v>
      </c>
      <c r="J44" s="202" t="s">
        <v>573</v>
      </c>
      <c r="K44" s="188">
        <v>44287</v>
      </c>
      <c r="L44" s="188">
        <v>44377</v>
      </c>
      <c r="M44" s="234" t="s">
        <v>574</v>
      </c>
      <c r="N44" s="400"/>
      <c r="O44" s="400"/>
      <c r="P44" s="149"/>
      <c r="Q44" s="149"/>
      <c r="R44" s="400"/>
      <c r="S44" s="400"/>
    </row>
    <row r="45" spans="1:19" ht="131.25" customHeight="1" x14ac:dyDescent="0.3">
      <c r="A45" s="400"/>
      <c r="B45" s="448"/>
      <c r="C45" s="448"/>
      <c r="D45" s="459"/>
      <c r="E45" s="471"/>
      <c r="F45" s="535"/>
      <c r="G45" s="549"/>
      <c r="H45" s="191" t="s">
        <v>688</v>
      </c>
      <c r="I45" s="236">
        <v>0.3</v>
      </c>
      <c r="J45" s="202" t="s">
        <v>573</v>
      </c>
      <c r="K45" s="188">
        <v>44378</v>
      </c>
      <c r="L45" s="188">
        <v>44561</v>
      </c>
      <c r="M45" s="234" t="s">
        <v>575</v>
      </c>
      <c r="N45" s="400"/>
      <c r="O45" s="400"/>
      <c r="P45" s="149"/>
      <c r="Q45" s="149"/>
      <c r="R45" s="400"/>
      <c r="S45" s="400"/>
    </row>
    <row r="46" spans="1:19" ht="172.5" customHeight="1" x14ac:dyDescent="0.3">
      <c r="A46" s="400">
        <v>46</v>
      </c>
      <c r="B46" s="448" t="s">
        <v>576</v>
      </c>
      <c r="C46" s="448"/>
      <c r="D46" s="458">
        <v>0.02</v>
      </c>
      <c r="E46" s="470" t="s">
        <v>531</v>
      </c>
      <c r="F46" s="449" t="s">
        <v>577</v>
      </c>
      <c r="G46" s="548">
        <v>12425400</v>
      </c>
      <c r="H46" s="191" t="s">
        <v>578</v>
      </c>
      <c r="I46" s="236">
        <v>0.35</v>
      </c>
      <c r="J46" s="202" t="s">
        <v>531</v>
      </c>
      <c r="K46" s="188">
        <v>44197</v>
      </c>
      <c r="L46" s="188">
        <v>44255</v>
      </c>
      <c r="M46" s="234" t="s">
        <v>579</v>
      </c>
      <c r="N46" s="400"/>
      <c r="O46" s="400" t="s">
        <v>894</v>
      </c>
      <c r="P46" s="149"/>
      <c r="Q46" s="149"/>
      <c r="R46" s="400" t="s">
        <v>848</v>
      </c>
      <c r="S46" s="400"/>
    </row>
    <row r="47" spans="1:19" ht="137.25" customHeight="1" x14ac:dyDescent="0.3">
      <c r="A47" s="400"/>
      <c r="B47" s="448"/>
      <c r="C47" s="448"/>
      <c r="D47" s="459"/>
      <c r="E47" s="471"/>
      <c r="F47" s="535"/>
      <c r="G47" s="549"/>
      <c r="H47" s="191" t="s">
        <v>580</v>
      </c>
      <c r="I47" s="236">
        <v>0.35</v>
      </c>
      <c r="J47" s="202" t="s">
        <v>531</v>
      </c>
      <c r="K47" s="188">
        <v>44256</v>
      </c>
      <c r="L47" s="188">
        <v>44316</v>
      </c>
      <c r="M47" s="234" t="s">
        <v>581</v>
      </c>
      <c r="N47" s="400"/>
      <c r="O47" s="400"/>
      <c r="P47" s="149"/>
      <c r="Q47" s="149"/>
      <c r="R47" s="400"/>
      <c r="S47" s="400"/>
    </row>
    <row r="48" spans="1:19" ht="281.25" customHeight="1" x14ac:dyDescent="0.3">
      <c r="A48" s="400"/>
      <c r="B48" s="448"/>
      <c r="C48" s="448"/>
      <c r="D48" s="459"/>
      <c r="E48" s="471"/>
      <c r="F48" s="535"/>
      <c r="G48" s="549"/>
      <c r="H48" s="191" t="s">
        <v>582</v>
      </c>
      <c r="I48" s="236">
        <v>0.3</v>
      </c>
      <c r="J48" s="202" t="s">
        <v>573</v>
      </c>
      <c r="K48" s="188">
        <v>44197</v>
      </c>
      <c r="L48" s="188">
        <v>44561</v>
      </c>
      <c r="M48" s="234" t="s">
        <v>583</v>
      </c>
      <c r="N48" s="400"/>
      <c r="O48" s="400"/>
      <c r="P48" s="149"/>
      <c r="Q48" s="149"/>
      <c r="R48" s="400"/>
      <c r="S48" s="400"/>
    </row>
    <row r="49" spans="1:19" ht="140.25" customHeight="1" x14ac:dyDescent="0.3">
      <c r="A49" s="391">
        <v>47</v>
      </c>
      <c r="B49" s="450" t="s">
        <v>584</v>
      </c>
      <c r="C49" s="451"/>
      <c r="D49" s="539">
        <v>0.02</v>
      </c>
      <c r="E49" s="470" t="s">
        <v>531</v>
      </c>
      <c r="F49" s="448" t="s">
        <v>585</v>
      </c>
      <c r="G49" s="547">
        <v>12425400</v>
      </c>
      <c r="H49" s="191" t="s">
        <v>586</v>
      </c>
      <c r="I49" s="236">
        <v>0.5</v>
      </c>
      <c r="J49" s="202" t="s">
        <v>531</v>
      </c>
      <c r="K49" s="188">
        <v>44197</v>
      </c>
      <c r="L49" s="188">
        <v>44561</v>
      </c>
      <c r="M49" s="234" t="s">
        <v>587</v>
      </c>
      <c r="N49" s="391"/>
      <c r="O49" s="391" t="s">
        <v>895</v>
      </c>
      <c r="P49" s="149"/>
      <c r="Q49" s="149"/>
      <c r="R49" s="391" t="s">
        <v>848</v>
      </c>
      <c r="S49" s="391"/>
    </row>
    <row r="50" spans="1:19" ht="162.75" customHeight="1" x14ac:dyDescent="0.3">
      <c r="A50" s="392"/>
      <c r="B50" s="468"/>
      <c r="C50" s="469"/>
      <c r="D50" s="539"/>
      <c r="E50" s="471"/>
      <c r="F50" s="448"/>
      <c r="G50" s="547"/>
      <c r="H50" s="200" t="s">
        <v>588</v>
      </c>
      <c r="I50" s="236">
        <v>0.5</v>
      </c>
      <c r="J50" s="202" t="s">
        <v>531</v>
      </c>
      <c r="K50" s="188">
        <v>44197</v>
      </c>
      <c r="L50" s="188">
        <v>44561</v>
      </c>
      <c r="M50" s="234" t="s">
        <v>589</v>
      </c>
      <c r="N50" s="392"/>
      <c r="O50" s="392"/>
      <c r="P50" s="149"/>
      <c r="Q50" s="149"/>
      <c r="R50" s="392"/>
      <c r="S50" s="392"/>
    </row>
    <row r="51" spans="1:19" ht="113.25" customHeight="1" x14ac:dyDescent="0.3">
      <c r="A51" s="198">
        <v>48</v>
      </c>
      <c r="B51" s="450" t="s">
        <v>689</v>
      </c>
      <c r="C51" s="451"/>
      <c r="D51" s="273">
        <v>0.02</v>
      </c>
      <c r="E51" s="195" t="s">
        <v>531</v>
      </c>
      <c r="F51" s="191" t="s">
        <v>590</v>
      </c>
      <c r="G51" s="230">
        <v>12425400</v>
      </c>
      <c r="H51" s="191" t="s">
        <v>591</v>
      </c>
      <c r="I51" s="236">
        <v>1</v>
      </c>
      <c r="J51" s="202" t="s">
        <v>531</v>
      </c>
      <c r="K51" s="188">
        <v>44440</v>
      </c>
      <c r="L51" s="188">
        <v>44500</v>
      </c>
      <c r="M51" s="234" t="s">
        <v>590</v>
      </c>
      <c r="N51" s="149"/>
      <c r="O51" s="320" t="s">
        <v>896</v>
      </c>
      <c r="P51" s="149"/>
      <c r="Q51" s="149"/>
      <c r="R51" s="319" t="s">
        <v>848</v>
      </c>
      <c r="S51" s="149"/>
    </row>
    <row r="52" spans="1:19" ht="142.5" customHeight="1" x14ac:dyDescent="0.3">
      <c r="A52" s="391">
        <v>49</v>
      </c>
      <c r="B52" s="450" t="s">
        <v>592</v>
      </c>
      <c r="C52" s="451"/>
      <c r="D52" s="539">
        <v>1.4999999999999999E-2</v>
      </c>
      <c r="E52" s="470" t="s">
        <v>531</v>
      </c>
      <c r="F52" s="448" t="s">
        <v>593</v>
      </c>
      <c r="G52" s="547">
        <v>12425400</v>
      </c>
      <c r="H52" s="191" t="s">
        <v>594</v>
      </c>
      <c r="I52" s="236">
        <v>0.5</v>
      </c>
      <c r="J52" s="202" t="s">
        <v>531</v>
      </c>
      <c r="K52" s="188">
        <v>44197</v>
      </c>
      <c r="L52" s="188">
        <v>44286</v>
      </c>
      <c r="M52" s="234" t="s">
        <v>595</v>
      </c>
      <c r="N52" s="391"/>
      <c r="O52" s="391" t="s">
        <v>897</v>
      </c>
      <c r="P52" s="149"/>
      <c r="Q52" s="149"/>
      <c r="R52" s="391" t="s">
        <v>848</v>
      </c>
      <c r="S52" s="391"/>
    </row>
    <row r="53" spans="1:19" ht="170.25" customHeight="1" x14ac:dyDescent="0.3">
      <c r="A53" s="392"/>
      <c r="B53" s="468"/>
      <c r="C53" s="469"/>
      <c r="D53" s="539"/>
      <c r="E53" s="471"/>
      <c r="F53" s="448"/>
      <c r="G53" s="547"/>
      <c r="H53" s="191" t="s">
        <v>596</v>
      </c>
      <c r="I53" s="236">
        <v>0.5</v>
      </c>
      <c r="J53" s="202" t="s">
        <v>531</v>
      </c>
      <c r="K53" s="188">
        <v>44287</v>
      </c>
      <c r="L53" s="188">
        <v>44561</v>
      </c>
      <c r="M53" s="234" t="s">
        <v>597</v>
      </c>
      <c r="N53" s="392"/>
      <c r="O53" s="392"/>
      <c r="P53" s="149"/>
      <c r="Q53" s="149"/>
      <c r="R53" s="392"/>
      <c r="S53" s="392"/>
    </row>
    <row r="54" spans="1:19" ht="206.25" customHeight="1" x14ac:dyDescent="0.3">
      <c r="A54" s="391">
        <v>50</v>
      </c>
      <c r="B54" s="450" t="s">
        <v>598</v>
      </c>
      <c r="C54" s="451"/>
      <c r="D54" s="539">
        <v>1.4999999999999999E-2</v>
      </c>
      <c r="E54" s="479" t="s">
        <v>567</v>
      </c>
      <c r="F54" s="448" t="s">
        <v>599</v>
      </c>
      <c r="G54" s="547">
        <v>12425400</v>
      </c>
      <c r="H54" s="191" t="s">
        <v>600</v>
      </c>
      <c r="I54" s="236">
        <v>0.5</v>
      </c>
      <c r="J54" s="202" t="s">
        <v>570</v>
      </c>
      <c r="K54" s="188">
        <v>44197</v>
      </c>
      <c r="L54" s="188">
        <v>44561</v>
      </c>
      <c r="M54" s="234" t="s">
        <v>601</v>
      </c>
      <c r="N54" s="391" t="s">
        <v>839</v>
      </c>
      <c r="O54" s="391" t="s">
        <v>898</v>
      </c>
      <c r="P54" s="149"/>
      <c r="Q54" s="149"/>
      <c r="R54" s="391" t="s">
        <v>822</v>
      </c>
      <c r="S54" s="391"/>
    </row>
    <row r="55" spans="1:19" ht="166.5" customHeight="1" x14ac:dyDescent="0.3">
      <c r="A55" s="392"/>
      <c r="B55" s="468"/>
      <c r="C55" s="469"/>
      <c r="D55" s="539"/>
      <c r="E55" s="479"/>
      <c r="F55" s="448"/>
      <c r="G55" s="547"/>
      <c r="H55" s="191" t="s">
        <v>602</v>
      </c>
      <c r="I55" s="236">
        <v>0.5</v>
      </c>
      <c r="J55" s="202" t="s">
        <v>531</v>
      </c>
      <c r="K55" s="188">
        <v>44287</v>
      </c>
      <c r="L55" s="188">
        <v>44561</v>
      </c>
      <c r="M55" s="234" t="s">
        <v>597</v>
      </c>
      <c r="N55" s="392"/>
      <c r="O55" s="392"/>
      <c r="P55" s="149"/>
      <c r="Q55" s="149"/>
      <c r="R55" s="392"/>
      <c r="S55" s="392"/>
    </row>
    <row r="56" spans="1:19" s="70" customFormat="1" x14ac:dyDescent="0.3">
      <c r="A56" s="140"/>
      <c r="B56" s="140"/>
      <c r="C56" s="140"/>
      <c r="D56" s="253" t="e">
        <f>SUM(#REF!)/25</f>
        <v>#REF!</v>
      </c>
      <c r="E56" s="140"/>
      <c r="F56" s="140"/>
      <c r="G56" s="140"/>
      <c r="H56" s="140"/>
      <c r="I56" s="140"/>
      <c r="J56" s="140"/>
      <c r="K56" s="140"/>
      <c r="L56" s="140"/>
      <c r="M56" s="140"/>
      <c r="N56" s="140"/>
      <c r="O56" s="140"/>
      <c r="P56" s="140"/>
      <c r="Q56" s="140"/>
      <c r="R56" s="140"/>
      <c r="S56" s="140"/>
    </row>
    <row r="57" spans="1:19" s="70" customFormat="1" x14ac:dyDescent="0.3">
      <c r="A57" s="140"/>
      <c r="B57" s="140"/>
      <c r="C57" s="140"/>
      <c r="D57" s="140"/>
      <c r="E57" s="140"/>
      <c r="F57" s="140"/>
      <c r="G57" s="140"/>
      <c r="H57" s="140"/>
      <c r="I57" s="140"/>
      <c r="J57" s="140"/>
      <c r="K57" s="140"/>
      <c r="L57" s="140"/>
      <c r="M57" s="140"/>
      <c r="N57" s="140"/>
      <c r="O57" s="140"/>
      <c r="P57" s="140"/>
      <c r="Q57" s="140"/>
      <c r="R57" s="140"/>
      <c r="S57" s="140"/>
    </row>
    <row r="58" spans="1:19" s="70" customFormat="1" x14ac:dyDescent="0.3">
      <c r="A58" s="140"/>
      <c r="B58" s="140"/>
      <c r="C58" s="140"/>
      <c r="D58" s="140"/>
      <c r="E58" s="140"/>
      <c r="F58" s="140"/>
      <c r="G58" s="140"/>
      <c r="H58" s="140"/>
      <c r="I58" s="140"/>
      <c r="J58" s="140"/>
      <c r="K58" s="140"/>
      <c r="L58" s="140"/>
      <c r="M58" s="140"/>
      <c r="N58" s="140"/>
      <c r="O58" s="140"/>
      <c r="P58" s="140"/>
      <c r="Q58" s="140"/>
      <c r="R58" s="140"/>
      <c r="S58" s="140"/>
    </row>
    <row r="59" spans="1:19" s="70" customFormat="1" x14ac:dyDescent="0.3">
      <c r="A59" s="140"/>
      <c r="B59" s="140"/>
      <c r="C59" s="140"/>
      <c r="D59" s="140"/>
      <c r="E59" s="140"/>
      <c r="F59" s="140"/>
      <c r="G59" s="140"/>
      <c r="H59" s="140"/>
      <c r="I59" s="140"/>
      <c r="J59" s="140"/>
      <c r="K59" s="140"/>
      <c r="L59" s="140"/>
      <c r="M59" s="140"/>
      <c r="N59" s="140"/>
      <c r="O59" s="140"/>
      <c r="P59" s="140"/>
      <c r="Q59" s="140"/>
      <c r="R59" s="140"/>
      <c r="S59" s="140"/>
    </row>
    <row r="60" spans="1:19" s="70" customFormat="1" x14ac:dyDescent="0.3">
      <c r="A60" s="140"/>
      <c r="B60" s="140"/>
      <c r="C60" s="140"/>
      <c r="D60" s="140"/>
      <c r="E60" s="140"/>
      <c r="F60" s="140"/>
      <c r="G60" s="140"/>
      <c r="H60" s="140"/>
      <c r="I60" s="140"/>
      <c r="J60" s="140"/>
      <c r="K60" s="140"/>
      <c r="L60" s="140"/>
      <c r="M60" s="140"/>
      <c r="N60" s="140"/>
      <c r="O60" s="140"/>
      <c r="P60" s="140"/>
      <c r="Q60" s="140"/>
      <c r="R60" s="140"/>
      <c r="S60" s="140"/>
    </row>
    <row r="61" spans="1:19" s="70" customFormat="1" x14ac:dyDescent="0.3">
      <c r="A61" s="140"/>
      <c r="B61" s="140"/>
      <c r="C61" s="140"/>
      <c r="D61" s="140"/>
      <c r="E61" s="140"/>
      <c r="F61" s="140"/>
      <c r="G61" s="140"/>
      <c r="H61" s="140"/>
      <c r="I61" s="140"/>
      <c r="J61" s="140"/>
      <c r="K61" s="140"/>
      <c r="L61" s="140"/>
      <c r="M61" s="140"/>
      <c r="N61" s="140"/>
      <c r="O61" s="140"/>
      <c r="P61" s="140"/>
      <c r="Q61" s="140"/>
      <c r="R61" s="140"/>
      <c r="S61" s="140"/>
    </row>
    <row r="62" spans="1:19" s="70" customFormat="1" x14ac:dyDescent="0.3">
      <c r="A62" s="140"/>
      <c r="B62" s="140"/>
      <c r="C62" s="140"/>
      <c r="D62" s="140"/>
      <c r="E62" s="140"/>
      <c r="F62" s="140"/>
      <c r="G62" s="140"/>
      <c r="H62" s="140"/>
      <c r="I62" s="140"/>
      <c r="J62" s="140"/>
      <c r="K62" s="140"/>
      <c r="L62" s="140"/>
      <c r="M62" s="140"/>
      <c r="N62" s="140"/>
      <c r="O62" s="140"/>
      <c r="P62" s="140"/>
      <c r="Q62" s="140"/>
      <c r="R62" s="140"/>
      <c r="S62" s="140"/>
    </row>
    <row r="63" spans="1:19" s="70" customFormat="1" x14ac:dyDescent="0.3">
      <c r="A63" s="140"/>
      <c r="B63" s="140"/>
      <c r="C63" s="140"/>
      <c r="D63" s="140"/>
      <c r="E63" s="140"/>
      <c r="F63" s="140"/>
      <c r="G63" s="140"/>
      <c r="H63" s="140"/>
      <c r="I63" s="140"/>
      <c r="J63" s="140"/>
      <c r="K63" s="140"/>
      <c r="L63" s="140"/>
      <c r="M63" s="140"/>
      <c r="N63" s="140"/>
      <c r="O63" s="140"/>
      <c r="P63" s="140"/>
      <c r="Q63" s="140"/>
      <c r="R63" s="140"/>
      <c r="S63" s="140"/>
    </row>
    <row r="64" spans="1:19" s="70" customFormat="1" x14ac:dyDescent="0.3">
      <c r="A64" s="140"/>
      <c r="B64" s="140"/>
      <c r="C64" s="140"/>
      <c r="D64" s="140"/>
      <c r="E64" s="140"/>
      <c r="F64" s="140"/>
      <c r="G64" s="140"/>
      <c r="H64" s="140"/>
      <c r="I64" s="140"/>
      <c r="J64" s="140"/>
      <c r="K64" s="140"/>
      <c r="L64" s="140"/>
      <c r="M64" s="140"/>
      <c r="N64" s="140"/>
      <c r="O64" s="140"/>
      <c r="P64" s="140"/>
      <c r="Q64" s="140"/>
      <c r="R64" s="140"/>
      <c r="S64" s="140"/>
    </row>
    <row r="65" spans="1:19" s="70" customFormat="1" x14ac:dyDescent="0.3">
      <c r="A65" s="140"/>
      <c r="B65" s="140"/>
      <c r="C65" s="140"/>
      <c r="D65" s="140"/>
      <c r="E65" s="140"/>
      <c r="F65" s="140"/>
      <c r="G65" s="140"/>
      <c r="H65" s="140"/>
      <c r="I65" s="140"/>
      <c r="J65" s="140"/>
      <c r="K65" s="140"/>
      <c r="L65" s="140"/>
      <c r="M65" s="140"/>
      <c r="N65" s="140"/>
      <c r="O65" s="140"/>
      <c r="P65" s="140"/>
      <c r="Q65" s="140"/>
      <c r="R65" s="140"/>
      <c r="S65" s="140"/>
    </row>
    <row r="66" spans="1:19" s="70" customFormat="1" x14ac:dyDescent="0.3">
      <c r="A66" s="140"/>
      <c r="B66" s="140"/>
      <c r="C66" s="140"/>
      <c r="D66" s="140"/>
      <c r="E66" s="140"/>
      <c r="F66" s="140"/>
      <c r="G66" s="140"/>
      <c r="H66" s="140"/>
      <c r="I66" s="140"/>
      <c r="J66" s="140"/>
      <c r="K66" s="140"/>
      <c r="L66" s="140"/>
      <c r="M66" s="140"/>
      <c r="N66" s="140"/>
      <c r="O66" s="140"/>
      <c r="P66" s="140"/>
      <c r="Q66" s="140"/>
      <c r="R66" s="140"/>
      <c r="S66" s="140"/>
    </row>
    <row r="67" spans="1:19" s="70" customFormat="1" x14ac:dyDescent="0.3">
      <c r="A67" s="140"/>
      <c r="B67" s="140"/>
      <c r="C67" s="140"/>
      <c r="D67" s="140"/>
      <c r="E67" s="140"/>
      <c r="F67" s="140"/>
      <c r="G67" s="140"/>
      <c r="H67" s="140"/>
      <c r="I67" s="140"/>
      <c r="J67" s="140"/>
      <c r="K67" s="140"/>
      <c r="L67" s="140"/>
      <c r="M67" s="140"/>
      <c r="N67" s="140"/>
      <c r="O67" s="140"/>
      <c r="P67" s="140"/>
      <c r="Q67" s="140"/>
      <c r="R67" s="140"/>
      <c r="S67" s="140"/>
    </row>
    <row r="68" spans="1:19" s="70" customFormat="1" x14ac:dyDescent="0.3">
      <c r="A68" s="140"/>
      <c r="B68" s="140"/>
      <c r="C68" s="140"/>
      <c r="D68" s="140"/>
      <c r="E68" s="140"/>
      <c r="F68" s="140"/>
      <c r="G68" s="140"/>
      <c r="H68" s="140"/>
      <c r="I68" s="140"/>
      <c r="J68" s="140"/>
      <c r="K68" s="140"/>
      <c r="L68" s="140"/>
      <c r="M68" s="140"/>
      <c r="N68" s="140"/>
      <c r="O68" s="140"/>
      <c r="P68" s="140"/>
      <c r="Q68" s="140"/>
      <c r="R68" s="140"/>
      <c r="S68" s="140"/>
    </row>
    <row r="69" spans="1:19" s="70" customFormat="1" x14ac:dyDescent="0.3">
      <c r="A69" s="140"/>
      <c r="B69" s="140"/>
      <c r="C69" s="140"/>
      <c r="D69" s="140"/>
      <c r="E69" s="140"/>
      <c r="F69" s="140"/>
      <c r="G69" s="140"/>
      <c r="H69" s="140"/>
      <c r="I69" s="140"/>
      <c r="J69" s="140"/>
      <c r="K69" s="140"/>
      <c r="L69" s="140"/>
      <c r="M69" s="140"/>
      <c r="N69" s="140"/>
      <c r="O69" s="140"/>
      <c r="P69" s="140"/>
      <c r="Q69" s="140"/>
      <c r="R69" s="140"/>
      <c r="S69" s="140"/>
    </row>
    <row r="70" spans="1:19" s="70" customFormat="1" x14ac:dyDescent="0.3">
      <c r="A70" s="140"/>
      <c r="B70" s="140"/>
      <c r="C70" s="140"/>
      <c r="D70" s="140"/>
      <c r="E70" s="140"/>
      <c r="F70" s="140"/>
      <c r="G70" s="140"/>
      <c r="H70" s="140"/>
      <c r="I70" s="140"/>
      <c r="J70" s="140"/>
      <c r="K70" s="140"/>
      <c r="L70" s="140"/>
      <c r="M70" s="140"/>
      <c r="N70" s="140"/>
      <c r="O70" s="140"/>
      <c r="P70" s="140"/>
      <c r="Q70" s="140"/>
      <c r="R70" s="140"/>
      <c r="S70" s="140"/>
    </row>
    <row r="71" spans="1:19" s="70" customFormat="1" x14ac:dyDescent="0.3">
      <c r="A71" s="140"/>
      <c r="B71" s="140"/>
      <c r="C71" s="140"/>
      <c r="D71" s="140"/>
      <c r="E71" s="140"/>
      <c r="F71" s="140"/>
      <c r="G71" s="140"/>
      <c r="H71" s="140"/>
      <c r="I71" s="140"/>
      <c r="J71" s="140"/>
      <c r="K71" s="140"/>
      <c r="L71" s="140"/>
      <c r="M71" s="140"/>
      <c r="N71" s="140"/>
      <c r="O71" s="140"/>
      <c r="P71" s="140"/>
      <c r="Q71" s="140"/>
      <c r="R71" s="140"/>
      <c r="S71" s="140"/>
    </row>
    <row r="72" spans="1:19" s="70" customFormat="1" x14ac:dyDescent="0.3">
      <c r="A72" s="140"/>
      <c r="B72" s="140"/>
      <c r="C72" s="140"/>
      <c r="D72" s="140"/>
      <c r="E72" s="140"/>
      <c r="F72" s="140"/>
      <c r="G72" s="140"/>
      <c r="H72" s="140"/>
      <c r="I72" s="140"/>
      <c r="J72" s="140"/>
      <c r="K72" s="140"/>
      <c r="L72" s="140"/>
      <c r="M72" s="140"/>
      <c r="N72" s="140"/>
      <c r="O72" s="140"/>
      <c r="P72" s="140"/>
      <c r="Q72" s="140"/>
      <c r="R72" s="140"/>
      <c r="S72" s="140"/>
    </row>
    <row r="73" spans="1:19" s="70" customFormat="1" x14ac:dyDescent="0.3">
      <c r="A73" s="140"/>
      <c r="B73" s="140"/>
      <c r="C73" s="140"/>
      <c r="D73" s="140"/>
      <c r="E73" s="140"/>
      <c r="F73" s="140"/>
      <c r="G73" s="140"/>
      <c r="H73" s="140"/>
      <c r="I73" s="140"/>
      <c r="J73" s="140"/>
      <c r="K73" s="140"/>
      <c r="L73" s="140"/>
      <c r="M73" s="140"/>
      <c r="N73" s="140"/>
      <c r="O73" s="140"/>
      <c r="P73" s="140"/>
      <c r="Q73" s="140"/>
      <c r="R73" s="140"/>
      <c r="S73" s="140"/>
    </row>
    <row r="74" spans="1:19" s="70" customFormat="1" x14ac:dyDescent="0.3">
      <c r="A74" s="140"/>
      <c r="B74" s="140"/>
      <c r="C74" s="140"/>
      <c r="D74" s="140"/>
      <c r="E74" s="140"/>
      <c r="F74" s="140"/>
      <c r="G74" s="140"/>
      <c r="H74" s="140"/>
      <c r="I74" s="140"/>
      <c r="J74" s="140"/>
      <c r="K74" s="140"/>
      <c r="L74" s="140"/>
      <c r="M74" s="140"/>
      <c r="N74" s="140"/>
      <c r="O74" s="140"/>
      <c r="P74" s="140"/>
      <c r="Q74" s="140"/>
      <c r="R74" s="140"/>
      <c r="S74" s="140"/>
    </row>
    <row r="75" spans="1:19" s="70" customFormat="1" x14ac:dyDescent="0.3">
      <c r="A75" s="140"/>
      <c r="B75" s="140"/>
      <c r="C75" s="140"/>
      <c r="D75" s="140"/>
      <c r="E75" s="140"/>
      <c r="F75" s="140"/>
      <c r="G75" s="140"/>
      <c r="H75" s="140"/>
      <c r="I75" s="140"/>
      <c r="J75" s="140"/>
      <c r="K75" s="140"/>
      <c r="L75" s="140"/>
      <c r="M75" s="140"/>
      <c r="N75" s="140"/>
      <c r="O75" s="140"/>
      <c r="P75" s="140"/>
      <c r="Q75" s="140"/>
      <c r="R75" s="140"/>
      <c r="S75" s="140"/>
    </row>
    <row r="76" spans="1:19" s="70" customFormat="1" x14ac:dyDescent="0.3">
      <c r="A76" s="140"/>
      <c r="B76" s="140"/>
      <c r="C76" s="140"/>
      <c r="D76" s="140"/>
      <c r="E76" s="140"/>
      <c r="F76" s="140"/>
      <c r="G76" s="140"/>
      <c r="H76" s="140"/>
      <c r="I76" s="140"/>
      <c r="J76" s="140"/>
      <c r="K76" s="140"/>
      <c r="L76" s="140"/>
      <c r="M76" s="140"/>
      <c r="N76" s="140"/>
      <c r="O76" s="140"/>
      <c r="P76" s="140"/>
      <c r="Q76" s="140"/>
      <c r="R76" s="140"/>
      <c r="S76" s="140"/>
    </row>
    <row r="77" spans="1:19" s="70" customFormat="1" x14ac:dyDescent="0.3">
      <c r="A77" s="140"/>
      <c r="B77" s="140"/>
      <c r="C77" s="140"/>
      <c r="D77" s="140"/>
      <c r="E77" s="140"/>
      <c r="F77" s="140"/>
      <c r="G77" s="140"/>
      <c r="H77" s="140"/>
      <c r="I77" s="140"/>
      <c r="J77" s="140"/>
      <c r="K77" s="140"/>
      <c r="L77" s="140"/>
      <c r="M77" s="140"/>
      <c r="N77" s="140"/>
      <c r="O77" s="140"/>
      <c r="P77" s="140"/>
      <c r="Q77" s="140"/>
      <c r="R77" s="140"/>
      <c r="S77" s="140"/>
    </row>
    <row r="78" spans="1:19" s="70" customFormat="1" x14ac:dyDescent="0.3">
      <c r="A78" s="140"/>
      <c r="B78" s="140"/>
      <c r="C78" s="140"/>
      <c r="D78" s="140"/>
      <c r="E78" s="140"/>
      <c r="F78" s="140"/>
      <c r="G78" s="140"/>
      <c r="H78" s="140"/>
      <c r="I78" s="140"/>
      <c r="J78" s="140"/>
      <c r="K78" s="140"/>
      <c r="L78" s="140"/>
      <c r="M78" s="140"/>
      <c r="N78" s="140"/>
      <c r="O78" s="140"/>
      <c r="P78" s="140"/>
      <c r="Q78" s="140"/>
      <c r="R78" s="140"/>
      <c r="S78" s="140"/>
    </row>
    <row r="79" spans="1:19" s="70" customFormat="1" x14ac:dyDescent="0.3">
      <c r="A79" s="140"/>
      <c r="B79" s="140"/>
      <c r="C79" s="140"/>
      <c r="D79" s="140"/>
      <c r="E79" s="140"/>
      <c r="F79" s="140"/>
      <c r="G79" s="140"/>
      <c r="H79" s="140"/>
      <c r="I79" s="140"/>
      <c r="J79" s="140"/>
      <c r="K79" s="140"/>
      <c r="L79" s="140"/>
      <c r="M79" s="140"/>
      <c r="N79" s="140"/>
      <c r="O79" s="140"/>
      <c r="P79" s="140"/>
      <c r="Q79" s="140"/>
      <c r="R79" s="140"/>
      <c r="S79" s="140"/>
    </row>
    <row r="80" spans="1:19" s="70" customFormat="1" x14ac:dyDescent="0.3">
      <c r="A80" s="140"/>
      <c r="B80" s="140"/>
      <c r="C80" s="140"/>
      <c r="D80" s="140"/>
      <c r="E80" s="140"/>
      <c r="F80" s="140"/>
      <c r="G80" s="140"/>
      <c r="H80" s="140"/>
      <c r="I80" s="140"/>
      <c r="J80" s="140"/>
      <c r="K80" s="140"/>
      <c r="L80" s="140"/>
      <c r="M80" s="140"/>
      <c r="N80" s="140"/>
      <c r="O80" s="140"/>
      <c r="P80" s="140"/>
      <c r="Q80" s="140"/>
      <c r="R80" s="140"/>
      <c r="S80" s="140"/>
    </row>
    <row r="81" spans="1:19" s="70" customFormat="1" x14ac:dyDescent="0.3">
      <c r="A81" s="140"/>
      <c r="B81" s="140"/>
      <c r="C81" s="140"/>
      <c r="D81" s="140"/>
      <c r="E81" s="140"/>
      <c r="F81" s="140"/>
      <c r="G81" s="140"/>
      <c r="H81" s="140"/>
      <c r="I81" s="140"/>
      <c r="J81" s="140"/>
      <c r="K81" s="140"/>
      <c r="L81" s="140"/>
      <c r="M81" s="140"/>
      <c r="N81" s="140"/>
      <c r="O81" s="140"/>
      <c r="P81" s="140"/>
      <c r="Q81" s="140"/>
      <c r="R81" s="140"/>
      <c r="S81" s="140"/>
    </row>
    <row r="82" spans="1:19" s="70" customFormat="1" x14ac:dyDescent="0.3">
      <c r="A82" s="140"/>
      <c r="B82" s="140"/>
      <c r="C82" s="140"/>
      <c r="D82" s="140"/>
      <c r="E82" s="140"/>
      <c r="F82" s="140"/>
      <c r="G82" s="140"/>
      <c r="H82" s="140"/>
      <c r="I82" s="140"/>
      <c r="J82" s="140"/>
      <c r="K82" s="140"/>
      <c r="L82" s="140"/>
      <c r="M82" s="140"/>
      <c r="N82" s="140"/>
      <c r="O82" s="140"/>
      <c r="P82" s="140"/>
      <c r="Q82" s="140"/>
      <c r="R82" s="140"/>
      <c r="S82" s="140"/>
    </row>
    <row r="83" spans="1:19" s="70" customFormat="1" x14ac:dyDescent="0.3">
      <c r="A83" s="140"/>
      <c r="B83" s="140"/>
      <c r="C83" s="140"/>
      <c r="D83" s="140"/>
      <c r="E83" s="140"/>
      <c r="F83" s="140"/>
      <c r="G83" s="140"/>
      <c r="H83" s="140"/>
      <c r="I83" s="140"/>
      <c r="J83" s="140"/>
      <c r="K83" s="140"/>
      <c r="L83" s="140"/>
      <c r="M83" s="140"/>
      <c r="N83" s="140"/>
      <c r="O83" s="140"/>
      <c r="P83" s="140"/>
      <c r="Q83" s="140"/>
      <c r="R83" s="140"/>
      <c r="S83" s="140"/>
    </row>
    <row r="84" spans="1:19" s="70" customFormat="1" x14ac:dyDescent="0.3">
      <c r="A84" s="140"/>
      <c r="B84" s="140"/>
      <c r="C84" s="140"/>
      <c r="D84" s="140"/>
      <c r="E84" s="140"/>
      <c r="F84" s="140"/>
      <c r="G84" s="140"/>
      <c r="H84" s="140"/>
      <c r="I84" s="140"/>
      <c r="J84" s="140"/>
      <c r="K84" s="140"/>
      <c r="L84" s="140"/>
      <c r="M84" s="140"/>
      <c r="N84" s="140"/>
      <c r="O84" s="140"/>
      <c r="P84" s="140"/>
      <c r="Q84" s="140"/>
      <c r="R84" s="140"/>
      <c r="S84" s="140"/>
    </row>
    <row r="85" spans="1:19" s="70" customFormat="1" x14ac:dyDescent="0.3">
      <c r="A85" s="140"/>
      <c r="B85" s="140"/>
      <c r="C85" s="140"/>
      <c r="D85" s="140"/>
      <c r="E85" s="140"/>
      <c r="F85" s="140"/>
      <c r="G85" s="140"/>
      <c r="H85" s="140"/>
      <c r="I85" s="140"/>
      <c r="J85" s="140"/>
      <c r="K85" s="140"/>
      <c r="L85" s="140"/>
      <c r="M85" s="140"/>
      <c r="N85" s="140"/>
      <c r="O85" s="140"/>
      <c r="P85" s="140"/>
      <c r="Q85" s="140"/>
      <c r="R85" s="140"/>
      <c r="S85" s="140"/>
    </row>
    <row r="86" spans="1:19" s="70" customFormat="1" x14ac:dyDescent="0.3">
      <c r="A86" s="140"/>
      <c r="B86" s="140"/>
      <c r="C86" s="140"/>
      <c r="D86" s="140"/>
      <c r="E86" s="140"/>
      <c r="F86" s="140"/>
      <c r="G86" s="140"/>
      <c r="H86" s="140"/>
      <c r="I86" s="140"/>
      <c r="J86" s="140"/>
      <c r="K86" s="140"/>
      <c r="L86" s="140"/>
      <c r="M86" s="140"/>
      <c r="N86" s="140"/>
      <c r="O86" s="140"/>
      <c r="P86" s="140"/>
      <c r="Q86" s="140"/>
      <c r="R86" s="140"/>
      <c r="S86" s="140"/>
    </row>
    <row r="87" spans="1:19" s="70" customFormat="1" x14ac:dyDescent="0.3">
      <c r="A87" s="140"/>
      <c r="B87" s="140"/>
      <c r="C87" s="140"/>
      <c r="D87" s="140"/>
      <c r="E87" s="140"/>
      <c r="F87" s="140"/>
      <c r="G87" s="140"/>
      <c r="H87" s="140"/>
      <c r="I87" s="140"/>
      <c r="J87" s="140"/>
      <c r="K87" s="140"/>
      <c r="L87" s="140"/>
      <c r="M87" s="140"/>
      <c r="N87" s="140"/>
      <c r="O87" s="140"/>
      <c r="P87" s="140"/>
      <c r="Q87" s="140"/>
      <c r="R87" s="140"/>
      <c r="S87" s="140"/>
    </row>
    <row r="88" spans="1:19" s="70" customFormat="1" x14ac:dyDescent="0.3">
      <c r="A88" s="140"/>
      <c r="B88" s="140"/>
      <c r="C88" s="140"/>
      <c r="D88" s="140"/>
      <c r="E88" s="140"/>
      <c r="F88" s="140"/>
      <c r="G88" s="140"/>
      <c r="H88" s="140"/>
      <c r="I88" s="140"/>
      <c r="J88" s="140"/>
      <c r="K88" s="140"/>
      <c r="L88" s="140"/>
      <c r="M88" s="140"/>
      <c r="N88" s="140"/>
      <c r="O88" s="140"/>
      <c r="P88" s="140"/>
      <c r="Q88" s="140"/>
      <c r="R88" s="140"/>
      <c r="S88" s="140"/>
    </row>
    <row r="89" spans="1:19" s="70" customFormat="1" x14ac:dyDescent="0.3">
      <c r="A89" s="140"/>
      <c r="B89" s="140"/>
      <c r="C89" s="140"/>
      <c r="D89" s="140"/>
      <c r="E89" s="140"/>
      <c r="F89" s="140"/>
      <c r="G89" s="140"/>
      <c r="H89" s="140"/>
      <c r="I89" s="140"/>
      <c r="J89" s="140"/>
      <c r="K89" s="140"/>
      <c r="L89" s="140"/>
      <c r="M89" s="140"/>
      <c r="N89" s="140"/>
      <c r="O89" s="140"/>
      <c r="P89" s="140"/>
      <c r="Q89" s="140"/>
      <c r="R89" s="140"/>
      <c r="S89" s="140"/>
    </row>
    <row r="90" spans="1:19" s="70" customFormat="1" x14ac:dyDescent="0.3">
      <c r="A90" s="140"/>
      <c r="B90" s="140"/>
      <c r="C90" s="140"/>
      <c r="D90" s="140"/>
      <c r="E90" s="140"/>
      <c r="F90" s="140"/>
      <c r="G90" s="140"/>
      <c r="H90" s="140"/>
      <c r="I90" s="140"/>
      <c r="J90" s="140"/>
      <c r="K90" s="140"/>
      <c r="L90" s="140"/>
      <c r="M90" s="140"/>
      <c r="N90" s="140"/>
      <c r="O90" s="140"/>
      <c r="P90" s="140"/>
      <c r="Q90" s="140"/>
      <c r="R90" s="140"/>
      <c r="S90" s="140"/>
    </row>
    <row r="91" spans="1:19" s="70" customFormat="1" x14ac:dyDescent="0.3">
      <c r="A91" s="140"/>
      <c r="B91" s="140"/>
      <c r="C91" s="140"/>
      <c r="D91" s="140"/>
      <c r="E91" s="140"/>
      <c r="F91" s="140"/>
      <c r="G91" s="140"/>
      <c r="H91" s="140"/>
      <c r="I91" s="140"/>
      <c r="J91" s="140"/>
      <c r="K91" s="140"/>
      <c r="L91" s="140"/>
      <c r="M91" s="140"/>
      <c r="N91" s="140"/>
      <c r="O91" s="140"/>
      <c r="P91" s="140"/>
      <c r="Q91" s="140"/>
      <c r="R91" s="140"/>
      <c r="S91" s="140"/>
    </row>
    <row r="92" spans="1:19" s="70" customFormat="1" x14ac:dyDescent="0.3">
      <c r="A92" s="140"/>
      <c r="B92" s="140"/>
      <c r="C92" s="140"/>
      <c r="D92" s="140"/>
      <c r="E92" s="140"/>
      <c r="F92" s="140"/>
      <c r="G92" s="140"/>
      <c r="H92" s="140"/>
      <c r="I92" s="140"/>
      <c r="J92" s="140"/>
      <c r="K92" s="140"/>
      <c r="L92" s="140"/>
      <c r="M92" s="140"/>
      <c r="N92" s="140"/>
      <c r="O92" s="140"/>
      <c r="P92" s="140"/>
      <c r="Q92" s="140"/>
      <c r="R92" s="140"/>
      <c r="S92" s="140"/>
    </row>
    <row r="93" spans="1:19" s="70" customFormat="1" x14ac:dyDescent="0.3">
      <c r="A93" s="140"/>
      <c r="B93" s="140"/>
      <c r="C93" s="140"/>
      <c r="D93" s="140"/>
      <c r="E93" s="140"/>
      <c r="F93" s="140"/>
      <c r="G93" s="140"/>
      <c r="H93" s="140"/>
      <c r="I93" s="140"/>
      <c r="J93" s="140"/>
      <c r="K93" s="140"/>
      <c r="L93" s="140"/>
      <c r="M93" s="140"/>
      <c r="N93" s="140"/>
      <c r="O93" s="140"/>
      <c r="P93" s="140"/>
      <c r="Q93" s="140"/>
      <c r="R93" s="140"/>
      <c r="S93" s="140"/>
    </row>
    <row r="94" spans="1:19" s="70" customFormat="1" x14ac:dyDescent="0.3">
      <c r="A94" s="140"/>
      <c r="B94" s="140"/>
      <c r="C94" s="140"/>
      <c r="D94" s="140"/>
      <c r="E94" s="140"/>
      <c r="F94" s="140"/>
      <c r="G94" s="140"/>
      <c r="H94" s="140"/>
      <c r="I94" s="140"/>
      <c r="J94" s="140"/>
      <c r="K94" s="140"/>
      <c r="L94" s="140"/>
      <c r="M94" s="140"/>
      <c r="N94" s="140"/>
      <c r="O94" s="140"/>
      <c r="P94" s="140"/>
      <c r="Q94" s="140"/>
      <c r="R94" s="140"/>
      <c r="S94" s="140"/>
    </row>
    <row r="95" spans="1:19" s="70" customFormat="1" x14ac:dyDescent="0.3">
      <c r="A95" s="140"/>
      <c r="B95" s="140"/>
      <c r="C95" s="140"/>
      <c r="D95" s="140"/>
      <c r="E95" s="140"/>
      <c r="F95" s="140"/>
      <c r="G95" s="140"/>
      <c r="H95" s="140"/>
      <c r="I95" s="140"/>
      <c r="J95" s="140"/>
      <c r="K95" s="140"/>
      <c r="L95" s="140"/>
      <c r="M95" s="140"/>
      <c r="N95" s="140"/>
      <c r="O95" s="140"/>
      <c r="P95" s="140"/>
      <c r="Q95" s="140"/>
      <c r="R95" s="140"/>
      <c r="S95" s="140"/>
    </row>
    <row r="96" spans="1:19" s="70" customFormat="1" x14ac:dyDescent="0.3">
      <c r="A96" s="140"/>
      <c r="B96" s="140"/>
      <c r="C96" s="140"/>
      <c r="D96" s="140"/>
      <c r="E96" s="140"/>
      <c r="F96" s="140"/>
      <c r="G96" s="140"/>
      <c r="H96" s="140"/>
      <c r="I96" s="140"/>
      <c r="J96" s="140"/>
      <c r="K96" s="140"/>
      <c r="L96" s="140"/>
      <c r="M96" s="140"/>
      <c r="N96" s="140"/>
      <c r="O96" s="140"/>
      <c r="P96" s="140"/>
      <c r="Q96" s="140"/>
      <c r="R96" s="140"/>
      <c r="S96" s="140"/>
    </row>
    <row r="97" spans="1:19" s="70" customFormat="1" x14ac:dyDescent="0.3">
      <c r="A97" s="140"/>
      <c r="B97" s="140"/>
      <c r="C97" s="140"/>
      <c r="D97" s="140"/>
      <c r="E97" s="140"/>
      <c r="F97" s="140"/>
      <c r="G97" s="140"/>
      <c r="H97" s="140"/>
      <c r="I97" s="140"/>
      <c r="J97" s="140"/>
      <c r="K97" s="140"/>
      <c r="L97" s="140"/>
      <c r="M97" s="140"/>
      <c r="N97" s="140"/>
      <c r="O97" s="140"/>
      <c r="P97" s="140"/>
      <c r="Q97" s="140"/>
      <c r="R97" s="140"/>
      <c r="S97" s="140"/>
    </row>
    <row r="98" spans="1:19" s="70" customFormat="1" x14ac:dyDescent="0.3">
      <c r="A98" s="140"/>
      <c r="B98" s="140"/>
      <c r="C98" s="140"/>
      <c r="D98" s="140"/>
      <c r="E98" s="140"/>
      <c r="F98" s="140"/>
      <c r="G98" s="140"/>
      <c r="H98" s="140"/>
      <c r="I98" s="140"/>
      <c r="J98" s="140"/>
      <c r="K98" s="140"/>
      <c r="L98" s="140"/>
      <c r="M98" s="140"/>
      <c r="N98" s="140"/>
      <c r="O98" s="140"/>
      <c r="P98" s="140"/>
      <c r="Q98" s="140"/>
      <c r="R98" s="140"/>
      <c r="S98" s="140"/>
    </row>
    <row r="99" spans="1:19" s="70" customFormat="1" x14ac:dyDescent="0.3">
      <c r="A99" s="140"/>
      <c r="B99" s="140"/>
      <c r="C99" s="140"/>
      <c r="D99" s="140"/>
      <c r="E99" s="140"/>
      <c r="F99" s="140"/>
      <c r="G99" s="140"/>
      <c r="H99" s="140"/>
      <c r="I99" s="140"/>
      <c r="J99" s="140"/>
      <c r="K99" s="140"/>
      <c r="L99" s="140"/>
      <c r="M99" s="140"/>
      <c r="N99" s="140"/>
      <c r="O99" s="140"/>
      <c r="P99" s="140"/>
      <c r="Q99" s="140"/>
      <c r="R99" s="140"/>
      <c r="S99" s="140"/>
    </row>
    <row r="100" spans="1:19" s="70" customFormat="1" x14ac:dyDescent="0.3">
      <c r="A100" s="140"/>
      <c r="B100" s="140"/>
      <c r="C100" s="140"/>
      <c r="D100" s="140"/>
      <c r="E100" s="140"/>
      <c r="F100" s="140"/>
      <c r="G100" s="140"/>
      <c r="H100" s="140"/>
      <c r="I100" s="140"/>
      <c r="J100" s="140"/>
      <c r="K100" s="140"/>
      <c r="L100" s="140"/>
      <c r="M100" s="140"/>
      <c r="N100" s="140"/>
      <c r="O100" s="140"/>
      <c r="P100" s="140"/>
      <c r="Q100" s="140"/>
      <c r="R100" s="140"/>
      <c r="S100" s="140"/>
    </row>
    <row r="101" spans="1:19" s="70" customFormat="1" x14ac:dyDescent="0.3">
      <c r="A101" s="140"/>
      <c r="B101" s="140"/>
      <c r="C101" s="140"/>
      <c r="D101" s="140"/>
      <c r="E101" s="140"/>
      <c r="F101" s="140"/>
      <c r="G101" s="140"/>
      <c r="H101" s="140"/>
      <c r="I101" s="140"/>
      <c r="J101" s="140"/>
      <c r="K101" s="140"/>
      <c r="L101" s="140"/>
      <c r="M101" s="140"/>
      <c r="N101" s="140"/>
      <c r="O101" s="140"/>
      <c r="P101" s="140"/>
      <c r="Q101" s="140"/>
      <c r="R101" s="140"/>
      <c r="S101" s="140"/>
    </row>
    <row r="102" spans="1:19" s="70" customFormat="1" x14ac:dyDescent="0.3">
      <c r="A102" s="140"/>
      <c r="B102" s="140"/>
      <c r="C102" s="140"/>
      <c r="D102" s="140"/>
      <c r="E102" s="140"/>
      <c r="F102" s="140"/>
      <c r="G102" s="140"/>
      <c r="H102" s="140"/>
      <c r="I102" s="140"/>
      <c r="J102" s="140"/>
      <c r="K102" s="140"/>
      <c r="L102" s="140"/>
      <c r="M102" s="140"/>
      <c r="N102" s="140"/>
      <c r="O102" s="140"/>
      <c r="P102" s="140"/>
      <c r="Q102" s="140"/>
      <c r="R102" s="140"/>
      <c r="S102" s="140"/>
    </row>
    <row r="103" spans="1:19" s="70" customFormat="1" x14ac:dyDescent="0.3">
      <c r="A103" s="140"/>
      <c r="B103" s="140"/>
      <c r="C103" s="140"/>
      <c r="D103" s="140"/>
      <c r="E103" s="140"/>
      <c r="F103" s="140"/>
      <c r="G103" s="140"/>
      <c r="H103" s="140"/>
      <c r="I103" s="140"/>
      <c r="J103" s="140"/>
      <c r="K103" s="140"/>
      <c r="L103" s="140"/>
      <c r="M103" s="140"/>
      <c r="N103" s="140"/>
      <c r="O103" s="140"/>
      <c r="P103" s="140"/>
      <c r="Q103" s="140"/>
      <c r="R103" s="140"/>
      <c r="S103" s="140"/>
    </row>
    <row r="104" spans="1:19" s="70" customFormat="1" x14ac:dyDescent="0.3">
      <c r="A104" s="140"/>
      <c r="B104" s="140"/>
      <c r="C104" s="140"/>
      <c r="D104" s="140"/>
      <c r="E104" s="140"/>
      <c r="F104" s="140"/>
      <c r="G104" s="140"/>
      <c r="H104" s="140"/>
      <c r="I104" s="140"/>
      <c r="J104" s="140"/>
      <c r="K104" s="140"/>
      <c r="L104" s="140"/>
      <c r="M104" s="140"/>
      <c r="N104" s="140"/>
      <c r="O104" s="140"/>
      <c r="P104" s="140"/>
      <c r="Q104" s="140"/>
      <c r="R104" s="140"/>
      <c r="S104" s="140"/>
    </row>
    <row r="105" spans="1:19" s="70" customFormat="1" x14ac:dyDescent="0.3">
      <c r="A105" s="140"/>
      <c r="B105" s="140"/>
      <c r="C105" s="140"/>
      <c r="D105" s="140"/>
      <c r="E105" s="140"/>
      <c r="F105" s="140"/>
      <c r="G105" s="140"/>
      <c r="H105" s="140"/>
      <c r="I105" s="140"/>
      <c r="J105" s="140"/>
      <c r="K105" s="140"/>
      <c r="L105" s="140"/>
      <c r="M105" s="140"/>
      <c r="N105" s="140"/>
      <c r="O105" s="140"/>
      <c r="P105" s="140"/>
      <c r="Q105" s="140"/>
      <c r="R105" s="140"/>
      <c r="S105" s="140"/>
    </row>
    <row r="106" spans="1:19" s="70" customFormat="1" x14ac:dyDescent="0.3">
      <c r="A106" s="140"/>
      <c r="B106" s="140"/>
      <c r="C106" s="140"/>
      <c r="D106" s="140"/>
      <c r="E106" s="140"/>
      <c r="F106" s="140"/>
      <c r="G106" s="140"/>
      <c r="H106" s="140"/>
      <c r="I106" s="140"/>
      <c r="J106" s="140"/>
      <c r="K106" s="140"/>
      <c r="L106" s="140"/>
      <c r="M106" s="140"/>
      <c r="N106" s="140"/>
      <c r="O106" s="140"/>
      <c r="P106" s="140"/>
      <c r="Q106" s="140"/>
      <c r="R106" s="140"/>
      <c r="S106" s="140"/>
    </row>
    <row r="107" spans="1:19" s="70" customFormat="1" x14ac:dyDescent="0.3">
      <c r="A107" s="140"/>
      <c r="B107" s="140"/>
      <c r="C107" s="140"/>
      <c r="D107" s="140"/>
      <c r="E107" s="140"/>
      <c r="F107" s="140"/>
      <c r="G107" s="140"/>
      <c r="H107" s="140"/>
      <c r="I107" s="140"/>
      <c r="J107" s="140"/>
      <c r="K107" s="140"/>
      <c r="L107" s="140"/>
      <c r="M107" s="140"/>
      <c r="N107" s="140"/>
      <c r="O107" s="140"/>
      <c r="P107" s="140"/>
      <c r="Q107" s="140"/>
      <c r="R107" s="140"/>
      <c r="S107" s="140"/>
    </row>
    <row r="108" spans="1:19" s="70" customFormat="1" x14ac:dyDescent="0.3">
      <c r="A108" s="140"/>
      <c r="B108" s="140"/>
      <c r="C108" s="140"/>
      <c r="D108" s="140"/>
      <c r="E108" s="140"/>
      <c r="F108" s="140"/>
      <c r="G108" s="140"/>
      <c r="H108" s="140"/>
      <c r="I108" s="140"/>
      <c r="J108" s="140"/>
      <c r="K108" s="140"/>
      <c r="L108" s="140"/>
      <c r="M108" s="140"/>
      <c r="N108" s="140"/>
      <c r="O108" s="140"/>
      <c r="P108" s="140"/>
      <c r="Q108" s="140"/>
      <c r="R108" s="140"/>
      <c r="S108" s="140"/>
    </row>
    <row r="109" spans="1:19" s="70" customFormat="1" x14ac:dyDescent="0.3">
      <c r="A109" s="140"/>
      <c r="B109" s="140"/>
      <c r="C109" s="140"/>
      <c r="D109" s="140"/>
      <c r="E109" s="140"/>
      <c r="F109" s="140"/>
      <c r="G109" s="140"/>
      <c r="H109" s="140"/>
      <c r="I109" s="140"/>
      <c r="J109" s="140"/>
      <c r="K109" s="140"/>
      <c r="L109" s="140"/>
      <c r="M109" s="140"/>
      <c r="N109" s="140"/>
      <c r="O109" s="140"/>
      <c r="P109" s="140"/>
      <c r="Q109" s="140"/>
      <c r="R109" s="140"/>
      <c r="S109" s="140"/>
    </row>
    <row r="110" spans="1:19" s="70" customFormat="1" x14ac:dyDescent="0.3">
      <c r="A110" s="140"/>
      <c r="B110" s="140"/>
      <c r="C110" s="140"/>
      <c r="D110" s="140"/>
      <c r="E110" s="140"/>
      <c r="F110" s="140"/>
      <c r="G110" s="140"/>
      <c r="H110" s="140"/>
      <c r="I110" s="140"/>
      <c r="J110" s="140"/>
      <c r="K110" s="140"/>
      <c r="L110" s="140"/>
      <c r="M110" s="140"/>
      <c r="N110" s="140"/>
      <c r="O110" s="140"/>
      <c r="P110" s="140"/>
      <c r="Q110" s="140"/>
      <c r="R110" s="140"/>
      <c r="S110" s="140"/>
    </row>
    <row r="111" spans="1:19" s="70" customFormat="1" x14ac:dyDescent="0.3">
      <c r="A111" s="140"/>
      <c r="B111" s="140"/>
      <c r="C111" s="140"/>
      <c r="D111" s="140"/>
      <c r="E111" s="140"/>
      <c r="F111" s="140"/>
      <c r="G111" s="140"/>
      <c r="H111" s="140"/>
      <c r="I111" s="140"/>
      <c r="J111" s="140"/>
      <c r="K111" s="140"/>
      <c r="L111" s="140"/>
      <c r="M111" s="140"/>
      <c r="N111" s="140"/>
      <c r="O111" s="140"/>
      <c r="P111" s="140"/>
      <c r="Q111" s="140"/>
      <c r="R111" s="140"/>
      <c r="S111" s="140"/>
    </row>
    <row r="112" spans="1:19" s="70" customFormat="1" x14ac:dyDescent="0.3">
      <c r="A112" s="140"/>
      <c r="B112" s="140"/>
      <c r="C112" s="140"/>
      <c r="D112" s="140"/>
      <c r="E112" s="140"/>
      <c r="F112" s="140"/>
      <c r="G112" s="140"/>
      <c r="H112" s="140"/>
      <c r="I112" s="140"/>
      <c r="J112" s="140"/>
      <c r="K112" s="140"/>
      <c r="L112" s="140"/>
      <c r="M112" s="140"/>
      <c r="N112" s="140"/>
      <c r="O112" s="140"/>
      <c r="P112" s="140"/>
      <c r="Q112" s="140"/>
      <c r="R112" s="140"/>
      <c r="S112" s="140"/>
    </row>
    <row r="113" spans="1:19" s="70" customFormat="1" x14ac:dyDescent="0.3">
      <c r="A113" s="140"/>
      <c r="B113" s="140"/>
      <c r="C113" s="140"/>
      <c r="D113" s="140"/>
      <c r="E113" s="140"/>
      <c r="F113" s="140"/>
      <c r="G113" s="140"/>
      <c r="H113" s="140"/>
      <c r="I113" s="140"/>
      <c r="J113" s="140"/>
      <c r="K113" s="140"/>
      <c r="L113" s="140"/>
      <c r="M113" s="140"/>
      <c r="N113" s="140"/>
      <c r="O113" s="140"/>
      <c r="P113" s="140"/>
      <c r="Q113" s="140"/>
      <c r="R113" s="140"/>
      <c r="S113" s="140"/>
    </row>
    <row r="114" spans="1:19" s="70" customFormat="1" x14ac:dyDescent="0.3">
      <c r="A114" s="140"/>
      <c r="B114" s="140"/>
      <c r="C114" s="140"/>
      <c r="D114" s="140"/>
      <c r="E114" s="140"/>
      <c r="F114" s="140"/>
      <c r="G114" s="140"/>
      <c r="H114" s="140"/>
      <c r="I114" s="140"/>
      <c r="J114" s="140"/>
      <c r="K114" s="140"/>
      <c r="L114" s="140"/>
      <c r="M114" s="140"/>
      <c r="N114" s="140"/>
      <c r="O114" s="140"/>
      <c r="P114" s="140"/>
      <c r="Q114" s="140"/>
      <c r="R114" s="140"/>
      <c r="S114" s="140"/>
    </row>
    <row r="115" spans="1:19" s="70" customFormat="1" x14ac:dyDescent="0.3">
      <c r="A115" s="140"/>
      <c r="B115" s="140"/>
      <c r="C115" s="140"/>
      <c r="D115" s="140"/>
      <c r="E115" s="140"/>
      <c r="F115" s="140"/>
      <c r="G115" s="140"/>
      <c r="H115" s="140"/>
      <c r="I115" s="140"/>
      <c r="J115" s="140"/>
      <c r="K115" s="140"/>
      <c r="L115" s="140"/>
      <c r="M115" s="140"/>
      <c r="N115" s="140"/>
      <c r="O115" s="140"/>
      <c r="P115" s="140"/>
      <c r="Q115" s="140"/>
      <c r="R115" s="140"/>
      <c r="S115" s="140"/>
    </row>
    <row r="116" spans="1:19" s="70" customFormat="1" x14ac:dyDescent="0.3">
      <c r="A116" s="140"/>
      <c r="B116" s="140"/>
      <c r="C116" s="140"/>
      <c r="D116" s="140"/>
      <c r="E116" s="140"/>
      <c r="F116" s="140"/>
      <c r="G116" s="140"/>
      <c r="H116" s="140"/>
      <c r="I116" s="140"/>
      <c r="J116" s="140"/>
      <c r="K116" s="140"/>
      <c r="L116" s="140"/>
      <c r="M116" s="140"/>
      <c r="N116" s="140"/>
      <c r="O116" s="140"/>
      <c r="P116" s="140"/>
      <c r="Q116" s="140"/>
      <c r="R116" s="140"/>
      <c r="S116" s="140"/>
    </row>
    <row r="117" spans="1:19" s="70" customFormat="1" x14ac:dyDescent="0.3">
      <c r="A117" s="140"/>
      <c r="B117" s="140"/>
      <c r="C117" s="140"/>
      <c r="D117" s="140"/>
      <c r="E117" s="140"/>
      <c r="F117" s="140"/>
      <c r="G117" s="140"/>
      <c r="H117" s="140"/>
      <c r="I117" s="140"/>
      <c r="J117" s="140"/>
      <c r="K117" s="140"/>
      <c r="L117" s="140"/>
      <c r="M117" s="140"/>
      <c r="N117" s="140"/>
      <c r="O117" s="140"/>
      <c r="P117" s="140"/>
      <c r="Q117" s="140"/>
      <c r="R117" s="140"/>
      <c r="S117" s="140"/>
    </row>
    <row r="118" spans="1:19" s="70" customFormat="1" x14ac:dyDescent="0.3">
      <c r="A118" s="140"/>
      <c r="B118" s="140"/>
      <c r="C118" s="140"/>
      <c r="D118" s="140"/>
      <c r="E118" s="140"/>
      <c r="F118" s="140"/>
      <c r="G118" s="140"/>
      <c r="H118" s="140"/>
      <c r="I118" s="140"/>
      <c r="J118" s="140"/>
      <c r="K118" s="140"/>
      <c r="L118" s="140"/>
      <c r="M118" s="140"/>
      <c r="N118" s="140"/>
      <c r="O118" s="140"/>
      <c r="P118" s="140"/>
      <c r="Q118" s="140"/>
      <c r="R118" s="140"/>
      <c r="S118" s="140"/>
    </row>
    <row r="119" spans="1:19" s="70" customFormat="1" x14ac:dyDescent="0.3">
      <c r="A119" s="140"/>
      <c r="B119" s="140"/>
      <c r="C119" s="140"/>
      <c r="D119" s="140"/>
      <c r="E119" s="140"/>
      <c r="F119" s="140"/>
      <c r="G119" s="140"/>
      <c r="H119" s="140"/>
      <c r="I119" s="140"/>
      <c r="J119" s="140"/>
      <c r="K119" s="140"/>
      <c r="L119" s="140"/>
      <c r="M119" s="140"/>
      <c r="N119" s="140"/>
      <c r="O119" s="140"/>
      <c r="P119" s="140"/>
      <c r="Q119" s="140"/>
      <c r="R119" s="140"/>
      <c r="S119" s="140"/>
    </row>
    <row r="120" spans="1:19" s="70" customFormat="1" x14ac:dyDescent="0.3">
      <c r="A120" s="140"/>
      <c r="B120" s="140"/>
      <c r="C120" s="140"/>
      <c r="D120" s="140"/>
      <c r="E120" s="140"/>
      <c r="F120" s="140"/>
      <c r="G120" s="140"/>
      <c r="H120" s="140"/>
      <c r="I120" s="140"/>
      <c r="J120" s="140"/>
      <c r="K120" s="140"/>
      <c r="L120" s="140"/>
      <c r="M120" s="140"/>
      <c r="N120" s="140"/>
      <c r="O120" s="140"/>
      <c r="P120" s="140"/>
      <c r="Q120" s="140"/>
      <c r="R120" s="140"/>
      <c r="S120" s="140"/>
    </row>
    <row r="121" spans="1:19" s="70" customFormat="1" x14ac:dyDescent="0.3">
      <c r="A121" s="140"/>
      <c r="B121" s="140"/>
      <c r="C121" s="140"/>
      <c r="D121" s="140"/>
      <c r="E121" s="140"/>
      <c r="F121" s="140"/>
      <c r="G121" s="140"/>
      <c r="H121" s="140"/>
      <c r="I121" s="140"/>
      <c r="J121" s="140"/>
      <c r="K121" s="140"/>
      <c r="L121" s="140"/>
      <c r="M121" s="140"/>
      <c r="N121" s="140"/>
      <c r="O121" s="140"/>
      <c r="P121" s="140"/>
      <c r="Q121" s="140"/>
      <c r="R121" s="140"/>
      <c r="S121" s="140"/>
    </row>
    <row r="122" spans="1:19" s="70" customFormat="1" x14ac:dyDescent="0.3">
      <c r="A122" s="140"/>
      <c r="B122" s="140"/>
      <c r="C122" s="140"/>
      <c r="D122" s="140"/>
      <c r="E122" s="140"/>
      <c r="F122" s="140"/>
      <c r="G122" s="140"/>
      <c r="H122" s="140"/>
      <c r="I122" s="140"/>
      <c r="J122" s="140"/>
      <c r="K122" s="140"/>
      <c r="L122" s="140"/>
      <c r="M122" s="140"/>
      <c r="N122" s="140"/>
      <c r="O122" s="140"/>
      <c r="P122" s="140"/>
      <c r="Q122" s="140"/>
      <c r="R122" s="140"/>
      <c r="S122" s="140"/>
    </row>
    <row r="123" spans="1:19" s="70" customFormat="1" x14ac:dyDescent="0.3">
      <c r="A123" s="140"/>
      <c r="B123" s="140"/>
      <c r="C123" s="140"/>
      <c r="D123" s="140"/>
      <c r="E123" s="140"/>
      <c r="F123" s="140"/>
      <c r="G123" s="140"/>
      <c r="H123" s="140"/>
      <c r="I123" s="140"/>
      <c r="J123" s="140"/>
      <c r="K123" s="140"/>
      <c r="L123" s="140"/>
      <c r="M123" s="140"/>
      <c r="N123" s="140"/>
      <c r="O123" s="140"/>
      <c r="P123" s="140"/>
      <c r="Q123" s="140"/>
      <c r="R123" s="140"/>
      <c r="S123" s="140"/>
    </row>
    <row r="124" spans="1:19" s="70" customFormat="1" x14ac:dyDescent="0.3">
      <c r="A124" s="140"/>
      <c r="B124" s="140"/>
      <c r="C124" s="140"/>
      <c r="D124" s="140"/>
      <c r="E124" s="140"/>
      <c r="F124" s="140"/>
      <c r="G124" s="140"/>
      <c r="H124" s="140"/>
      <c r="I124" s="140"/>
      <c r="J124" s="140"/>
      <c r="K124" s="140"/>
      <c r="L124" s="140"/>
      <c r="M124" s="140"/>
      <c r="N124" s="140"/>
      <c r="O124" s="140"/>
      <c r="P124" s="140"/>
      <c r="Q124" s="140"/>
      <c r="R124" s="140"/>
      <c r="S124" s="140"/>
    </row>
    <row r="125" spans="1:19" s="70" customFormat="1" x14ac:dyDescent="0.3">
      <c r="A125" s="140"/>
      <c r="B125" s="140"/>
      <c r="C125" s="140"/>
      <c r="D125" s="140"/>
      <c r="E125" s="140"/>
      <c r="F125" s="140"/>
      <c r="G125" s="140"/>
      <c r="H125" s="140"/>
      <c r="I125" s="140"/>
      <c r="J125" s="140"/>
      <c r="K125" s="140"/>
      <c r="L125" s="140"/>
      <c r="M125" s="140"/>
      <c r="N125" s="140"/>
      <c r="O125" s="140"/>
      <c r="P125" s="140"/>
      <c r="Q125" s="140"/>
      <c r="R125" s="140"/>
      <c r="S125" s="140"/>
    </row>
    <row r="126" spans="1:19" s="70" customFormat="1" x14ac:dyDescent="0.3">
      <c r="A126" s="140"/>
      <c r="B126" s="140"/>
      <c r="C126" s="140"/>
      <c r="D126" s="140"/>
      <c r="E126" s="140"/>
      <c r="F126" s="140"/>
      <c r="G126" s="140"/>
      <c r="H126" s="140"/>
      <c r="I126" s="140"/>
      <c r="J126" s="140"/>
      <c r="K126" s="140"/>
      <c r="L126" s="140"/>
      <c r="M126" s="140"/>
      <c r="N126" s="140"/>
      <c r="O126" s="140"/>
      <c r="P126" s="140"/>
      <c r="Q126" s="140"/>
      <c r="R126" s="140"/>
      <c r="S126" s="140"/>
    </row>
    <row r="127" spans="1:19" s="70" customFormat="1" x14ac:dyDescent="0.3">
      <c r="A127" s="140"/>
      <c r="B127" s="140"/>
      <c r="C127" s="140"/>
      <c r="D127" s="140"/>
      <c r="E127" s="140"/>
      <c r="F127" s="140"/>
      <c r="G127" s="140"/>
      <c r="H127" s="140"/>
      <c r="I127" s="140"/>
      <c r="J127" s="140"/>
      <c r="K127" s="140"/>
      <c r="L127" s="140"/>
      <c r="M127" s="140"/>
      <c r="N127" s="140"/>
      <c r="O127" s="140"/>
      <c r="P127" s="140"/>
      <c r="Q127" s="140"/>
      <c r="R127" s="140"/>
      <c r="S127" s="140"/>
    </row>
    <row r="128" spans="1:19" s="70" customFormat="1" x14ac:dyDescent="0.3">
      <c r="A128" s="140"/>
      <c r="B128" s="140"/>
      <c r="C128" s="140"/>
      <c r="D128" s="140"/>
      <c r="E128" s="140"/>
      <c r="F128" s="140"/>
      <c r="G128" s="140"/>
      <c r="H128" s="140"/>
      <c r="I128" s="140"/>
      <c r="J128" s="140"/>
      <c r="K128" s="140"/>
      <c r="L128" s="140"/>
      <c r="M128" s="140"/>
      <c r="N128" s="140"/>
      <c r="O128" s="140"/>
      <c r="P128" s="140"/>
      <c r="Q128" s="140"/>
      <c r="R128" s="140"/>
      <c r="S128" s="140"/>
    </row>
    <row r="129" spans="1:19" s="70" customFormat="1" x14ac:dyDescent="0.3">
      <c r="A129" s="140"/>
      <c r="B129" s="140"/>
      <c r="C129" s="140"/>
      <c r="D129" s="140"/>
      <c r="E129" s="140"/>
      <c r="F129" s="140"/>
      <c r="G129" s="140"/>
      <c r="H129" s="140"/>
      <c r="I129" s="140"/>
      <c r="J129" s="140"/>
      <c r="K129" s="140"/>
      <c r="L129" s="140"/>
      <c r="M129" s="140"/>
      <c r="N129" s="140"/>
      <c r="O129" s="140"/>
      <c r="P129" s="140"/>
      <c r="Q129" s="140"/>
      <c r="R129" s="140"/>
      <c r="S129" s="140"/>
    </row>
    <row r="130" spans="1:19" s="70" customFormat="1" x14ac:dyDescent="0.3">
      <c r="A130" s="140"/>
      <c r="B130" s="140"/>
      <c r="C130" s="140"/>
      <c r="D130" s="140"/>
      <c r="E130" s="140"/>
      <c r="F130" s="140"/>
      <c r="G130" s="140"/>
      <c r="H130" s="140"/>
      <c r="I130" s="140"/>
      <c r="J130" s="140"/>
      <c r="K130" s="140"/>
      <c r="L130" s="140"/>
      <c r="M130" s="140"/>
      <c r="N130" s="140"/>
      <c r="O130" s="140"/>
      <c r="P130" s="140"/>
      <c r="Q130" s="140"/>
      <c r="R130" s="140"/>
      <c r="S130" s="140"/>
    </row>
    <row r="131" spans="1:19" s="70" customFormat="1" x14ac:dyDescent="0.3">
      <c r="A131" s="140"/>
      <c r="B131" s="140"/>
      <c r="C131" s="140"/>
      <c r="D131" s="140"/>
      <c r="E131" s="140"/>
      <c r="F131" s="140"/>
      <c r="G131" s="140"/>
      <c r="H131" s="140"/>
      <c r="I131" s="140"/>
      <c r="J131" s="140"/>
      <c r="K131" s="140"/>
      <c r="L131" s="140"/>
      <c r="M131" s="140"/>
      <c r="N131" s="140"/>
      <c r="O131" s="140"/>
      <c r="P131" s="140"/>
      <c r="Q131" s="140"/>
      <c r="R131" s="140"/>
      <c r="S131" s="140"/>
    </row>
    <row r="132" spans="1:19" s="70" customFormat="1" x14ac:dyDescent="0.3">
      <c r="A132" s="140"/>
      <c r="B132" s="140"/>
      <c r="C132" s="140"/>
      <c r="D132" s="140"/>
      <c r="E132" s="140"/>
      <c r="F132" s="140"/>
      <c r="G132" s="140"/>
      <c r="H132" s="140"/>
      <c r="I132" s="140"/>
      <c r="J132" s="140"/>
      <c r="K132" s="140"/>
      <c r="L132" s="140"/>
      <c r="M132" s="140"/>
      <c r="N132" s="140"/>
      <c r="O132" s="140"/>
      <c r="P132" s="140"/>
      <c r="Q132" s="140"/>
      <c r="R132" s="140"/>
      <c r="S132" s="140"/>
    </row>
    <row r="133" spans="1:19" s="70" customFormat="1" x14ac:dyDescent="0.3">
      <c r="A133" s="140"/>
      <c r="B133" s="140"/>
      <c r="C133" s="140"/>
      <c r="D133" s="140"/>
      <c r="E133" s="140"/>
      <c r="F133" s="140"/>
      <c r="G133" s="140"/>
      <c r="H133" s="140"/>
      <c r="I133" s="140"/>
      <c r="J133" s="140"/>
      <c r="K133" s="140"/>
      <c r="L133" s="140"/>
      <c r="M133" s="140"/>
      <c r="N133" s="140"/>
      <c r="O133" s="140"/>
      <c r="P133" s="140"/>
      <c r="Q133" s="140"/>
      <c r="R133" s="140"/>
      <c r="S133" s="140"/>
    </row>
    <row r="134" spans="1:19" s="70" customFormat="1" x14ac:dyDescent="0.3">
      <c r="A134" s="140"/>
      <c r="B134" s="140"/>
      <c r="C134" s="140"/>
      <c r="D134" s="140"/>
      <c r="E134" s="140"/>
      <c r="F134" s="140"/>
      <c r="G134" s="140"/>
      <c r="H134" s="140"/>
      <c r="I134" s="140"/>
      <c r="J134" s="140"/>
      <c r="K134" s="140"/>
      <c r="L134" s="140"/>
      <c r="M134" s="140"/>
      <c r="N134" s="140"/>
      <c r="O134" s="140"/>
      <c r="P134" s="140"/>
      <c r="Q134" s="140"/>
      <c r="R134" s="140"/>
      <c r="S134" s="140"/>
    </row>
    <row r="135" spans="1:19" s="70" customFormat="1" x14ac:dyDescent="0.3">
      <c r="A135" s="140"/>
      <c r="B135" s="140"/>
      <c r="C135" s="140"/>
      <c r="D135" s="140"/>
      <c r="E135" s="140"/>
      <c r="F135" s="140"/>
      <c r="G135" s="140"/>
      <c r="H135" s="140"/>
      <c r="I135" s="140"/>
      <c r="J135" s="140"/>
      <c r="K135" s="140"/>
      <c r="L135" s="140"/>
      <c r="M135" s="140"/>
      <c r="N135" s="140"/>
      <c r="O135" s="140"/>
      <c r="P135" s="140"/>
      <c r="Q135" s="140"/>
      <c r="R135" s="140"/>
      <c r="S135" s="140"/>
    </row>
    <row r="136" spans="1:19" s="70" customFormat="1" x14ac:dyDescent="0.3">
      <c r="A136" s="140"/>
      <c r="B136" s="140"/>
      <c r="C136" s="140"/>
      <c r="D136" s="140"/>
      <c r="E136" s="140"/>
      <c r="F136" s="140"/>
      <c r="G136" s="140"/>
      <c r="H136" s="140"/>
      <c r="I136" s="140"/>
      <c r="J136" s="140"/>
      <c r="K136" s="140"/>
      <c r="L136" s="140"/>
      <c r="M136" s="140"/>
      <c r="N136" s="140"/>
      <c r="O136" s="140"/>
      <c r="P136" s="140"/>
      <c r="Q136" s="140"/>
      <c r="R136" s="140"/>
      <c r="S136" s="140"/>
    </row>
    <row r="137" spans="1:19" s="70" customFormat="1" x14ac:dyDescent="0.3">
      <c r="A137" s="140"/>
      <c r="B137" s="140"/>
      <c r="C137" s="140"/>
      <c r="D137" s="140"/>
      <c r="E137" s="140"/>
      <c r="F137" s="140"/>
      <c r="G137" s="140"/>
      <c r="H137" s="140"/>
      <c r="I137" s="140"/>
      <c r="J137" s="140"/>
      <c r="K137" s="140"/>
      <c r="L137" s="140"/>
      <c r="M137" s="140"/>
      <c r="N137" s="140"/>
      <c r="O137" s="140"/>
      <c r="P137" s="140"/>
      <c r="Q137" s="140"/>
      <c r="R137" s="140"/>
      <c r="S137" s="140"/>
    </row>
    <row r="138" spans="1:19" s="70" customFormat="1" x14ac:dyDescent="0.3">
      <c r="A138" s="140"/>
      <c r="B138" s="140"/>
      <c r="C138" s="140"/>
      <c r="D138" s="140"/>
      <c r="E138" s="140"/>
      <c r="F138" s="140"/>
      <c r="G138" s="140"/>
      <c r="H138" s="140"/>
      <c r="I138" s="140"/>
      <c r="J138" s="140"/>
      <c r="K138" s="140"/>
      <c r="L138" s="140"/>
      <c r="M138" s="140"/>
      <c r="N138" s="140"/>
      <c r="O138" s="140"/>
      <c r="P138" s="140"/>
      <c r="Q138" s="140"/>
      <c r="R138" s="140"/>
      <c r="S138" s="140"/>
    </row>
    <row r="139" spans="1:19" s="70" customFormat="1" x14ac:dyDescent="0.3">
      <c r="A139" s="140"/>
      <c r="B139" s="140"/>
      <c r="C139" s="140"/>
      <c r="D139" s="140"/>
      <c r="E139" s="140"/>
      <c r="F139" s="140"/>
      <c r="G139" s="140"/>
      <c r="H139" s="140"/>
      <c r="I139" s="140"/>
      <c r="J139" s="140"/>
      <c r="K139" s="140"/>
      <c r="L139" s="140"/>
      <c r="M139" s="140"/>
      <c r="N139" s="140"/>
      <c r="O139" s="140"/>
      <c r="P139" s="140"/>
      <c r="Q139" s="140"/>
      <c r="R139" s="140"/>
      <c r="S139" s="140"/>
    </row>
    <row r="140" spans="1:19" s="70" customFormat="1" x14ac:dyDescent="0.3">
      <c r="A140" s="140"/>
      <c r="B140" s="140"/>
      <c r="C140" s="140"/>
      <c r="D140" s="140"/>
      <c r="E140" s="140"/>
      <c r="F140" s="140"/>
      <c r="G140" s="140"/>
      <c r="H140" s="140"/>
      <c r="I140" s="140"/>
      <c r="J140" s="140"/>
      <c r="K140" s="140"/>
      <c r="L140" s="140"/>
      <c r="M140" s="140"/>
      <c r="N140" s="140"/>
      <c r="O140" s="140"/>
      <c r="P140" s="140"/>
      <c r="Q140" s="140"/>
      <c r="R140" s="140"/>
      <c r="S140" s="140"/>
    </row>
    <row r="141" spans="1:19" s="70" customFormat="1" x14ac:dyDescent="0.3">
      <c r="A141" s="140"/>
      <c r="B141" s="140"/>
      <c r="C141" s="140"/>
      <c r="D141" s="140"/>
      <c r="E141" s="140"/>
      <c r="F141" s="140"/>
      <c r="G141" s="140"/>
      <c r="H141" s="140"/>
      <c r="I141" s="140"/>
      <c r="J141" s="140"/>
      <c r="K141" s="140"/>
      <c r="L141" s="140"/>
      <c r="M141" s="140"/>
      <c r="N141" s="140"/>
      <c r="O141" s="140"/>
      <c r="P141" s="140"/>
      <c r="Q141" s="140"/>
      <c r="R141" s="140"/>
      <c r="S141" s="140"/>
    </row>
    <row r="142" spans="1:19" s="70" customFormat="1" x14ac:dyDescent="0.3">
      <c r="A142" s="140"/>
      <c r="B142" s="140"/>
      <c r="C142" s="140"/>
      <c r="D142" s="140"/>
      <c r="E142" s="140"/>
      <c r="F142" s="140"/>
      <c r="G142" s="140"/>
      <c r="H142" s="140"/>
      <c r="I142" s="140"/>
      <c r="J142" s="140"/>
      <c r="K142" s="140"/>
      <c r="L142" s="140"/>
      <c r="M142" s="140"/>
      <c r="N142" s="140"/>
      <c r="O142" s="140"/>
      <c r="P142" s="140"/>
      <c r="Q142" s="140"/>
      <c r="R142" s="140"/>
      <c r="S142" s="140"/>
    </row>
    <row r="143" spans="1:19" s="70" customFormat="1" x14ac:dyDescent="0.3">
      <c r="A143" s="140"/>
      <c r="B143" s="140"/>
      <c r="C143" s="140"/>
      <c r="D143" s="140"/>
      <c r="E143" s="140"/>
      <c r="F143" s="140"/>
      <c r="G143" s="140"/>
      <c r="H143" s="140"/>
      <c r="I143" s="140"/>
      <c r="J143" s="140"/>
      <c r="K143" s="140"/>
      <c r="L143" s="140"/>
      <c r="M143" s="140"/>
      <c r="N143" s="140"/>
      <c r="O143" s="140"/>
      <c r="P143" s="140"/>
      <c r="Q143" s="140"/>
      <c r="R143" s="140"/>
      <c r="S143" s="140"/>
    </row>
    <row r="144" spans="1:19" s="70" customFormat="1" x14ac:dyDescent="0.3">
      <c r="A144" s="140"/>
      <c r="B144" s="140"/>
      <c r="C144" s="140"/>
      <c r="D144" s="140"/>
      <c r="E144" s="140"/>
      <c r="F144" s="140"/>
      <c r="G144" s="140"/>
      <c r="H144" s="140"/>
      <c r="I144" s="140"/>
      <c r="J144" s="140"/>
      <c r="K144" s="140"/>
      <c r="L144" s="140"/>
      <c r="M144" s="140"/>
      <c r="N144" s="140"/>
      <c r="O144" s="140"/>
      <c r="P144" s="140"/>
      <c r="Q144" s="140"/>
      <c r="R144" s="140"/>
      <c r="S144" s="140"/>
    </row>
    <row r="145" spans="1:19" s="70" customFormat="1" x14ac:dyDescent="0.3">
      <c r="A145" s="140"/>
      <c r="B145" s="140"/>
      <c r="C145" s="140"/>
      <c r="D145" s="140"/>
      <c r="E145" s="140"/>
      <c r="F145" s="140"/>
      <c r="G145" s="140"/>
      <c r="H145" s="140"/>
      <c r="I145" s="140"/>
      <c r="J145" s="140"/>
      <c r="K145" s="140"/>
      <c r="L145" s="140"/>
      <c r="M145" s="140"/>
      <c r="N145" s="140"/>
      <c r="O145" s="140"/>
      <c r="P145" s="140"/>
      <c r="Q145" s="140"/>
      <c r="R145" s="140"/>
      <c r="S145" s="140"/>
    </row>
    <row r="146" spans="1:19" s="70" customFormat="1" x14ac:dyDescent="0.3">
      <c r="A146" s="140"/>
      <c r="B146" s="140"/>
      <c r="C146" s="140"/>
      <c r="D146" s="140"/>
      <c r="E146" s="140"/>
      <c r="F146" s="140"/>
      <c r="G146" s="140"/>
      <c r="H146" s="140"/>
      <c r="I146" s="140"/>
      <c r="J146" s="140"/>
      <c r="K146" s="140"/>
      <c r="L146" s="140"/>
      <c r="M146" s="140"/>
      <c r="N146" s="140"/>
      <c r="O146" s="140"/>
      <c r="P146" s="140"/>
      <c r="Q146" s="140"/>
      <c r="R146" s="140"/>
      <c r="S146" s="140"/>
    </row>
    <row r="147" spans="1:19" s="70" customFormat="1" x14ac:dyDescent="0.3">
      <c r="A147" s="140"/>
      <c r="B147" s="140"/>
      <c r="C147" s="140"/>
      <c r="D147" s="140"/>
      <c r="E147" s="140"/>
      <c r="F147" s="140"/>
      <c r="G147" s="140"/>
      <c r="H147" s="140"/>
      <c r="I147" s="140"/>
      <c r="J147" s="140"/>
      <c r="K147" s="140"/>
      <c r="L147" s="140"/>
      <c r="M147" s="140"/>
      <c r="N147" s="140"/>
      <c r="O147" s="140"/>
      <c r="P147" s="140"/>
      <c r="Q147" s="140"/>
      <c r="R147" s="140"/>
      <c r="S147" s="140"/>
    </row>
    <row r="148" spans="1:19" s="70" customFormat="1" x14ac:dyDescent="0.3">
      <c r="A148" s="140"/>
      <c r="B148" s="140"/>
      <c r="C148" s="140"/>
      <c r="D148" s="140"/>
      <c r="E148" s="140"/>
      <c r="F148" s="140"/>
      <c r="G148" s="140"/>
      <c r="H148" s="140"/>
      <c r="I148" s="140"/>
      <c r="J148" s="140"/>
      <c r="K148" s="140"/>
      <c r="L148" s="140"/>
      <c r="M148" s="140"/>
      <c r="N148" s="140"/>
      <c r="O148" s="140"/>
      <c r="P148" s="140"/>
      <c r="Q148" s="140"/>
      <c r="R148" s="140"/>
      <c r="S148" s="140"/>
    </row>
    <row r="149" spans="1:19" s="70" customFormat="1" x14ac:dyDescent="0.3">
      <c r="A149" s="140"/>
      <c r="B149" s="140"/>
      <c r="C149" s="140"/>
      <c r="D149" s="140"/>
      <c r="E149" s="140"/>
      <c r="F149" s="140"/>
      <c r="G149" s="140"/>
      <c r="H149" s="140"/>
      <c r="I149" s="140"/>
      <c r="J149" s="140"/>
      <c r="K149" s="140"/>
      <c r="L149" s="140"/>
      <c r="M149" s="140"/>
      <c r="N149" s="140"/>
      <c r="O149" s="140"/>
      <c r="P149" s="140"/>
      <c r="Q149" s="140"/>
      <c r="R149" s="140"/>
      <c r="S149" s="140"/>
    </row>
    <row r="150" spans="1:19" s="70" customFormat="1" x14ac:dyDescent="0.3">
      <c r="A150" s="140"/>
      <c r="B150" s="140"/>
      <c r="C150" s="140"/>
      <c r="D150" s="140"/>
      <c r="E150" s="140"/>
      <c r="F150" s="140"/>
      <c r="G150" s="140"/>
      <c r="H150" s="140"/>
      <c r="I150" s="140"/>
      <c r="J150" s="140"/>
      <c r="K150" s="140"/>
      <c r="L150" s="140"/>
      <c r="M150" s="140"/>
      <c r="N150" s="140"/>
      <c r="O150" s="140"/>
      <c r="P150" s="140"/>
      <c r="Q150" s="140"/>
      <c r="R150" s="140"/>
      <c r="S150" s="140"/>
    </row>
    <row r="151" spans="1:19" s="70" customFormat="1" x14ac:dyDescent="0.3">
      <c r="A151" s="140"/>
      <c r="B151" s="140"/>
      <c r="C151" s="140"/>
      <c r="D151" s="140"/>
      <c r="E151" s="140"/>
      <c r="F151" s="140"/>
      <c r="G151" s="140"/>
      <c r="H151" s="140"/>
      <c r="I151" s="140"/>
      <c r="J151" s="140"/>
      <c r="K151" s="140"/>
      <c r="L151" s="140"/>
      <c r="M151" s="140"/>
      <c r="N151" s="140"/>
      <c r="O151" s="140"/>
      <c r="P151" s="140"/>
      <c r="Q151" s="140"/>
      <c r="R151" s="140"/>
      <c r="S151" s="140"/>
    </row>
    <row r="152" spans="1:19" s="70" customFormat="1" x14ac:dyDescent="0.3">
      <c r="A152" s="140"/>
      <c r="B152" s="140"/>
      <c r="C152" s="140"/>
      <c r="D152" s="140"/>
      <c r="E152" s="140"/>
      <c r="F152" s="140"/>
      <c r="G152" s="140"/>
      <c r="H152" s="140"/>
      <c r="I152" s="140"/>
      <c r="J152" s="140"/>
      <c r="K152" s="140"/>
      <c r="L152" s="140"/>
      <c r="M152" s="140"/>
      <c r="N152" s="140"/>
      <c r="O152" s="140"/>
      <c r="P152" s="140"/>
      <c r="Q152" s="140"/>
      <c r="R152" s="140"/>
      <c r="S152" s="140"/>
    </row>
    <row r="153" spans="1:19" s="70" customFormat="1" x14ac:dyDescent="0.3">
      <c r="A153" s="140"/>
      <c r="B153" s="140"/>
      <c r="C153" s="140"/>
      <c r="D153" s="140"/>
      <c r="E153" s="140"/>
      <c r="F153" s="140"/>
      <c r="G153" s="140"/>
      <c r="H153" s="140"/>
      <c r="I153" s="140"/>
      <c r="J153" s="140"/>
      <c r="K153" s="140"/>
      <c r="L153" s="140"/>
      <c r="M153" s="140"/>
      <c r="N153" s="140"/>
      <c r="O153" s="140"/>
      <c r="P153" s="140"/>
      <c r="Q153" s="140"/>
      <c r="R153" s="140"/>
      <c r="S153" s="140"/>
    </row>
    <row r="154" spans="1:19" s="70" customFormat="1" x14ac:dyDescent="0.3">
      <c r="A154" s="140"/>
      <c r="B154" s="140"/>
      <c r="C154" s="140"/>
      <c r="D154" s="140"/>
      <c r="E154" s="140"/>
      <c r="F154" s="140"/>
      <c r="G154" s="140"/>
      <c r="H154" s="140"/>
      <c r="I154" s="140"/>
      <c r="J154" s="140"/>
      <c r="K154" s="140"/>
      <c r="L154" s="140"/>
      <c r="M154" s="140"/>
      <c r="N154" s="140"/>
      <c r="O154" s="140"/>
      <c r="P154" s="140"/>
      <c r="Q154" s="140"/>
      <c r="R154" s="140"/>
      <c r="S154" s="140"/>
    </row>
    <row r="155" spans="1:19" s="70" customFormat="1" x14ac:dyDescent="0.3">
      <c r="A155" s="140"/>
      <c r="B155" s="140"/>
      <c r="C155" s="140"/>
      <c r="D155" s="140"/>
      <c r="E155" s="140"/>
      <c r="F155" s="140"/>
      <c r="G155" s="140"/>
      <c r="H155" s="140"/>
      <c r="I155" s="140"/>
      <c r="J155" s="140"/>
      <c r="K155" s="140"/>
      <c r="L155" s="140"/>
      <c r="M155" s="140"/>
      <c r="N155" s="140"/>
      <c r="O155" s="140"/>
      <c r="P155" s="140"/>
      <c r="Q155" s="140"/>
      <c r="R155" s="140"/>
      <c r="S155" s="140"/>
    </row>
    <row r="156" spans="1:19" s="70" customFormat="1" x14ac:dyDescent="0.3">
      <c r="A156" s="140"/>
      <c r="B156" s="140"/>
      <c r="C156" s="140"/>
      <c r="D156" s="140"/>
      <c r="E156" s="140"/>
      <c r="F156" s="140"/>
      <c r="G156" s="140"/>
      <c r="H156" s="140"/>
      <c r="I156" s="140"/>
      <c r="J156" s="140"/>
      <c r="K156" s="140"/>
      <c r="L156" s="140"/>
      <c r="M156" s="140"/>
      <c r="N156" s="140"/>
      <c r="O156" s="140"/>
      <c r="P156" s="140"/>
      <c r="Q156" s="140"/>
      <c r="R156" s="140"/>
      <c r="S156" s="140"/>
    </row>
    <row r="157" spans="1:19" s="70" customFormat="1" x14ac:dyDescent="0.3">
      <c r="A157" s="140"/>
      <c r="B157" s="140"/>
      <c r="C157" s="140"/>
      <c r="D157" s="140"/>
      <c r="E157" s="140"/>
      <c r="F157" s="140"/>
      <c r="G157" s="140"/>
      <c r="H157" s="140"/>
      <c r="I157" s="140"/>
      <c r="J157" s="140"/>
      <c r="K157" s="140"/>
      <c r="L157" s="140"/>
      <c r="M157" s="140"/>
      <c r="N157" s="140"/>
      <c r="O157" s="140"/>
      <c r="P157" s="140"/>
      <c r="Q157" s="140"/>
      <c r="R157" s="140"/>
      <c r="S157" s="140"/>
    </row>
    <row r="158" spans="1:19" s="70" customFormat="1" x14ac:dyDescent="0.3">
      <c r="A158" s="140"/>
      <c r="B158" s="140"/>
      <c r="C158" s="140"/>
      <c r="D158" s="140"/>
      <c r="E158" s="140"/>
      <c r="F158" s="140"/>
      <c r="G158" s="140"/>
      <c r="H158" s="140"/>
      <c r="I158" s="140"/>
      <c r="J158" s="140"/>
      <c r="K158" s="140"/>
      <c r="L158" s="140"/>
      <c r="M158" s="140"/>
      <c r="N158" s="140"/>
      <c r="O158" s="140"/>
      <c r="P158" s="140"/>
      <c r="Q158" s="140"/>
      <c r="R158" s="140"/>
      <c r="S158" s="140"/>
    </row>
    <row r="159" spans="1:19" s="70" customFormat="1" x14ac:dyDescent="0.3">
      <c r="A159" s="140"/>
      <c r="B159" s="140"/>
      <c r="C159" s="140"/>
      <c r="D159" s="140"/>
      <c r="E159" s="140"/>
      <c r="F159" s="140"/>
      <c r="G159" s="140"/>
      <c r="H159" s="140"/>
      <c r="I159" s="140"/>
      <c r="J159" s="140"/>
      <c r="K159" s="140"/>
      <c r="L159" s="140"/>
      <c r="M159" s="140"/>
      <c r="N159" s="140"/>
      <c r="O159" s="140"/>
      <c r="P159" s="140"/>
      <c r="Q159" s="140"/>
      <c r="R159" s="140"/>
      <c r="S159" s="140"/>
    </row>
    <row r="160" spans="1:19" s="70" customFormat="1" x14ac:dyDescent="0.3">
      <c r="A160" s="140"/>
      <c r="B160" s="140"/>
      <c r="C160" s="140"/>
      <c r="D160" s="140"/>
      <c r="E160" s="140"/>
      <c r="F160" s="140"/>
      <c r="G160" s="140"/>
      <c r="H160" s="140"/>
      <c r="I160" s="140"/>
      <c r="J160" s="140"/>
      <c r="K160" s="140"/>
      <c r="L160" s="140"/>
      <c r="M160" s="140"/>
      <c r="N160" s="140"/>
      <c r="O160" s="140"/>
      <c r="P160" s="140"/>
      <c r="Q160" s="140"/>
      <c r="R160" s="140"/>
      <c r="S160" s="140"/>
    </row>
    <row r="161" spans="1:19" s="70" customFormat="1" x14ac:dyDescent="0.3">
      <c r="A161" s="140"/>
      <c r="B161" s="140"/>
      <c r="C161" s="140"/>
      <c r="D161" s="140"/>
      <c r="E161" s="140"/>
      <c r="F161" s="140"/>
      <c r="G161" s="140"/>
      <c r="H161" s="140"/>
      <c r="I161" s="140"/>
      <c r="J161" s="140"/>
      <c r="K161" s="140"/>
      <c r="L161" s="140"/>
      <c r="M161" s="140"/>
      <c r="N161" s="140"/>
      <c r="O161" s="140"/>
      <c r="P161" s="140"/>
      <c r="Q161" s="140"/>
      <c r="R161" s="140"/>
      <c r="S161" s="140"/>
    </row>
    <row r="162" spans="1:19" s="70" customFormat="1" x14ac:dyDescent="0.3">
      <c r="A162" s="140"/>
      <c r="B162" s="140"/>
      <c r="C162" s="140"/>
      <c r="D162" s="140"/>
      <c r="E162" s="140"/>
      <c r="F162" s="140"/>
      <c r="G162" s="140"/>
      <c r="H162" s="140"/>
      <c r="I162" s="140"/>
      <c r="J162" s="140"/>
      <c r="K162" s="140"/>
      <c r="L162" s="140"/>
      <c r="M162" s="140"/>
      <c r="N162" s="140"/>
      <c r="O162" s="140"/>
      <c r="P162" s="140"/>
      <c r="Q162" s="140"/>
      <c r="R162" s="140"/>
      <c r="S162" s="140"/>
    </row>
    <row r="163" spans="1:19" s="70" customFormat="1" x14ac:dyDescent="0.3">
      <c r="A163" s="140"/>
      <c r="B163" s="140"/>
      <c r="C163" s="140"/>
      <c r="D163" s="140"/>
      <c r="E163" s="140"/>
      <c r="F163" s="140"/>
      <c r="G163" s="140"/>
      <c r="H163" s="140"/>
      <c r="I163" s="140"/>
      <c r="J163" s="140"/>
      <c r="K163" s="140"/>
      <c r="L163" s="140"/>
      <c r="M163" s="140"/>
      <c r="N163" s="140"/>
      <c r="O163" s="140"/>
      <c r="P163" s="140"/>
      <c r="Q163" s="140"/>
      <c r="R163" s="140"/>
      <c r="S163" s="140"/>
    </row>
    <row r="164" spans="1:19" s="70" customFormat="1" x14ac:dyDescent="0.3">
      <c r="A164" s="140"/>
      <c r="B164" s="140"/>
      <c r="C164" s="140"/>
      <c r="D164" s="140"/>
      <c r="E164" s="140"/>
      <c r="F164" s="140"/>
      <c r="G164" s="140"/>
      <c r="H164" s="140"/>
      <c r="I164" s="140"/>
      <c r="J164" s="140"/>
      <c r="K164" s="140"/>
      <c r="L164" s="140"/>
      <c r="M164" s="140"/>
      <c r="N164" s="140"/>
      <c r="O164" s="140"/>
      <c r="P164" s="140"/>
      <c r="Q164" s="140"/>
      <c r="R164" s="140"/>
      <c r="S164" s="140"/>
    </row>
    <row r="165" spans="1:19" s="70" customFormat="1" x14ac:dyDescent="0.3">
      <c r="A165" s="140"/>
      <c r="B165" s="140"/>
      <c r="C165" s="140"/>
      <c r="D165" s="140"/>
      <c r="E165" s="140"/>
      <c r="F165" s="140"/>
      <c r="G165" s="140"/>
      <c r="H165" s="140"/>
      <c r="I165" s="140"/>
      <c r="J165" s="140"/>
      <c r="K165" s="140"/>
      <c r="L165" s="140"/>
      <c r="M165" s="140"/>
      <c r="N165" s="140"/>
      <c r="O165" s="140"/>
      <c r="P165" s="140"/>
      <c r="Q165" s="140"/>
      <c r="R165" s="140"/>
      <c r="S165" s="140"/>
    </row>
    <row r="166" spans="1:19" s="70" customFormat="1" x14ac:dyDescent="0.3">
      <c r="A166" s="140"/>
      <c r="B166" s="140"/>
      <c r="C166" s="140"/>
      <c r="D166" s="140"/>
      <c r="E166" s="140"/>
      <c r="F166" s="140"/>
      <c r="G166" s="140"/>
      <c r="H166" s="140"/>
      <c r="I166" s="140"/>
      <c r="J166" s="140"/>
      <c r="K166" s="140"/>
      <c r="L166" s="140"/>
      <c r="M166" s="140"/>
      <c r="N166" s="140"/>
      <c r="O166" s="140"/>
      <c r="P166" s="140"/>
      <c r="Q166" s="140"/>
      <c r="R166" s="140"/>
      <c r="S166" s="140"/>
    </row>
    <row r="167" spans="1:19" s="70" customFormat="1" x14ac:dyDescent="0.3">
      <c r="A167" s="140"/>
      <c r="B167" s="140"/>
      <c r="C167" s="140"/>
      <c r="D167" s="140"/>
      <c r="E167" s="140"/>
      <c r="F167" s="140"/>
      <c r="G167" s="140"/>
      <c r="H167" s="140"/>
      <c r="I167" s="140"/>
      <c r="J167" s="140"/>
      <c r="K167" s="140"/>
      <c r="L167" s="140"/>
      <c r="M167" s="140"/>
      <c r="N167" s="140"/>
      <c r="O167" s="140"/>
      <c r="P167" s="140"/>
      <c r="Q167" s="140"/>
      <c r="R167" s="140"/>
      <c r="S167" s="140"/>
    </row>
    <row r="168" spans="1:19" s="70" customFormat="1" x14ac:dyDescent="0.3">
      <c r="A168" s="140"/>
      <c r="B168" s="140"/>
      <c r="C168" s="140"/>
      <c r="D168" s="140"/>
      <c r="E168" s="140"/>
      <c r="F168" s="140"/>
      <c r="G168" s="140"/>
      <c r="H168" s="140"/>
      <c r="I168" s="140"/>
      <c r="J168" s="140"/>
      <c r="K168" s="140"/>
      <c r="L168" s="140"/>
      <c r="M168" s="140"/>
      <c r="N168" s="140"/>
      <c r="O168" s="140"/>
      <c r="P168" s="140"/>
      <c r="Q168" s="140"/>
      <c r="R168" s="140"/>
      <c r="S168" s="140"/>
    </row>
    <row r="169" spans="1:19" s="70" customFormat="1" x14ac:dyDescent="0.3">
      <c r="A169" s="140"/>
      <c r="B169" s="140"/>
      <c r="C169" s="140"/>
      <c r="D169" s="140"/>
      <c r="E169" s="140"/>
      <c r="F169" s="140"/>
      <c r="G169" s="140"/>
      <c r="H169" s="140"/>
      <c r="I169" s="140"/>
      <c r="J169" s="140"/>
      <c r="K169" s="140"/>
      <c r="L169" s="140"/>
      <c r="M169" s="140"/>
      <c r="N169" s="140"/>
      <c r="O169" s="140"/>
      <c r="P169" s="140"/>
      <c r="Q169" s="140"/>
      <c r="R169" s="140"/>
      <c r="S169" s="140"/>
    </row>
    <row r="170" spans="1:19" s="70" customFormat="1" x14ac:dyDescent="0.3">
      <c r="A170" s="140"/>
      <c r="B170" s="140"/>
      <c r="C170" s="140"/>
      <c r="D170" s="140"/>
      <c r="E170" s="140"/>
      <c r="F170" s="140"/>
      <c r="G170" s="140"/>
      <c r="H170" s="140"/>
      <c r="I170" s="140"/>
      <c r="J170" s="140"/>
      <c r="K170" s="140"/>
      <c r="L170" s="140"/>
      <c r="M170" s="140"/>
      <c r="N170" s="140"/>
      <c r="O170" s="140"/>
      <c r="P170" s="140"/>
      <c r="Q170" s="140"/>
      <c r="R170" s="140"/>
      <c r="S170" s="140"/>
    </row>
    <row r="171" spans="1:19" s="70" customFormat="1" x14ac:dyDescent="0.3">
      <c r="A171" s="140"/>
      <c r="B171" s="140"/>
      <c r="C171" s="140"/>
      <c r="D171" s="140"/>
      <c r="E171" s="140"/>
      <c r="F171" s="140"/>
      <c r="G171" s="140"/>
      <c r="H171" s="140"/>
      <c r="I171" s="140"/>
      <c r="J171" s="140"/>
      <c r="K171" s="140"/>
      <c r="L171" s="140"/>
      <c r="M171" s="140"/>
      <c r="N171" s="140"/>
      <c r="O171" s="140"/>
      <c r="P171" s="140"/>
      <c r="Q171" s="140"/>
      <c r="R171" s="140"/>
      <c r="S171" s="140"/>
    </row>
    <row r="172" spans="1:19" s="70" customFormat="1" x14ac:dyDescent="0.3">
      <c r="A172" s="140"/>
      <c r="B172" s="140"/>
      <c r="C172" s="140"/>
      <c r="D172" s="140"/>
      <c r="E172" s="140"/>
      <c r="F172" s="140"/>
      <c r="G172" s="140"/>
      <c r="H172" s="140"/>
      <c r="I172" s="140"/>
      <c r="J172" s="140"/>
      <c r="K172" s="140"/>
      <c r="L172" s="140"/>
      <c r="M172" s="140"/>
      <c r="N172" s="140"/>
      <c r="O172" s="140"/>
      <c r="P172" s="140"/>
      <c r="Q172" s="140"/>
      <c r="R172" s="140"/>
      <c r="S172" s="140"/>
    </row>
    <row r="173" spans="1:19" s="70" customFormat="1" x14ac:dyDescent="0.3">
      <c r="A173" s="140"/>
      <c r="B173" s="140"/>
      <c r="C173" s="140"/>
      <c r="D173" s="140"/>
      <c r="E173" s="140"/>
      <c r="F173" s="140"/>
      <c r="G173" s="140"/>
      <c r="H173" s="140"/>
      <c r="I173" s="140"/>
      <c r="J173" s="140"/>
      <c r="K173" s="140"/>
      <c r="L173" s="140"/>
      <c r="M173" s="140"/>
      <c r="N173" s="140"/>
      <c r="O173" s="140"/>
      <c r="P173" s="140"/>
      <c r="Q173" s="140"/>
      <c r="R173" s="140"/>
      <c r="S173" s="140"/>
    </row>
    <row r="174" spans="1:19" s="70" customFormat="1" x14ac:dyDescent="0.3">
      <c r="A174" s="140"/>
      <c r="B174" s="140"/>
      <c r="C174" s="140"/>
      <c r="D174" s="140"/>
      <c r="E174" s="140"/>
      <c r="F174" s="140"/>
      <c r="G174" s="140"/>
      <c r="H174" s="140"/>
      <c r="I174" s="140"/>
      <c r="J174" s="140"/>
      <c r="K174" s="140"/>
      <c r="L174" s="140"/>
      <c r="M174" s="140"/>
      <c r="N174" s="140"/>
      <c r="O174" s="140"/>
      <c r="P174" s="140"/>
      <c r="Q174" s="140"/>
      <c r="R174" s="140"/>
      <c r="S174" s="140"/>
    </row>
    <row r="175" spans="1:19" s="70" customFormat="1" x14ac:dyDescent="0.3">
      <c r="A175" s="140"/>
      <c r="B175" s="140"/>
      <c r="C175" s="140"/>
      <c r="D175" s="140"/>
      <c r="E175" s="140"/>
      <c r="F175" s="140"/>
      <c r="G175" s="140"/>
      <c r="H175" s="140"/>
      <c r="I175" s="140"/>
      <c r="J175" s="140"/>
      <c r="K175" s="140"/>
      <c r="L175" s="140"/>
      <c r="M175" s="140"/>
      <c r="N175" s="140"/>
      <c r="O175" s="140"/>
      <c r="P175" s="140"/>
      <c r="Q175" s="140"/>
      <c r="R175" s="140"/>
      <c r="S175" s="140"/>
    </row>
    <row r="176" spans="1:19" s="70" customFormat="1" x14ac:dyDescent="0.3">
      <c r="A176" s="140"/>
      <c r="B176" s="140"/>
      <c r="C176" s="140"/>
      <c r="D176" s="140"/>
      <c r="E176" s="140"/>
      <c r="F176" s="140"/>
      <c r="G176" s="140"/>
      <c r="H176" s="140"/>
      <c r="I176" s="140"/>
      <c r="J176" s="140"/>
      <c r="K176" s="140"/>
      <c r="L176" s="140"/>
      <c r="M176" s="140"/>
      <c r="N176" s="140"/>
      <c r="O176" s="140"/>
      <c r="P176" s="140"/>
      <c r="Q176" s="140"/>
      <c r="R176" s="140"/>
      <c r="S176" s="140"/>
    </row>
    <row r="177" spans="1:19" s="70" customFormat="1" x14ac:dyDescent="0.3">
      <c r="A177" s="140"/>
      <c r="B177" s="140"/>
      <c r="C177" s="140"/>
      <c r="D177" s="140"/>
      <c r="E177" s="140"/>
      <c r="F177" s="140"/>
      <c r="G177" s="140"/>
      <c r="H177" s="140"/>
      <c r="I177" s="140"/>
      <c r="J177" s="140"/>
      <c r="K177" s="140"/>
      <c r="L177" s="140"/>
      <c r="M177" s="140"/>
      <c r="N177" s="140"/>
      <c r="O177" s="140"/>
      <c r="P177" s="140"/>
      <c r="Q177" s="140"/>
      <c r="R177" s="140"/>
      <c r="S177" s="140"/>
    </row>
    <row r="178" spans="1:19" s="70" customFormat="1" x14ac:dyDescent="0.3">
      <c r="A178" s="140"/>
      <c r="B178" s="140"/>
      <c r="C178" s="140"/>
      <c r="D178" s="140"/>
      <c r="E178" s="140"/>
      <c r="F178" s="140"/>
      <c r="G178" s="140"/>
      <c r="H178" s="140"/>
      <c r="I178" s="140"/>
      <c r="J178" s="140"/>
      <c r="K178" s="140"/>
      <c r="L178" s="140"/>
      <c r="M178" s="140"/>
      <c r="N178" s="140"/>
      <c r="O178" s="140"/>
      <c r="P178" s="140"/>
      <c r="Q178" s="140"/>
      <c r="R178" s="140"/>
      <c r="S178" s="140"/>
    </row>
    <row r="179" spans="1:19" s="70" customFormat="1" x14ac:dyDescent="0.3">
      <c r="A179" s="140"/>
      <c r="B179" s="140"/>
      <c r="C179" s="140"/>
      <c r="D179" s="140"/>
      <c r="E179" s="140"/>
      <c r="F179" s="140"/>
      <c r="G179" s="140"/>
      <c r="H179" s="140"/>
      <c r="I179" s="140"/>
      <c r="J179" s="140"/>
      <c r="K179" s="140"/>
      <c r="L179" s="140"/>
      <c r="M179" s="140"/>
      <c r="N179" s="140"/>
      <c r="O179" s="140"/>
      <c r="P179" s="140"/>
      <c r="Q179" s="140"/>
      <c r="R179" s="140"/>
      <c r="S179" s="140"/>
    </row>
    <row r="180" spans="1:19" s="70" customFormat="1" x14ac:dyDescent="0.3">
      <c r="A180" s="140"/>
      <c r="B180" s="140"/>
      <c r="C180" s="140"/>
      <c r="D180" s="140"/>
      <c r="E180" s="140"/>
      <c r="F180" s="140"/>
      <c r="G180" s="140"/>
      <c r="H180" s="140"/>
      <c r="I180" s="140"/>
      <c r="J180" s="140"/>
      <c r="K180" s="140"/>
      <c r="L180" s="140"/>
      <c r="M180" s="140"/>
      <c r="N180" s="140"/>
      <c r="O180" s="140"/>
      <c r="P180" s="140"/>
      <c r="Q180" s="140"/>
      <c r="R180" s="140"/>
      <c r="S180" s="140"/>
    </row>
    <row r="181" spans="1:19" s="70" customFormat="1" x14ac:dyDescent="0.3">
      <c r="A181" s="140"/>
      <c r="B181" s="140"/>
      <c r="C181" s="140"/>
      <c r="D181" s="140"/>
      <c r="E181" s="140"/>
      <c r="F181" s="140"/>
      <c r="G181" s="140"/>
      <c r="H181" s="140"/>
      <c r="I181" s="140"/>
      <c r="J181" s="140"/>
      <c r="K181" s="140"/>
      <c r="L181" s="140"/>
      <c r="M181" s="140"/>
      <c r="N181" s="140"/>
      <c r="O181" s="140"/>
      <c r="P181" s="140"/>
      <c r="Q181" s="140"/>
      <c r="R181" s="140"/>
      <c r="S181" s="140"/>
    </row>
    <row r="182" spans="1:19" s="70" customFormat="1" x14ac:dyDescent="0.3">
      <c r="A182" s="140"/>
      <c r="B182" s="140"/>
      <c r="C182" s="140"/>
      <c r="D182" s="140"/>
      <c r="E182" s="140"/>
      <c r="F182" s="140"/>
      <c r="G182" s="140"/>
      <c r="H182" s="140"/>
      <c r="I182" s="140"/>
      <c r="J182" s="140"/>
      <c r="K182" s="140"/>
      <c r="L182" s="140"/>
      <c r="M182" s="140"/>
      <c r="N182" s="140"/>
      <c r="O182" s="140"/>
      <c r="P182" s="140"/>
      <c r="Q182" s="140"/>
      <c r="R182" s="140"/>
      <c r="S182" s="140"/>
    </row>
    <row r="183" spans="1:19" s="70" customFormat="1" x14ac:dyDescent="0.3">
      <c r="A183" s="140"/>
      <c r="B183" s="140"/>
      <c r="C183" s="140"/>
      <c r="D183" s="140"/>
      <c r="E183" s="140"/>
      <c r="F183" s="140"/>
      <c r="G183" s="140"/>
      <c r="H183" s="140"/>
      <c r="I183" s="140"/>
      <c r="J183" s="140"/>
      <c r="K183" s="140"/>
      <c r="L183" s="140"/>
      <c r="M183" s="140"/>
      <c r="N183" s="140"/>
      <c r="O183" s="140"/>
      <c r="P183" s="140"/>
      <c r="Q183" s="140"/>
      <c r="R183" s="140"/>
      <c r="S183" s="140"/>
    </row>
    <row r="184" spans="1:19" s="70" customFormat="1" x14ac:dyDescent="0.3">
      <c r="A184" s="140"/>
      <c r="B184" s="140"/>
      <c r="C184" s="140"/>
      <c r="D184" s="140"/>
      <c r="E184" s="140"/>
      <c r="F184" s="140"/>
      <c r="G184" s="140"/>
      <c r="H184" s="140"/>
      <c r="I184" s="140"/>
      <c r="J184" s="140"/>
      <c r="K184" s="140"/>
      <c r="L184" s="140"/>
      <c r="M184" s="140"/>
      <c r="N184" s="140"/>
      <c r="O184" s="140"/>
      <c r="P184" s="140"/>
      <c r="Q184" s="140"/>
      <c r="R184" s="140"/>
      <c r="S184" s="140"/>
    </row>
    <row r="185" spans="1:19" s="70" customFormat="1" x14ac:dyDescent="0.3">
      <c r="A185" s="140"/>
      <c r="B185" s="140"/>
      <c r="C185" s="140"/>
      <c r="D185" s="140"/>
      <c r="E185" s="140"/>
      <c r="F185" s="140"/>
      <c r="G185" s="140"/>
      <c r="H185" s="140"/>
      <c r="I185" s="140"/>
      <c r="J185" s="140"/>
      <c r="K185" s="140"/>
      <c r="L185" s="140"/>
      <c r="M185" s="140"/>
      <c r="N185" s="140"/>
      <c r="O185" s="140"/>
      <c r="P185" s="140"/>
      <c r="Q185" s="140"/>
      <c r="R185" s="140"/>
      <c r="S185" s="140"/>
    </row>
    <row r="186" spans="1:19" s="70" customFormat="1" x14ac:dyDescent="0.3">
      <c r="A186" s="140"/>
      <c r="B186" s="140"/>
      <c r="C186" s="140"/>
      <c r="D186" s="140"/>
      <c r="E186" s="140"/>
      <c r="F186" s="140"/>
      <c r="G186" s="140"/>
      <c r="H186" s="140"/>
      <c r="I186" s="140"/>
      <c r="J186" s="140"/>
      <c r="K186" s="140"/>
      <c r="L186" s="140"/>
      <c r="M186" s="140"/>
      <c r="N186" s="140"/>
      <c r="O186" s="140"/>
      <c r="P186" s="140"/>
      <c r="Q186" s="140"/>
      <c r="R186" s="140"/>
      <c r="S186" s="140"/>
    </row>
    <row r="187" spans="1:19" s="70" customFormat="1" x14ac:dyDescent="0.3">
      <c r="A187" s="140"/>
      <c r="B187" s="140"/>
      <c r="C187" s="140"/>
      <c r="D187" s="140"/>
      <c r="E187" s="140"/>
      <c r="F187" s="140"/>
      <c r="G187" s="140"/>
      <c r="H187" s="140"/>
      <c r="I187" s="140"/>
      <c r="J187" s="140"/>
      <c r="K187" s="140"/>
      <c r="L187" s="140"/>
      <c r="M187" s="140"/>
      <c r="N187" s="140"/>
      <c r="O187" s="140"/>
      <c r="P187" s="140"/>
      <c r="Q187" s="140"/>
      <c r="R187" s="140"/>
      <c r="S187" s="140"/>
    </row>
    <row r="188" spans="1:19" s="70" customFormat="1" x14ac:dyDescent="0.3">
      <c r="A188" s="140"/>
      <c r="B188" s="140"/>
      <c r="C188" s="140"/>
      <c r="D188" s="140"/>
      <c r="E188" s="140"/>
      <c r="F188" s="140"/>
      <c r="G188" s="140"/>
      <c r="H188" s="140"/>
      <c r="I188" s="140"/>
      <c r="J188" s="140"/>
      <c r="K188" s="140"/>
      <c r="L188" s="140"/>
      <c r="M188" s="140"/>
      <c r="N188" s="140"/>
      <c r="O188" s="140"/>
      <c r="P188" s="140"/>
      <c r="Q188" s="140"/>
      <c r="R188" s="140"/>
      <c r="S188" s="140"/>
    </row>
    <row r="189" spans="1:19" s="70" customFormat="1" x14ac:dyDescent="0.3">
      <c r="A189" s="140"/>
      <c r="B189" s="140"/>
      <c r="C189" s="140"/>
      <c r="D189" s="140"/>
      <c r="E189" s="140"/>
      <c r="F189" s="140"/>
      <c r="G189" s="140"/>
      <c r="H189" s="140"/>
      <c r="I189" s="140"/>
      <c r="J189" s="140"/>
      <c r="K189" s="140"/>
      <c r="L189" s="140"/>
      <c r="M189" s="140"/>
      <c r="N189" s="140"/>
      <c r="O189" s="140"/>
      <c r="P189" s="140"/>
      <c r="Q189" s="140"/>
      <c r="R189" s="140"/>
      <c r="S189" s="140"/>
    </row>
    <row r="190" spans="1:19" s="70" customFormat="1" x14ac:dyDescent="0.3">
      <c r="A190" s="140"/>
      <c r="B190" s="140"/>
      <c r="C190" s="140"/>
      <c r="D190" s="140"/>
      <c r="E190" s="140"/>
      <c r="F190" s="140"/>
      <c r="G190" s="140"/>
      <c r="H190" s="140"/>
      <c r="I190" s="140"/>
      <c r="J190" s="140"/>
      <c r="K190" s="140"/>
      <c r="L190" s="140"/>
      <c r="M190" s="140"/>
      <c r="N190" s="140"/>
      <c r="O190" s="140"/>
      <c r="P190" s="140"/>
      <c r="Q190" s="140"/>
      <c r="R190" s="140"/>
      <c r="S190" s="140"/>
    </row>
    <row r="191" spans="1:19" s="70" customFormat="1" x14ac:dyDescent="0.3">
      <c r="A191" s="140"/>
      <c r="B191" s="140"/>
      <c r="C191" s="140"/>
      <c r="D191" s="140"/>
      <c r="E191" s="140"/>
      <c r="F191" s="140"/>
      <c r="G191" s="140"/>
      <c r="H191" s="140"/>
      <c r="I191" s="140"/>
      <c r="J191" s="140"/>
      <c r="K191" s="140"/>
      <c r="L191" s="140"/>
      <c r="M191" s="140"/>
      <c r="N191" s="140"/>
      <c r="O191" s="140"/>
      <c r="P191" s="140"/>
      <c r="Q191" s="140"/>
      <c r="R191" s="140"/>
      <c r="S191" s="140"/>
    </row>
    <row r="192" spans="1:19" s="70" customFormat="1" x14ac:dyDescent="0.3">
      <c r="A192" s="140"/>
      <c r="B192" s="140"/>
      <c r="C192" s="140"/>
      <c r="D192" s="140"/>
      <c r="E192" s="140"/>
      <c r="F192" s="140"/>
      <c r="G192" s="140"/>
      <c r="H192" s="140"/>
      <c r="I192" s="140"/>
      <c r="J192" s="140"/>
      <c r="K192" s="140"/>
      <c r="L192" s="140"/>
      <c r="M192" s="140"/>
      <c r="N192" s="140"/>
      <c r="O192" s="140"/>
      <c r="P192" s="140"/>
      <c r="Q192" s="140"/>
      <c r="R192" s="140"/>
      <c r="S192" s="140"/>
    </row>
    <row r="193" spans="1:19" s="70" customFormat="1" x14ac:dyDescent="0.3">
      <c r="A193" s="140"/>
      <c r="B193" s="140"/>
      <c r="C193" s="140"/>
      <c r="D193" s="140"/>
      <c r="E193" s="140"/>
      <c r="F193" s="140"/>
      <c r="G193" s="140"/>
      <c r="H193" s="140"/>
      <c r="I193" s="140"/>
      <c r="J193" s="140"/>
      <c r="K193" s="140"/>
      <c r="L193" s="140"/>
      <c r="M193" s="140"/>
      <c r="N193" s="140"/>
      <c r="O193" s="140"/>
      <c r="P193" s="140"/>
      <c r="Q193" s="140"/>
      <c r="R193" s="140"/>
      <c r="S193" s="140"/>
    </row>
    <row r="194" spans="1:19" s="70" customFormat="1" x14ac:dyDescent="0.3">
      <c r="A194" s="140"/>
      <c r="B194" s="140"/>
      <c r="C194" s="140"/>
      <c r="D194" s="140"/>
      <c r="E194" s="140"/>
      <c r="F194" s="140"/>
      <c r="G194" s="140"/>
      <c r="H194" s="140"/>
      <c r="I194" s="140"/>
      <c r="J194" s="140"/>
      <c r="K194" s="140"/>
      <c r="L194" s="140"/>
      <c r="M194" s="140"/>
      <c r="N194" s="140"/>
      <c r="O194" s="140"/>
      <c r="P194" s="140"/>
      <c r="Q194" s="140"/>
      <c r="R194" s="140"/>
      <c r="S194" s="140"/>
    </row>
    <row r="195" spans="1:19" s="70" customFormat="1" x14ac:dyDescent="0.3">
      <c r="A195" s="140"/>
      <c r="B195" s="140"/>
      <c r="C195" s="140"/>
      <c r="D195" s="140"/>
      <c r="E195" s="140"/>
      <c r="F195" s="140"/>
      <c r="G195" s="140"/>
      <c r="H195" s="140"/>
      <c r="I195" s="140"/>
      <c r="J195" s="140"/>
      <c r="K195" s="140"/>
      <c r="L195" s="140"/>
      <c r="M195" s="140"/>
      <c r="N195" s="140"/>
      <c r="O195" s="140"/>
      <c r="P195" s="140"/>
      <c r="Q195" s="140"/>
      <c r="R195" s="140"/>
      <c r="S195" s="140"/>
    </row>
    <row r="196" spans="1:19" s="70" customFormat="1" x14ac:dyDescent="0.3">
      <c r="A196" s="140"/>
      <c r="B196" s="140"/>
      <c r="C196" s="140"/>
      <c r="D196" s="140"/>
      <c r="E196" s="140"/>
      <c r="F196" s="140"/>
      <c r="G196" s="140"/>
      <c r="H196" s="140"/>
      <c r="I196" s="140"/>
      <c r="J196" s="140"/>
      <c r="K196" s="140"/>
      <c r="L196" s="140"/>
      <c r="M196" s="140"/>
      <c r="N196" s="140"/>
      <c r="O196" s="140"/>
      <c r="P196" s="140"/>
      <c r="Q196" s="140"/>
      <c r="R196" s="140"/>
      <c r="S196" s="140"/>
    </row>
    <row r="197" spans="1:19" s="70" customFormat="1" x14ac:dyDescent="0.3">
      <c r="A197" s="140"/>
      <c r="B197" s="140"/>
      <c r="C197" s="140"/>
      <c r="D197" s="140"/>
      <c r="E197" s="140"/>
      <c r="F197" s="140"/>
      <c r="G197" s="140"/>
      <c r="H197" s="140"/>
      <c r="I197" s="140"/>
      <c r="J197" s="140"/>
      <c r="K197" s="140"/>
      <c r="L197" s="140"/>
      <c r="M197" s="140"/>
      <c r="N197" s="140"/>
      <c r="O197" s="140"/>
      <c r="P197" s="140"/>
      <c r="Q197" s="140"/>
      <c r="R197" s="140"/>
      <c r="S197" s="140"/>
    </row>
    <row r="198" spans="1:19" s="70" customFormat="1" x14ac:dyDescent="0.3">
      <c r="A198" s="140"/>
      <c r="B198" s="140"/>
      <c r="C198" s="140"/>
      <c r="D198" s="140"/>
      <c r="E198" s="140"/>
      <c r="F198" s="140"/>
      <c r="G198" s="140"/>
      <c r="H198" s="140"/>
      <c r="I198" s="140"/>
      <c r="J198" s="140"/>
      <c r="K198" s="140"/>
      <c r="L198" s="140"/>
      <c r="M198" s="140"/>
      <c r="N198" s="140"/>
      <c r="O198" s="140"/>
      <c r="P198" s="140"/>
      <c r="Q198" s="140"/>
      <c r="R198" s="140"/>
      <c r="S198" s="140"/>
    </row>
    <row r="199" spans="1:19" s="70" customFormat="1" x14ac:dyDescent="0.3">
      <c r="A199" s="140"/>
      <c r="B199" s="140"/>
      <c r="C199" s="140"/>
      <c r="D199" s="140"/>
      <c r="E199" s="140"/>
      <c r="F199" s="140"/>
      <c r="G199" s="140"/>
      <c r="H199" s="140"/>
      <c r="I199" s="140"/>
      <c r="J199" s="140"/>
      <c r="K199" s="140"/>
      <c r="L199" s="140"/>
      <c r="M199" s="140"/>
      <c r="N199" s="140"/>
      <c r="O199" s="140"/>
      <c r="P199" s="140"/>
      <c r="Q199" s="140"/>
      <c r="R199" s="140"/>
      <c r="S199" s="140"/>
    </row>
    <row r="200" spans="1:19" s="70" customFormat="1" x14ac:dyDescent="0.3">
      <c r="A200" s="140"/>
      <c r="B200" s="140"/>
      <c r="C200" s="140"/>
      <c r="D200" s="140"/>
      <c r="E200" s="140"/>
      <c r="F200" s="140"/>
      <c r="G200" s="140"/>
      <c r="H200" s="140"/>
      <c r="I200" s="140"/>
      <c r="J200" s="140"/>
      <c r="K200" s="140"/>
      <c r="L200" s="140"/>
      <c r="M200" s="140"/>
      <c r="N200" s="140"/>
      <c r="O200" s="140"/>
      <c r="P200" s="140"/>
      <c r="Q200" s="140"/>
      <c r="R200" s="140"/>
      <c r="S200" s="140"/>
    </row>
    <row r="201" spans="1:19" s="70" customFormat="1" x14ac:dyDescent="0.3">
      <c r="A201" s="140"/>
      <c r="B201" s="140"/>
      <c r="C201" s="140"/>
      <c r="D201" s="140"/>
      <c r="E201" s="140"/>
      <c r="F201" s="140"/>
      <c r="G201" s="140"/>
      <c r="H201" s="140"/>
      <c r="I201" s="140"/>
      <c r="J201" s="140"/>
      <c r="K201" s="140"/>
      <c r="L201" s="140"/>
      <c r="M201" s="140"/>
      <c r="N201" s="140"/>
      <c r="O201" s="140"/>
      <c r="P201" s="140"/>
      <c r="Q201" s="140"/>
      <c r="R201" s="140"/>
      <c r="S201" s="140"/>
    </row>
    <row r="202" spans="1:19" s="70" customFormat="1" x14ac:dyDescent="0.3">
      <c r="A202" s="140"/>
      <c r="B202" s="140"/>
      <c r="C202" s="140"/>
      <c r="D202" s="140"/>
      <c r="E202" s="140"/>
      <c r="F202" s="140"/>
      <c r="G202" s="140"/>
      <c r="H202" s="140"/>
      <c r="I202" s="140"/>
      <c r="J202" s="140"/>
      <c r="K202" s="140"/>
      <c r="L202" s="140"/>
      <c r="M202" s="140"/>
      <c r="N202" s="140"/>
      <c r="O202" s="140"/>
      <c r="P202" s="140"/>
      <c r="Q202" s="140"/>
      <c r="R202" s="140"/>
      <c r="S202" s="140"/>
    </row>
    <row r="203" spans="1:19" s="70" customFormat="1" x14ac:dyDescent="0.3">
      <c r="A203" s="140"/>
      <c r="B203" s="140"/>
      <c r="C203" s="140"/>
      <c r="D203" s="140"/>
      <c r="E203" s="140"/>
      <c r="F203" s="140"/>
      <c r="G203" s="140"/>
      <c r="H203" s="140"/>
      <c r="I203" s="140"/>
      <c r="J203" s="140"/>
      <c r="K203" s="140"/>
      <c r="L203" s="140"/>
      <c r="M203" s="140"/>
      <c r="N203" s="140"/>
      <c r="O203" s="140"/>
      <c r="P203" s="140"/>
      <c r="Q203" s="140"/>
      <c r="R203" s="140"/>
      <c r="S203" s="140"/>
    </row>
    <row r="204" spans="1:19" s="70" customFormat="1" x14ac:dyDescent="0.3">
      <c r="A204" s="140"/>
      <c r="B204" s="140"/>
      <c r="C204" s="140"/>
      <c r="D204" s="140"/>
      <c r="E204" s="140"/>
      <c r="F204" s="140"/>
      <c r="G204" s="140"/>
      <c r="H204" s="140"/>
      <c r="I204" s="140"/>
      <c r="J204" s="140"/>
      <c r="K204" s="140"/>
      <c r="L204" s="140"/>
      <c r="M204" s="140"/>
      <c r="N204" s="140"/>
      <c r="O204" s="140"/>
      <c r="P204" s="140"/>
      <c r="Q204" s="140"/>
      <c r="R204" s="140"/>
      <c r="S204" s="140"/>
    </row>
    <row r="205" spans="1:19" s="70" customFormat="1" x14ac:dyDescent="0.3">
      <c r="A205" s="140"/>
      <c r="B205" s="140"/>
      <c r="C205" s="140"/>
      <c r="D205" s="140"/>
      <c r="E205" s="140"/>
      <c r="F205" s="140"/>
      <c r="G205" s="140"/>
      <c r="H205" s="140"/>
      <c r="I205" s="140"/>
      <c r="J205" s="140"/>
      <c r="K205" s="140"/>
      <c r="L205" s="140"/>
      <c r="M205" s="140"/>
      <c r="N205" s="140"/>
      <c r="O205" s="140"/>
      <c r="P205" s="140"/>
      <c r="Q205" s="140"/>
      <c r="R205" s="140"/>
      <c r="S205" s="140"/>
    </row>
    <row r="206" spans="1:19" s="70" customFormat="1" x14ac:dyDescent="0.3">
      <c r="A206" s="140"/>
      <c r="B206" s="140"/>
      <c r="C206" s="140"/>
      <c r="D206" s="140"/>
      <c r="E206" s="140"/>
      <c r="F206" s="140"/>
      <c r="G206" s="140"/>
      <c r="H206" s="140"/>
      <c r="I206" s="140"/>
      <c r="J206" s="140"/>
      <c r="K206" s="140"/>
      <c r="L206" s="140"/>
      <c r="M206" s="140"/>
      <c r="N206" s="140"/>
      <c r="O206" s="140"/>
      <c r="P206" s="140"/>
      <c r="Q206" s="140"/>
      <c r="R206" s="140"/>
      <c r="S206" s="140"/>
    </row>
    <row r="207" spans="1:19" s="70" customFormat="1" x14ac:dyDescent="0.3">
      <c r="A207" s="140"/>
      <c r="B207" s="140"/>
      <c r="C207" s="140"/>
      <c r="D207" s="140"/>
      <c r="E207" s="140"/>
      <c r="F207" s="140"/>
      <c r="G207" s="140"/>
      <c r="H207" s="140"/>
      <c r="I207" s="140"/>
      <c r="J207" s="140"/>
      <c r="K207" s="140"/>
      <c r="L207" s="140"/>
      <c r="M207" s="140"/>
      <c r="N207" s="140"/>
      <c r="O207" s="140"/>
      <c r="P207" s="140"/>
      <c r="Q207" s="140"/>
      <c r="R207" s="140"/>
      <c r="S207" s="140"/>
    </row>
    <row r="208" spans="1:19" s="70" customFormat="1" x14ac:dyDescent="0.3">
      <c r="A208" s="140"/>
      <c r="B208" s="140"/>
      <c r="C208" s="140"/>
      <c r="D208" s="140"/>
      <c r="E208" s="140"/>
      <c r="F208" s="140"/>
      <c r="G208" s="140"/>
      <c r="H208" s="140"/>
      <c r="I208" s="140"/>
      <c r="J208" s="140"/>
      <c r="K208" s="140"/>
      <c r="L208" s="140"/>
      <c r="M208" s="140"/>
      <c r="N208" s="140"/>
      <c r="O208" s="140"/>
      <c r="P208" s="140"/>
      <c r="Q208" s="140"/>
      <c r="R208" s="140"/>
      <c r="S208" s="140"/>
    </row>
    <row r="209" spans="1:19" s="70" customFormat="1" x14ac:dyDescent="0.3">
      <c r="A209" s="140"/>
      <c r="B209" s="140"/>
      <c r="C209" s="140"/>
      <c r="D209" s="140"/>
      <c r="E209" s="140"/>
      <c r="F209" s="140"/>
      <c r="G209" s="140"/>
      <c r="H209" s="140"/>
      <c r="I209" s="140"/>
      <c r="J209" s="140"/>
      <c r="K209" s="140"/>
      <c r="L209" s="140"/>
      <c r="M209" s="140"/>
      <c r="N209" s="140"/>
      <c r="O209" s="140"/>
      <c r="P209" s="140"/>
      <c r="Q209" s="140"/>
      <c r="R209" s="140"/>
      <c r="S209" s="140"/>
    </row>
    <row r="210" spans="1:19" s="70" customFormat="1" x14ac:dyDescent="0.3">
      <c r="A210" s="140"/>
      <c r="B210" s="140"/>
      <c r="C210" s="140"/>
      <c r="D210" s="140"/>
      <c r="E210" s="140"/>
      <c r="F210" s="140"/>
      <c r="G210" s="140"/>
      <c r="H210" s="140"/>
      <c r="I210" s="140"/>
      <c r="J210" s="140"/>
      <c r="K210" s="140"/>
      <c r="L210" s="140"/>
      <c r="M210" s="140"/>
      <c r="N210" s="140"/>
      <c r="O210" s="140"/>
      <c r="P210" s="140"/>
      <c r="Q210" s="140"/>
      <c r="R210" s="140"/>
      <c r="S210" s="140"/>
    </row>
    <row r="211" spans="1:19" s="70" customFormat="1" x14ac:dyDescent="0.3">
      <c r="A211" s="140"/>
      <c r="B211" s="140"/>
      <c r="C211" s="140"/>
      <c r="D211" s="140"/>
      <c r="E211" s="140"/>
      <c r="F211" s="140"/>
      <c r="G211" s="140"/>
      <c r="H211" s="140"/>
      <c r="I211" s="140"/>
      <c r="J211" s="140"/>
      <c r="K211" s="140"/>
      <c r="L211" s="140"/>
      <c r="M211" s="140"/>
      <c r="N211" s="140"/>
      <c r="O211" s="140"/>
      <c r="P211" s="140"/>
      <c r="Q211" s="140"/>
      <c r="R211" s="140"/>
      <c r="S211" s="140"/>
    </row>
    <row r="212" spans="1:19" s="70" customFormat="1" x14ac:dyDescent="0.3">
      <c r="A212" s="140"/>
      <c r="B212" s="140"/>
      <c r="C212" s="140"/>
      <c r="D212" s="140"/>
      <c r="E212" s="140"/>
      <c r="F212" s="140"/>
      <c r="G212" s="140"/>
      <c r="H212" s="140"/>
      <c r="I212" s="140"/>
      <c r="J212" s="140"/>
      <c r="K212" s="140"/>
      <c r="L212" s="140"/>
      <c r="M212" s="140"/>
      <c r="N212" s="140"/>
      <c r="O212" s="140"/>
      <c r="P212" s="140"/>
      <c r="Q212" s="140"/>
      <c r="R212" s="140"/>
      <c r="S212" s="140"/>
    </row>
    <row r="213" spans="1:19" s="70" customFormat="1" x14ac:dyDescent="0.3">
      <c r="A213" s="140"/>
      <c r="B213" s="140"/>
      <c r="C213" s="140"/>
      <c r="D213" s="140"/>
      <c r="E213" s="140"/>
      <c r="F213" s="140"/>
      <c r="G213" s="140"/>
      <c r="H213" s="140"/>
      <c r="I213" s="140"/>
      <c r="J213" s="140"/>
      <c r="K213" s="140"/>
      <c r="L213" s="140"/>
      <c r="M213" s="140"/>
      <c r="N213" s="140"/>
      <c r="O213" s="140"/>
      <c r="P213" s="140"/>
      <c r="Q213" s="140"/>
      <c r="R213" s="140"/>
      <c r="S213" s="140"/>
    </row>
    <row r="214" spans="1:19" s="70" customFormat="1" x14ac:dyDescent="0.3">
      <c r="A214" s="140"/>
      <c r="B214" s="140"/>
      <c r="C214" s="140"/>
      <c r="D214" s="140"/>
      <c r="E214" s="140"/>
      <c r="F214" s="140"/>
      <c r="G214" s="140"/>
      <c r="H214" s="140"/>
      <c r="I214" s="140"/>
      <c r="J214" s="140"/>
      <c r="K214" s="140"/>
      <c r="L214" s="140"/>
      <c r="M214" s="140"/>
      <c r="N214" s="140"/>
      <c r="O214" s="140"/>
      <c r="P214" s="140"/>
      <c r="Q214" s="140"/>
      <c r="R214" s="140"/>
      <c r="S214" s="140"/>
    </row>
    <row r="215" spans="1:19" s="70" customFormat="1" x14ac:dyDescent="0.3">
      <c r="A215" s="140"/>
      <c r="B215" s="140"/>
      <c r="C215" s="140"/>
      <c r="D215" s="140"/>
      <c r="E215" s="140"/>
      <c r="F215" s="140"/>
      <c r="G215" s="140"/>
      <c r="H215" s="140"/>
      <c r="I215" s="140"/>
      <c r="J215" s="140"/>
      <c r="K215" s="140"/>
      <c r="L215" s="140"/>
      <c r="M215" s="140"/>
      <c r="N215" s="140"/>
      <c r="O215" s="140"/>
      <c r="P215" s="140"/>
      <c r="Q215" s="140"/>
      <c r="R215" s="140"/>
      <c r="S215" s="140"/>
    </row>
    <row r="216" spans="1:19" s="70" customFormat="1" x14ac:dyDescent="0.3">
      <c r="A216" s="140"/>
      <c r="B216" s="140"/>
      <c r="C216" s="140"/>
      <c r="D216" s="140"/>
      <c r="E216" s="140"/>
      <c r="F216" s="140"/>
      <c r="G216" s="140"/>
      <c r="H216" s="140"/>
      <c r="I216" s="140"/>
      <c r="J216" s="140"/>
      <c r="K216" s="140"/>
      <c r="L216" s="140"/>
      <c r="M216" s="140"/>
      <c r="N216" s="140"/>
      <c r="O216" s="140"/>
      <c r="P216" s="140"/>
      <c r="Q216" s="140"/>
      <c r="R216" s="140"/>
      <c r="S216" s="140"/>
    </row>
    <row r="217" spans="1:19" s="70" customFormat="1" x14ac:dyDescent="0.3">
      <c r="A217" s="140"/>
      <c r="B217" s="140"/>
      <c r="C217" s="140"/>
      <c r="D217" s="140"/>
      <c r="E217" s="140"/>
      <c r="F217" s="140"/>
      <c r="G217" s="140"/>
      <c r="H217" s="140"/>
      <c r="I217" s="140"/>
      <c r="J217" s="140"/>
      <c r="K217" s="140"/>
      <c r="L217" s="140"/>
      <c r="M217" s="140"/>
      <c r="N217" s="140"/>
      <c r="O217" s="140"/>
      <c r="P217" s="140"/>
      <c r="Q217" s="140"/>
      <c r="R217" s="140"/>
      <c r="S217" s="140"/>
    </row>
    <row r="218" spans="1:19" s="70" customFormat="1" x14ac:dyDescent="0.3">
      <c r="A218" s="140"/>
      <c r="B218" s="140"/>
      <c r="C218" s="140"/>
      <c r="D218" s="140"/>
      <c r="E218" s="140"/>
      <c r="F218" s="140"/>
      <c r="G218" s="140"/>
      <c r="H218" s="140"/>
      <c r="I218" s="140"/>
      <c r="J218" s="140"/>
      <c r="K218" s="140"/>
      <c r="L218" s="140"/>
      <c r="M218" s="140"/>
      <c r="N218" s="140"/>
      <c r="O218" s="140"/>
      <c r="P218" s="140"/>
      <c r="Q218" s="140"/>
      <c r="R218" s="140"/>
      <c r="S218" s="140"/>
    </row>
    <row r="219" spans="1:19" s="70" customFormat="1" x14ac:dyDescent="0.3">
      <c r="A219" s="140"/>
      <c r="B219" s="140"/>
      <c r="C219" s="140"/>
      <c r="D219" s="140"/>
      <c r="E219" s="140"/>
      <c r="F219" s="140"/>
      <c r="G219" s="140"/>
      <c r="H219" s="140"/>
      <c r="I219" s="140"/>
      <c r="J219" s="140"/>
      <c r="K219" s="140"/>
      <c r="L219" s="140"/>
      <c r="M219" s="140"/>
      <c r="N219" s="140"/>
      <c r="O219" s="140"/>
      <c r="P219" s="140"/>
      <c r="Q219" s="140"/>
      <c r="R219" s="140"/>
      <c r="S219" s="140"/>
    </row>
    <row r="220" spans="1:19" s="70" customFormat="1" x14ac:dyDescent="0.3">
      <c r="A220" s="140"/>
      <c r="B220" s="140"/>
      <c r="C220" s="140"/>
      <c r="D220" s="140"/>
      <c r="E220" s="140"/>
      <c r="F220" s="140"/>
      <c r="G220" s="140"/>
      <c r="H220" s="140"/>
      <c r="I220" s="140"/>
      <c r="J220" s="140"/>
      <c r="K220" s="140"/>
      <c r="L220" s="140"/>
      <c r="M220" s="140"/>
      <c r="N220" s="140"/>
      <c r="O220" s="140"/>
      <c r="P220" s="140"/>
      <c r="Q220" s="140"/>
      <c r="R220" s="140"/>
      <c r="S220" s="140"/>
    </row>
    <row r="221" spans="1:19" s="70" customFormat="1" x14ac:dyDescent="0.3">
      <c r="A221" s="140"/>
      <c r="B221" s="140"/>
      <c r="C221" s="140"/>
      <c r="D221" s="140"/>
      <c r="E221" s="140"/>
      <c r="F221" s="140"/>
      <c r="G221" s="140"/>
      <c r="H221" s="140"/>
      <c r="I221" s="140"/>
      <c r="J221" s="140"/>
      <c r="K221" s="140"/>
      <c r="L221" s="140"/>
      <c r="M221" s="140"/>
      <c r="N221" s="140"/>
      <c r="O221" s="140"/>
      <c r="P221" s="140"/>
      <c r="Q221" s="140"/>
      <c r="R221" s="140"/>
      <c r="S221" s="140"/>
    </row>
    <row r="222" spans="1:19" s="70" customFormat="1" x14ac:dyDescent="0.3">
      <c r="A222" s="140"/>
      <c r="B222" s="140"/>
      <c r="C222" s="140"/>
      <c r="D222" s="140"/>
      <c r="E222" s="140"/>
      <c r="F222" s="140"/>
      <c r="G222" s="140"/>
      <c r="H222" s="140"/>
      <c r="I222" s="140"/>
      <c r="J222" s="140"/>
      <c r="K222" s="140"/>
      <c r="L222" s="140"/>
      <c r="M222" s="140"/>
      <c r="N222" s="140"/>
      <c r="O222" s="140"/>
      <c r="P222" s="140"/>
      <c r="Q222" s="140"/>
      <c r="R222" s="140"/>
      <c r="S222" s="140"/>
    </row>
    <row r="223" spans="1:19" s="70" customFormat="1" x14ac:dyDescent="0.3">
      <c r="A223" s="140"/>
      <c r="B223" s="140"/>
      <c r="C223" s="140"/>
      <c r="D223" s="140"/>
      <c r="E223" s="140"/>
      <c r="F223" s="140"/>
      <c r="G223" s="140"/>
      <c r="H223" s="140"/>
      <c r="I223" s="140"/>
      <c r="J223" s="140"/>
      <c r="K223" s="140"/>
      <c r="L223" s="140"/>
      <c r="M223" s="140"/>
      <c r="N223" s="140"/>
      <c r="O223" s="140"/>
      <c r="P223" s="140"/>
      <c r="Q223" s="140"/>
      <c r="R223" s="140"/>
      <c r="S223" s="140"/>
    </row>
    <row r="224" spans="1:19" s="70" customFormat="1" x14ac:dyDescent="0.3">
      <c r="A224" s="140"/>
      <c r="B224" s="140"/>
      <c r="C224" s="140"/>
      <c r="D224" s="140"/>
      <c r="E224" s="140"/>
      <c r="F224" s="140"/>
      <c r="G224" s="140"/>
      <c r="H224" s="140"/>
      <c r="I224" s="140"/>
      <c r="J224" s="140"/>
      <c r="K224" s="140"/>
      <c r="L224" s="140"/>
      <c r="M224" s="140"/>
      <c r="N224" s="140"/>
      <c r="O224" s="140"/>
      <c r="P224" s="140"/>
      <c r="Q224" s="140"/>
      <c r="R224" s="140"/>
      <c r="S224" s="140"/>
    </row>
    <row r="225" spans="1:19" s="70" customFormat="1" x14ac:dyDescent="0.3">
      <c r="A225" s="140"/>
      <c r="B225" s="140"/>
      <c r="C225" s="140"/>
      <c r="D225" s="140"/>
      <c r="E225" s="140"/>
      <c r="F225" s="140"/>
      <c r="G225" s="140"/>
      <c r="H225" s="140"/>
      <c r="I225" s="140"/>
      <c r="J225" s="140"/>
      <c r="K225" s="140"/>
      <c r="L225" s="140"/>
      <c r="M225" s="140"/>
      <c r="N225" s="140"/>
      <c r="O225" s="140"/>
      <c r="P225" s="140"/>
      <c r="Q225" s="140"/>
      <c r="R225" s="140"/>
      <c r="S225" s="140"/>
    </row>
    <row r="226" spans="1:19" s="70" customFormat="1" x14ac:dyDescent="0.3">
      <c r="A226" s="140"/>
      <c r="B226" s="140"/>
      <c r="C226" s="140"/>
      <c r="D226" s="140"/>
      <c r="E226" s="140"/>
      <c r="F226" s="140"/>
      <c r="G226" s="140"/>
      <c r="H226" s="140"/>
      <c r="I226" s="140"/>
      <c r="J226" s="140"/>
      <c r="K226" s="140"/>
      <c r="L226" s="140"/>
      <c r="M226" s="140"/>
      <c r="N226" s="140"/>
      <c r="O226" s="140"/>
      <c r="P226" s="140"/>
      <c r="Q226" s="140"/>
      <c r="R226" s="140"/>
      <c r="S226" s="140"/>
    </row>
    <row r="227" spans="1:19" s="70" customFormat="1" x14ac:dyDescent="0.3">
      <c r="A227" s="140"/>
      <c r="B227" s="140"/>
      <c r="C227" s="140"/>
      <c r="D227" s="140"/>
      <c r="E227" s="140"/>
      <c r="F227" s="140"/>
      <c r="G227" s="140"/>
      <c r="H227" s="140"/>
      <c r="I227" s="140"/>
      <c r="J227" s="140"/>
      <c r="K227" s="140"/>
      <c r="L227" s="140"/>
      <c r="M227" s="140"/>
      <c r="N227" s="140"/>
      <c r="O227" s="140"/>
      <c r="P227" s="140"/>
      <c r="Q227" s="140"/>
      <c r="R227" s="140"/>
      <c r="S227" s="140"/>
    </row>
    <row r="228" spans="1:19" s="70" customFormat="1" x14ac:dyDescent="0.3">
      <c r="A228" s="140"/>
      <c r="B228" s="140"/>
      <c r="C228" s="140"/>
      <c r="D228" s="140"/>
      <c r="E228" s="140"/>
      <c r="F228" s="140"/>
      <c r="G228" s="140"/>
      <c r="H228" s="140"/>
      <c r="I228" s="140"/>
      <c r="J228" s="140"/>
      <c r="K228" s="140"/>
      <c r="L228" s="140"/>
      <c r="M228" s="140"/>
      <c r="N228" s="140"/>
      <c r="O228" s="140"/>
      <c r="P228" s="140"/>
      <c r="Q228" s="140"/>
      <c r="R228" s="140"/>
      <c r="S228" s="140"/>
    </row>
    <row r="229" spans="1:19" s="70" customFormat="1" x14ac:dyDescent="0.3">
      <c r="A229" s="140"/>
      <c r="B229" s="140"/>
      <c r="C229" s="140"/>
      <c r="D229" s="140"/>
      <c r="E229" s="140"/>
      <c r="F229" s="140"/>
      <c r="G229" s="140"/>
      <c r="H229" s="140"/>
      <c r="I229" s="140"/>
      <c r="J229" s="140"/>
      <c r="K229" s="140"/>
      <c r="L229" s="140"/>
      <c r="M229" s="140"/>
      <c r="N229" s="140"/>
      <c r="O229" s="140"/>
      <c r="P229" s="140"/>
      <c r="Q229" s="140"/>
      <c r="R229" s="140"/>
      <c r="S229" s="140"/>
    </row>
    <row r="230" spans="1:19" s="70" customFormat="1" x14ac:dyDescent="0.3">
      <c r="A230" s="140"/>
      <c r="B230" s="140"/>
      <c r="C230" s="140"/>
      <c r="D230" s="140"/>
      <c r="E230" s="140"/>
      <c r="F230" s="140"/>
      <c r="G230" s="140"/>
      <c r="H230" s="140"/>
      <c r="I230" s="140"/>
      <c r="J230" s="140"/>
      <c r="K230" s="140"/>
      <c r="L230" s="140"/>
      <c r="M230" s="140"/>
      <c r="N230" s="140"/>
      <c r="O230" s="140"/>
      <c r="P230" s="140"/>
      <c r="Q230" s="140"/>
      <c r="R230" s="140"/>
      <c r="S230" s="140"/>
    </row>
    <row r="231" spans="1:19" s="70" customFormat="1" x14ac:dyDescent="0.3">
      <c r="A231" s="140"/>
      <c r="B231" s="140"/>
      <c r="C231" s="140"/>
      <c r="D231" s="140"/>
      <c r="E231" s="140"/>
      <c r="F231" s="140"/>
      <c r="G231" s="140"/>
      <c r="H231" s="140"/>
      <c r="I231" s="140"/>
      <c r="J231" s="140"/>
      <c r="K231" s="140"/>
      <c r="L231" s="140"/>
      <c r="M231" s="140"/>
      <c r="N231" s="140"/>
      <c r="O231" s="140"/>
      <c r="P231" s="140"/>
      <c r="Q231" s="140"/>
      <c r="R231" s="140"/>
      <c r="S231" s="140"/>
    </row>
    <row r="232" spans="1:19" s="70" customFormat="1" x14ac:dyDescent="0.3">
      <c r="A232" s="140"/>
      <c r="B232" s="140"/>
      <c r="C232" s="140"/>
      <c r="D232" s="140"/>
      <c r="E232" s="140"/>
      <c r="F232" s="140"/>
      <c r="G232" s="140"/>
      <c r="H232" s="140"/>
      <c r="I232" s="140"/>
      <c r="J232" s="140"/>
      <c r="K232" s="140"/>
      <c r="L232" s="140"/>
      <c r="M232" s="140"/>
      <c r="N232" s="140"/>
      <c r="O232" s="140"/>
      <c r="P232" s="140"/>
      <c r="Q232" s="140"/>
      <c r="R232" s="140"/>
      <c r="S232" s="140"/>
    </row>
    <row r="233" spans="1:19" s="70" customFormat="1" x14ac:dyDescent="0.3">
      <c r="A233" s="140"/>
      <c r="B233" s="140"/>
      <c r="C233" s="140"/>
      <c r="D233" s="140"/>
      <c r="E233" s="140"/>
      <c r="F233" s="140"/>
      <c r="G233" s="140"/>
      <c r="H233" s="140"/>
      <c r="I233" s="140"/>
      <c r="J233" s="140"/>
      <c r="K233" s="140"/>
      <c r="L233" s="140"/>
      <c r="M233" s="140"/>
      <c r="N233" s="140"/>
      <c r="O233" s="140"/>
      <c r="P233" s="140"/>
      <c r="Q233" s="140"/>
      <c r="R233" s="140"/>
      <c r="S233" s="140"/>
    </row>
    <row r="234" spans="1:19" s="70" customFormat="1" x14ac:dyDescent="0.3">
      <c r="A234" s="140"/>
      <c r="B234" s="140"/>
      <c r="C234" s="140"/>
      <c r="D234" s="140"/>
      <c r="E234" s="140"/>
      <c r="F234" s="140"/>
      <c r="G234" s="140"/>
      <c r="H234" s="140"/>
      <c r="I234" s="140"/>
      <c r="J234" s="140"/>
      <c r="K234" s="140"/>
      <c r="L234" s="140"/>
      <c r="M234" s="140"/>
      <c r="N234" s="140"/>
      <c r="O234" s="140"/>
      <c r="P234" s="140"/>
      <c r="Q234" s="140"/>
      <c r="R234" s="140"/>
      <c r="S234" s="140"/>
    </row>
    <row r="235" spans="1:19" s="70" customFormat="1" x14ac:dyDescent="0.3">
      <c r="A235" s="140"/>
      <c r="B235" s="140"/>
      <c r="C235" s="140"/>
      <c r="D235" s="140"/>
      <c r="E235" s="140"/>
      <c r="F235" s="140"/>
      <c r="G235" s="140"/>
      <c r="H235" s="140"/>
      <c r="I235" s="140"/>
      <c r="J235" s="140"/>
      <c r="K235" s="140"/>
      <c r="L235" s="140"/>
      <c r="M235" s="140"/>
      <c r="N235" s="140"/>
      <c r="O235" s="140"/>
      <c r="P235" s="140"/>
      <c r="Q235" s="140"/>
      <c r="R235" s="140"/>
      <c r="S235" s="140"/>
    </row>
    <row r="236" spans="1:19" s="70" customFormat="1" x14ac:dyDescent="0.3">
      <c r="A236" s="140"/>
      <c r="B236" s="140"/>
      <c r="C236" s="140"/>
      <c r="D236" s="140"/>
      <c r="E236" s="140"/>
      <c r="F236" s="140"/>
      <c r="G236" s="140"/>
      <c r="H236" s="140"/>
      <c r="I236" s="140"/>
      <c r="J236" s="140"/>
      <c r="K236" s="140"/>
      <c r="L236" s="140"/>
      <c r="M236" s="140"/>
      <c r="N236" s="140"/>
      <c r="O236" s="140"/>
      <c r="P236" s="140"/>
      <c r="Q236" s="140"/>
      <c r="R236" s="140"/>
      <c r="S236" s="140"/>
    </row>
    <row r="237" spans="1:19" s="70" customFormat="1" x14ac:dyDescent="0.3">
      <c r="A237" s="140"/>
      <c r="B237" s="140"/>
      <c r="C237" s="140"/>
      <c r="D237" s="140"/>
      <c r="E237" s="140"/>
      <c r="F237" s="140"/>
      <c r="G237" s="140"/>
      <c r="H237" s="140"/>
      <c r="I237" s="140"/>
      <c r="J237" s="140"/>
      <c r="K237" s="140"/>
      <c r="L237" s="140"/>
      <c r="M237" s="140"/>
      <c r="N237" s="140"/>
      <c r="O237" s="140"/>
      <c r="P237" s="140"/>
      <c r="Q237" s="140"/>
      <c r="R237" s="140"/>
      <c r="S237" s="140"/>
    </row>
    <row r="238" spans="1:19" s="70" customFormat="1" x14ac:dyDescent="0.3">
      <c r="A238" s="140"/>
      <c r="B238" s="140"/>
      <c r="C238" s="140"/>
      <c r="D238" s="140"/>
      <c r="E238" s="140"/>
      <c r="F238" s="140"/>
      <c r="G238" s="140"/>
      <c r="H238" s="140"/>
      <c r="I238" s="140"/>
      <c r="J238" s="140"/>
      <c r="K238" s="140"/>
      <c r="L238" s="140"/>
      <c r="M238" s="140"/>
      <c r="N238" s="140"/>
      <c r="O238" s="140"/>
      <c r="P238" s="140"/>
      <c r="Q238" s="140"/>
      <c r="R238" s="140"/>
      <c r="S238" s="140"/>
    </row>
    <row r="239" spans="1:19" s="70" customFormat="1" x14ac:dyDescent="0.3">
      <c r="A239" s="140"/>
      <c r="B239" s="140"/>
      <c r="C239" s="140"/>
      <c r="D239" s="140"/>
      <c r="E239" s="140"/>
      <c r="F239" s="140"/>
      <c r="G239" s="140"/>
      <c r="H239" s="140"/>
      <c r="I239" s="140"/>
      <c r="J239" s="140"/>
      <c r="K239" s="140"/>
      <c r="L239" s="140"/>
      <c r="M239" s="140"/>
      <c r="N239" s="140"/>
      <c r="O239" s="140"/>
      <c r="P239" s="140"/>
      <c r="Q239" s="140"/>
      <c r="R239" s="140"/>
      <c r="S239" s="140"/>
    </row>
    <row r="240" spans="1:19" s="70" customFormat="1" x14ac:dyDescent="0.3">
      <c r="A240" s="140"/>
      <c r="B240" s="140"/>
      <c r="C240" s="140"/>
      <c r="D240" s="140"/>
      <c r="E240" s="140"/>
      <c r="F240" s="140"/>
      <c r="G240" s="140"/>
      <c r="H240" s="140"/>
      <c r="I240" s="140"/>
      <c r="J240" s="140"/>
      <c r="K240" s="140"/>
      <c r="L240" s="140"/>
      <c r="M240" s="140"/>
      <c r="N240" s="140"/>
      <c r="O240" s="140"/>
      <c r="P240" s="140"/>
      <c r="Q240" s="140"/>
      <c r="R240" s="140"/>
      <c r="S240" s="140"/>
    </row>
    <row r="241" spans="1:19" s="70" customFormat="1" x14ac:dyDescent="0.3">
      <c r="A241" s="140"/>
      <c r="B241" s="140"/>
      <c r="C241" s="140"/>
      <c r="D241" s="140"/>
      <c r="E241" s="140"/>
      <c r="F241" s="140"/>
      <c r="G241" s="140"/>
      <c r="H241" s="140"/>
      <c r="I241" s="140"/>
      <c r="J241" s="140"/>
      <c r="K241" s="140"/>
      <c r="L241" s="140"/>
      <c r="M241" s="140"/>
      <c r="N241" s="140"/>
      <c r="O241" s="140"/>
      <c r="P241" s="140"/>
      <c r="Q241" s="140"/>
      <c r="R241" s="140"/>
      <c r="S241" s="140"/>
    </row>
    <row r="242" spans="1:19" s="70" customFormat="1" x14ac:dyDescent="0.3">
      <c r="A242" s="140"/>
      <c r="B242" s="140"/>
      <c r="C242" s="140"/>
      <c r="D242" s="140"/>
      <c r="E242" s="140"/>
      <c r="F242" s="140"/>
      <c r="G242" s="140"/>
      <c r="H242" s="140"/>
      <c r="I242" s="140"/>
      <c r="J242" s="140"/>
      <c r="K242" s="140"/>
      <c r="L242" s="140"/>
      <c r="M242" s="140"/>
      <c r="N242" s="140"/>
      <c r="O242" s="140"/>
      <c r="P242" s="140"/>
      <c r="Q242" s="140"/>
      <c r="R242" s="140"/>
      <c r="S242" s="140"/>
    </row>
    <row r="243" spans="1:19" s="70" customFormat="1" x14ac:dyDescent="0.3">
      <c r="A243" s="140"/>
      <c r="B243" s="140"/>
      <c r="C243" s="140"/>
      <c r="D243" s="140"/>
      <c r="E243" s="140"/>
      <c r="F243" s="140"/>
      <c r="G243" s="140"/>
      <c r="H243" s="140"/>
      <c r="I243" s="140"/>
      <c r="J243" s="140"/>
      <c r="K243" s="140"/>
      <c r="L243" s="140"/>
      <c r="M243" s="140"/>
      <c r="N243" s="140"/>
      <c r="O243" s="140"/>
      <c r="P243" s="140"/>
      <c r="Q243" s="140"/>
      <c r="R243" s="140"/>
      <c r="S243" s="140"/>
    </row>
    <row r="244" spans="1:19" s="70" customFormat="1" x14ac:dyDescent="0.3">
      <c r="A244" s="140"/>
      <c r="B244" s="140"/>
      <c r="C244" s="140"/>
      <c r="D244" s="140"/>
      <c r="E244" s="140"/>
      <c r="F244" s="140"/>
      <c r="G244" s="140"/>
      <c r="H244" s="140"/>
      <c r="I244" s="140"/>
      <c r="J244" s="140"/>
      <c r="K244" s="140"/>
      <c r="L244" s="140"/>
      <c r="M244" s="140"/>
      <c r="N244" s="140"/>
      <c r="O244" s="140"/>
      <c r="P244" s="140"/>
      <c r="Q244" s="140"/>
      <c r="R244" s="140"/>
      <c r="S244" s="140"/>
    </row>
    <row r="245" spans="1:19" s="70" customFormat="1" x14ac:dyDescent="0.3">
      <c r="A245" s="140"/>
      <c r="B245" s="140"/>
      <c r="C245" s="140"/>
      <c r="D245" s="140"/>
      <c r="E245" s="140"/>
      <c r="F245" s="140"/>
      <c r="G245" s="140"/>
      <c r="H245" s="140"/>
      <c r="I245" s="140"/>
      <c r="J245" s="140"/>
      <c r="K245" s="140"/>
      <c r="L245" s="140"/>
      <c r="M245" s="140"/>
      <c r="N245" s="140"/>
      <c r="O245" s="140"/>
      <c r="P245" s="140"/>
      <c r="Q245" s="140"/>
      <c r="R245" s="140"/>
      <c r="S245" s="140"/>
    </row>
    <row r="246" spans="1:19" s="70" customFormat="1" x14ac:dyDescent="0.3">
      <c r="A246" s="140"/>
      <c r="B246" s="140"/>
      <c r="C246" s="140"/>
      <c r="D246" s="140"/>
      <c r="E246" s="140"/>
      <c r="F246" s="140"/>
      <c r="G246" s="140"/>
      <c r="H246" s="140"/>
      <c r="I246" s="140"/>
      <c r="J246" s="140"/>
      <c r="K246" s="140"/>
      <c r="L246" s="140"/>
      <c r="M246" s="140"/>
      <c r="N246" s="140"/>
      <c r="O246" s="140"/>
      <c r="P246" s="140"/>
      <c r="Q246" s="140"/>
      <c r="R246" s="140"/>
      <c r="S246" s="140"/>
    </row>
    <row r="247" spans="1:19" s="70" customFormat="1" x14ac:dyDescent="0.3">
      <c r="A247" s="140"/>
      <c r="B247" s="140"/>
      <c r="C247" s="140"/>
      <c r="D247" s="140"/>
      <c r="E247" s="140"/>
      <c r="F247" s="140"/>
      <c r="G247" s="140"/>
      <c r="H247" s="140"/>
      <c r="I247" s="140"/>
      <c r="J247" s="140"/>
      <c r="K247" s="140"/>
      <c r="L247" s="140"/>
      <c r="M247" s="140"/>
      <c r="N247" s="140"/>
      <c r="O247" s="140"/>
      <c r="P247" s="140"/>
      <c r="Q247" s="140"/>
      <c r="R247" s="140"/>
      <c r="S247" s="140"/>
    </row>
    <row r="248" spans="1:19" s="70" customFormat="1" x14ac:dyDescent="0.3">
      <c r="A248" s="140"/>
      <c r="B248" s="140"/>
      <c r="C248" s="140"/>
      <c r="D248" s="140"/>
      <c r="E248" s="140"/>
      <c r="F248" s="140"/>
      <c r="G248" s="140"/>
      <c r="H248" s="140"/>
      <c r="I248" s="140"/>
      <c r="J248" s="140"/>
      <c r="K248" s="140"/>
      <c r="L248" s="140"/>
      <c r="M248" s="140"/>
      <c r="N248" s="140"/>
      <c r="O248" s="140"/>
      <c r="P248" s="140"/>
      <c r="Q248" s="140"/>
      <c r="R248" s="140"/>
      <c r="S248" s="140"/>
    </row>
    <row r="249" spans="1:19" s="70" customFormat="1" x14ac:dyDescent="0.3">
      <c r="A249" s="140"/>
      <c r="B249" s="140"/>
      <c r="C249" s="140"/>
      <c r="D249" s="140"/>
      <c r="E249" s="140"/>
      <c r="F249" s="140"/>
      <c r="G249" s="140"/>
      <c r="H249" s="140"/>
      <c r="I249" s="140"/>
      <c r="J249" s="140"/>
      <c r="K249" s="140"/>
      <c r="L249" s="140"/>
      <c r="M249" s="140"/>
      <c r="N249" s="140"/>
      <c r="O249" s="140"/>
      <c r="P249" s="140"/>
      <c r="Q249" s="140"/>
      <c r="R249" s="140"/>
      <c r="S249" s="140"/>
    </row>
    <row r="250" spans="1:19" s="70" customFormat="1" x14ac:dyDescent="0.3">
      <c r="A250" s="140"/>
      <c r="B250" s="140"/>
      <c r="C250" s="140"/>
      <c r="D250" s="140"/>
      <c r="E250" s="140"/>
      <c r="F250" s="140"/>
      <c r="G250" s="140"/>
      <c r="H250" s="140"/>
      <c r="I250" s="140"/>
      <c r="J250" s="140"/>
      <c r="K250" s="140"/>
      <c r="L250" s="140"/>
      <c r="M250" s="140"/>
      <c r="N250" s="140"/>
      <c r="O250" s="140"/>
      <c r="P250" s="140"/>
      <c r="Q250" s="140"/>
      <c r="R250" s="140"/>
      <c r="S250" s="140"/>
    </row>
    <row r="251" spans="1:19" s="70" customFormat="1" x14ac:dyDescent="0.3">
      <c r="A251" s="140"/>
      <c r="B251" s="140"/>
      <c r="C251" s="140"/>
      <c r="D251" s="140"/>
      <c r="E251" s="140"/>
      <c r="F251" s="140"/>
      <c r="G251" s="140"/>
      <c r="H251" s="140"/>
      <c r="I251" s="140"/>
      <c r="J251" s="140"/>
      <c r="K251" s="140"/>
      <c r="L251" s="140"/>
      <c r="M251" s="140"/>
      <c r="N251" s="140"/>
      <c r="O251" s="140"/>
      <c r="P251" s="140"/>
      <c r="Q251" s="140"/>
      <c r="R251" s="140"/>
      <c r="S251" s="140"/>
    </row>
    <row r="252" spans="1:19" s="70" customFormat="1" x14ac:dyDescent="0.3">
      <c r="A252" s="140"/>
      <c r="B252" s="140"/>
      <c r="C252" s="140"/>
      <c r="D252" s="140"/>
      <c r="E252" s="140"/>
      <c r="F252" s="140"/>
      <c r="G252" s="140"/>
      <c r="H252" s="140"/>
      <c r="I252" s="140"/>
      <c r="J252" s="140"/>
      <c r="K252" s="140"/>
      <c r="L252" s="140"/>
      <c r="M252" s="140"/>
      <c r="N252" s="140"/>
      <c r="O252" s="140"/>
      <c r="P252" s="140"/>
      <c r="Q252" s="140"/>
      <c r="R252" s="140"/>
      <c r="S252" s="140"/>
    </row>
    <row r="253" spans="1:19" s="70" customFormat="1" x14ac:dyDescent="0.3">
      <c r="A253" s="140"/>
      <c r="B253" s="140"/>
      <c r="C253" s="140"/>
      <c r="D253" s="140"/>
      <c r="E253" s="140"/>
      <c r="F253" s="140"/>
      <c r="G253" s="140"/>
      <c r="H253" s="140"/>
      <c r="I253" s="140"/>
      <c r="J253" s="140"/>
      <c r="K253" s="140"/>
      <c r="L253" s="140"/>
      <c r="M253" s="140"/>
      <c r="N253" s="140"/>
      <c r="O253" s="140"/>
      <c r="P253" s="140"/>
      <c r="Q253" s="140"/>
      <c r="R253" s="140"/>
      <c r="S253" s="140"/>
    </row>
    <row r="254" spans="1:19" s="70" customFormat="1" x14ac:dyDescent="0.3">
      <c r="A254" s="140"/>
      <c r="B254" s="140"/>
      <c r="C254" s="140"/>
      <c r="D254" s="140"/>
      <c r="E254" s="140"/>
      <c r="F254" s="140"/>
      <c r="G254" s="140"/>
      <c r="H254" s="140"/>
      <c r="I254" s="140"/>
      <c r="J254" s="140"/>
      <c r="K254" s="140"/>
      <c r="L254" s="140"/>
      <c r="M254" s="140"/>
      <c r="N254" s="140"/>
      <c r="O254" s="140"/>
      <c r="P254" s="140"/>
      <c r="Q254" s="140"/>
      <c r="R254" s="140"/>
      <c r="S254" s="140"/>
    </row>
    <row r="255" spans="1:19" s="70" customFormat="1" x14ac:dyDescent="0.3">
      <c r="A255" s="140"/>
      <c r="B255" s="140"/>
      <c r="C255" s="140"/>
      <c r="D255" s="140"/>
      <c r="E255" s="140"/>
      <c r="F255" s="140"/>
      <c r="G255" s="140"/>
      <c r="H255" s="140"/>
      <c r="I255" s="140"/>
      <c r="J255" s="140"/>
      <c r="K255" s="140"/>
      <c r="L255" s="140"/>
      <c r="M255" s="140"/>
      <c r="N255" s="140"/>
      <c r="O255" s="140"/>
      <c r="P255" s="140"/>
      <c r="Q255" s="140"/>
      <c r="R255" s="140"/>
      <c r="S255" s="140"/>
    </row>
    <row r="256" spans="1:19" s="70" customFormat="1" x14ac:dyDescent="0.3">
      <c r="A256" s="140"/>
      <c r="B256" s="140"/>
      <c r="C256" s="140"/>
      <c r="D256" s="140"/>
      <c r="E256" s="140"/>
      <c r="F256" s="140"/>
      <c r="G256" s="140"/>
      <c r="H256" s="140"/>
      <c r="I256" s="140"/>
      <c r="J256" s="140"/>
      <c r="K256" s="140"/>
      <c r="L256" s="140"/>
      <c r="M256" s="140"/>
      <c r="N256" s="140"/>
      <c r="O256" s="140"/>
      <c r="P256" s="140"/>
      <c r="Q256" s="140"/>
      <c r="R256" s="140"/>
      <c r="S256" s="140"/>
    </row>
    <row r="257" spans="1:19" s="70" customFormat="1" x14ac:dyDescent="0.3">
      <c r="A257" s="140"/>
      <c r="B257" s="140"/>
      <c r="C257" s="140"/>
      <c r="D257" s="140"/>
      <c r="E257" s="140"/>
      <c r="F257" s="140"/>
      <c r="G257" s="140"/>
      <c r="H257" s="140"/>
      <c r="I257" s="140"/>
      <c r="J257" s="140"/>
      <c r="K257" s="140"/>
      <c r="L257" s="140"/>
      <c r="M257" s="140"/>
      <c r="N257" s="140"/>
      <c r="O257" s="140"/>
      <c r="P257" s="140"/>
      <c r="Q257" s="140"/>
      <c r="R257" s="140"/>
      <c r="S257" s="140"/>
    </row>
    <row r="258" spans="1:19" s="70" customFormat="1" x14ac:dyDescent="0.3">
      <c r="A258" s="140"/>
      <c r="B258" s="140"/>
      <c r="C258" s="140"/>
      <c r="D258" s="140"/>
      <c r="E258" s="140"/>
      <c r="F258" s="140"/>
      <c r="G258" s="140"/>
      <c r="H258" s="140"/>
      <c r="I258" s="140"/>
      <c r="J258" s="140"/>
      <c r="K258" s="140"/>
      <c r="L258" s="140"/>
      <c r="M258" s="140"/>
      <c r="N258" s="140"/>
      <c r="O258" s="140"/>
      <c r="P258" s="140"/>
      <c r="Q258" s="140"/>
      <c r="R258" s="140"/>
      <c r="S258" s="140"/>
    </row>
    <row r="259" spans="1:19" s="70" customFormat="1" x14ac:dyDescent="0.3">
      <c r="A259" s="140"/>
      <c r="B259" s="140"/>
      <c r="C259" s="140"/>
      <c r="D259" s="140"/>
      <c r="E259" s="140"/>
      <c r="F259" s="140"/>
      <c r="G259" s="140"/>
      <c r="H259" s="140"/>
      <c r="I259" s="140"/>
      <c r="J259" s="140"/>
      <c r="K259" s="140"/>
      <c r="L259" s="140"/>
      <c r="M259" s="140"/>
      <c r="N259" s="140"/>
      <c r="O259" s="140"/>
      <c r="P259" s="140"/>
      <c r="Q259" s="140"/>
      <c r="R259" s="140"/>
      <c r="S259" s="140"/>
    </row>
    <row r="260" spans="1:19" s="70" customFormat="1" x14ac:dyDescent="0.3">
      <c r="A260" s="140"/>
      <c r="B260" s="140"/>
      <c r="C260" s="140"/>
      <c r="D260" s="140"/>
      <c r="E260" s="140"/>
      <c r="F260" s="140"/>
      <c r="G260" s="140"/>
      <c r="H260" s="140"/>
      <c r="I260" s="140"/>
      <c r="J260" s="140"/>
      <c r="K260" s="140"/>
      <c r="L260" s="140"/>
      <c r="M260" s="140"/>
      <c r="N260" s="140"/>
      <c r="O260" s="140"/>
      <c r="P260" s="140"/>
      <c r="Q260" s="140"/>
      <c r="R260" s="140"/>
      <c r="S260" s="140"/>
    </row>
    <row r="261" spans="1:19" s="70" customFormat="1" x14ac:dyDescent="0.3">
      <c r="A261" s="140"/>
      <c r="B261" s="140"/>
      <c r="C261" s="140"/>
      <c r="D261" s="140"/>
      <c r="E261" s="140"/>
      <c r="F261" s="140"/>
      <c r="G261" s="140"/>
      <c r="H261" s="140"/>
      <c r="I261" s="140"/>
      <c r="J261" s="140"/>
      <c r="K261" s="140"/>
      <c r="L261" s="140"/>
      <c r="M261" s="140"/>
      <c r="N261" s="140"/>
      <c r="O261" s="140"/>
      <c r="P261" s="140"/>
      <c r="Q261" s="140"/>
      <c r="R261" s="140"/>
      <c r="S261" s="140"/>
    </row>
    <row r="262" spans="1:19" s="70" customFormat="1" x14ac:dyDescent="0.3">
      <c r="A262" s="140"/>
      <c r="B262" s="140"/>
      <c r="C262" s="140"/>
      <c r="D262" s="140"/>
      <c r="E262" s="140"/>
      <c r="F262" s="140"/>
      <c r="G262" s="140"/>
      <c r="H262" s="140"/>
      <c r="I262" s="140"/>
      <c r="J262" s="140"/>
      <c r="K262" s="140"/>
      <c r="L262" s="140"/>
      <c r="M262" s="140"/>
      <c r="N262" s="140"/>
      <c r="O262" s="140"/>
      <c r="P262" s="140"/>
      <c r="Q262" s="140"/>
      <c r="R262" s="140"/>
      <c r="S262" s="140"/>
    </row>
    <row r="263" spans="1:19" s="70" customFormat="1" x14ac:dyDescent="0.3">
      <c r="A263" s="140"/>
      <c r="B263" s="140"/>
      <c r="C263" s="140"/>
      <c r="D263" s="140"/>
      <c r="E263" s="140"/>
      <c r="F263" s="140"/>
      <c r="G263" s="140"/>
      <c r="H263" s="140"/>
      <c r="I263" s="140"/>
      <c r="J263" s="140"/>
      <c r="K263" s="140"/>
      <c r="L263" s="140"/>
      <c r="M263" s="140"/>
      <c r="N263" s="140"/>
      <c r="O263" s="140"/>
      <c r="P263" s="140"/>
      <c r="Q263" s="140"/>
      <c r="R263" s="140"/>
      <c r="S263" s="140"/>
    </row>
    <row r="264" spans="1:19" s="70" customFormat="1" x14ac:dyDescent="0.3">
      <c r="A264" s="140"/>
      <c r="B264" s="140"/>
      <c r="C264" s="140"/>
      <c r="D264" s="140"/>
      <c r="E264" s="140"/>
      <c r="F264" s="140"/>
      <c r="G264" s="140"/>
      <c r="H264" s="140"/>
      <c r="I264" s="140"/>
      <c r="J264" s="140"/>
      <c r="K264" s="140"/>
      <c r="L264" s="140"/>
      <c r="M264" s="140"/>
      <c r="N264" s="140"/>
      <c r="O264" s="140"/>
      <c r="P264" s="140"/>
      <c r="Q264" s="140"/>
      <c r="R264" s="140"/>
      <c r="S264" s="140"/>
    </row>
    <row r="265" spans="1:19" s="70" customFormat="1" x14ac:dyDescent="0.3">
      <c r="A265" s="140"/>
      <c r="B265" s="140"/>
      <c r="C265" s="140"/>
      <c r="D265" s="140"/>
      <c r="E265" s="140"/>
      <c r="F265" s="140"/>
      <c r="G265" s="140"/>
      <c r="H265" s="140"/>
      <c r="I265" s="140"/>
      <c r="J265" s="140"/>
      <c r="K265" s="140"/>
      <c r="L265" s="140"/>
      <c r="M265" s="140"/>
      <c r="N265" s="140"/>
      <c r="O265" s="140"/>
      <c r="P265" s="140"/>
      <c r="Q265" s="140"/>
      <c r="R265" s="140"/>
      <c r="S265" s="140"/>
    </row>
    <row r="266" spans="1:19" s="70" customFormat="1" x14ac:dyDescent="0.3">
      <c r="A266" s="140"/>
      <c r="B266" s="140"/>
      <c r="C266" s="140"/>
      <c r="D266" s="140"/>
      <c r="E266" s="140"/>
      <c r="F266" s="140"/>
      <c r="G266" s="140"/>
      <c r="H266" s="140"/>
      <c r="I266" s="140"/>
      <c r="J266" s="140"/>
      <c r="K266" s="140"/>
      <c r="L266" s="140"/>
      <c r="M266" s="140"/>
      <c r="N266" s="140"/>
      <c r="O266" s="140"/>
      <c r="P266" s="140"/>
      <c r="Q266" s="140"/>
      <c r="R266" s="140"/>
      <c r="S266" s="140"/>
    </row>
    <row r="267" spans="1:19" s="70" customFormat="1" x14ac:dyDescent="0.3">
      <c r="A267" s="140"/>
      <c r="B267" s="140"/>
      <c r="C267" s="140"/>
      <c r="D267" s="140"/>
      <c r="E267" s="140"/>
      <c r="F267" s="140"/>
      <c r="G267" s="140"/>
      <c r="H267" s="140"/>
      <c r="I267" s="140"/>
      <c r="J267" s="140"/>
      <c r="K267" s="140"/>
      <c r="L267" s="140"/>
      <c r="M267" s="140"/>
      <c r="N267" s="140"/>
      <c r="O267" s="140"/>
      <c r="P267" s="140"/>
      <c r="Q267" s="140"/>
      <c r="R267" s="140"/>
      <c r="S267" s="140"/>
    </row>
    <row r="268" spans="1:19" s="70" customFormat="1" x14ac:dyDescent="0.3">
      <c r="A268" s="140"/>
      <c r="B268" s="140"/>
      <c r="C268" s="140"/>
      <c r="D268" s="140"/>
      <c r="E268" s="140"/>
      <c r="F268" s="140"/>
      <c r="G268" s="140"/>
      <c r="H268" s="140"/>
      <c r="I268" s="140"/>
      <c r="J268" s="140"/>
      <c r="K268" s="140"/>
      <c r="L268" s="140"/>
      <c r="M268" s="140"/>
      <c r="N268" s="140"/>
      <c r="O268" s="140"/>
      <c r="P268" s="140"/>
      <c r="Q268" s="140"/>
      <c r="R268" s="140"/>
      <c r="S268" s="140"/>
    </row>
    <row r="269" spans="1:19" s="70" customFormat="1" x14ac:dyDescent="0.3">
      <c r="A269" s="140"/>
      <c r="B269" s="140"/>
      <c r="C269" s="140"/>
      <c r="D269" s="140"/>
      <c r="E269" s="140"/>
      <c r="F269" s="140"/>
      <c r="G269" s="140"/>
      <c r="H269" s="140"/>
      <c r="I269" s="140"/>
      <c r="J269" s="140"/>
      <c r="K269" s="140"/>
      <c r="L269" s="140"/>
      <c r="M269" s="140"/>
      <c r="N269" s="140"/>
      <c r="O269" s="140"/>
      <c r="P269" s="140"/>
      <c r="Q269" s="140"/>
      <c r="R269" s="140"/>
      <c r="S269" s="140"/>
    </row>
    <row r="270" spans="1:19" s="70" customFormat="1" x14ac:dyDescent="0.3">
      <c r="A270" s="140"/>
      <c r="B270" s="140"/>
      <c r="C270" s="140"/>
      <c r="D270" s="140"/>
      <c r="E270" s="140"/>
      <c r="F270" s="140"/>
      <c r="G270" s="140"/>
      <c r="H270" s="140"/>
      <c r="I270" s="140"/>
      <c r="J270" s="140"/>
      <c r="K270" s="140"/>
      <c r="L270" s="140"/>
      <c r="M270" s="140"/>
      <c r="N270" s="140"/>
      <c r="O270" s="140"/>
      <c r="P270" s="140"/>
      <c r="Q270" s="140"/>
      <c r="R270" s="140"/>
      <c r="S270" s="140"/>
    </row>
    <row r="271" spans="1:19" s="70" customFormat="1" x14ac:dyDescent="0.3">
      <c r="A271" s="140"/>
      <c r="B271" s="140"/>
      <c r="C271" s="140"/>
      <c r="D271" s="140"/>
      <c r="E271" s="140"/>
      <c r="F271" s="140"/>
      <c r="G271" s="140"/>
      <c r="H271" s="140"/>
      <c r="I271" s="140"/>
      <c r="J271" s="140"/>
      <c r="K271" s="140"/>
      <c r="L271" s="140"/>
      <c r="M271" s="140"/>
      <c r="N271" s="140"/>
      <c r="O271" s="140"/>
      <c r="P271" s="140"/>
      <c r="Q271" s="140"/>
      <c r="R271" s="140"/>
      <c r="S271" s="140"/>
    </row>
    <row r="272" spans="1:19" s="70" customFormat="1" x14ac:dyDescent="0.3">
      <c r="A272" s="140"/>
      <c r="B272" s="140"/>
      <c r="C272" s="140"/>
      <c r="D272" s="140"/>
      <c r="E272" s="140"/>
      <c r="F272" s="140"/>
      <c r="G272" s="140"/>
      <c r="H272" s="140"/>
      <c r="I272" s="140"/>
      <c r="J272" s="140"/>
      <c r="K272" s="140"/>
      <c r="L272" s="140"/>
      <c r="M272" s="140"/>
      <c r="N272" s="140"/>
      <c r="O272" s="140"/>
      <c r="P272" s="140"/>
      <c r="Q272" s="140"/>
      <c r="R272" s="140"/>
      <c r="S272" s="140"/>
    </row>
    <row r="273" spans="1:19" s="70" customFormat="1" x14ac:dyDescent="0.3">
      <c r="A273" s="140"/>
      <c r="B273" s="140"/>
      <c r="C273" s="140"/>
      <c r="D273" s="140"/>
      <c r="E273" s="140"/>
      <c r="F273" s="140"/>
      <c r="G273" s="140"/>
      <c r="H273" s="140"/>
      <c r="I273" s="140"/>
      <c r="J273" s="140"/>
      <c r="K273" s="140"/>
      <c r="L273" s="140"/>
      <c r="M273" s="140"/>
      <c r="N273" s="140"/>
      <c r="O273" s="140"/>
      <c r="P273" s="140"/>
      <c r="Q273" s="140"/>
      <c r="R273" s="140"/>
      <c r="S273" s="140"/>
    </row>
    <row r="274" spans="1:19" s="70" customFormat="1" x14ac:dyDescent="0.3">
      <c r="A274" s="140"/>
      <c r="B274" s="140"/>
      <c r="C274" s="140"/>
      <c r="D274" s="140"/>
      <c r="E274" s="140"/>
      <c r="F274" s="140"/>
      <c r="G274" s="140"/>
      <c r="H274" s="140"/>
      <c r="I274" s="140"/>
      <c r="J274" s="140"/>
      <c r="K274" s="140"/>
      <c r="L274" s="140"/>
      <c r="M274" s="140"/>
      <c r="N274" s="140"/>
      <c r="O274" s="140"/>
      <c r="P274" s="140"/>
      <c r="Q274" s="140"/>
      <c r="R274" s="140"/>
      <c r="S274" s="140"/>
    </row>
    <row r="275" spans="1:19" s="70" customFormat="1" x14ac:dyDescent="0.3">
      <c r="A275" s="140"/>
      <c r="B275" s="140"/>
      <c r="C275" s="140"/>
      <c r="D275" s="140"/>
      <c r="E275" s="140"/>
      <c r="F275" s="140"/>
      <c r="G275" s="140"/>
      <c r="H275" s="140"/>
      <c r="I275" s="140"/>
      <c r="J275" s="140"/>
      <c r="K275" s="140"/>
      <c r="L275" s="140"/>
      <c r="M275" s="140"/>
      <c r="N275" s="140"/>
      <c r="O275" s="140"/>
      <c r="P275" s="140"/>
      <c r="Q275" s="140"/>
      <c r="R275" s="140"/>
      <c r="S275" s="140"/>
    </row>
    <row r="276" spans="1:19" s="70" customFormat="1" x14ac:dyDescent="0.3">
      <c r="A276" s="140"/>
      <c r="B276" s="140"/>
      <c r="C276" s="140"/>
      <c r="D276" s="140"/>
      <c r="E276" s="140"/>
      <c r="F276" s="140"/>
      <c r="G276" s="140"/>
      <c r="H276" s="140"/>
      <c r="I276" s="140"/>
      <c r="J276" s="140"/>
      <c r="K276" s="140"/>
      <c r="L276" s="140"/>
      <c r="M276" s="140"/>
      <c r="N276" s="140"/>
      <c r="O276" s="140"/>
      <c r="P276" s="140"/>
      <c r="Q276" s="140"/>
      <c r="R276" s="140"/>
      <c r="S276" s="140"/>
    </row>
    <row r="277" spans="1:19" s="70" customFormat="1" x14ac:dyDescent="0.3">
      <c r="A277" s="140"/>
      <c r="B277" s="140"/>
      <c r="C277" s="140"/>
      <c r="D277" s="140"/>
      <c r="E277" s="140"/>
      <c r="F277" s="140"/>
      <c r="G277" s="140"/>
      <c r="H277" s="140"/>
      <c r="I277" s="140"/>
      <c r="J277" s="140"/>
      <c r="K277" s="140"/>
      <c r="L277" s="140"/>
      <c r="M277" s="140"/>
      <c r="N277" s="140"/>
      <c r="O277" s="140"/>
      <c r="P277" s="140"/>
      <c r="Q277" s="140"/>
      <c r="R277" s="140"/>
      <c r="S277" s="140"/>
    </row>
    <row r="278" spans="1:19" s="70" customFormat="1" x14ac:dyDescent="0.3">
      <c r="A278" s="140"/>
      <c r="B278" s="140"/>
      <c r="C278" s="140"/>
      <c r="D278" s="140"/>
      <c r="E278" s="140"/>
      <c r="F278" s="140"/>
      <c r="G278" s="140"/>
      <c r="H278" s="140"/>
      <c r="I278" s="140"/>
      <c r="J278" s="140"/>
      <c r="K278" s="140"/>
      <c r="L278" s="140"/>
      <c r="M278" s="140"/>
      <c r="N278" s="140"/>
      <c r="O278" s="140"/>
      <c r="P278" s="140"/>
      <c r="Q278" s="140"/>
      <c r="R278" s="140"/>
      <c r="S278" s="140"/>
    </row>
    <row r="279" spans="1:19" s="70" customFormat="1" x14ac:dyDescent="0.3">
      <c r="A279" s="140"/>
      <c r="B279" s="140"/>
      <c r="C279" s="140"/>
      <c r="D279" s="140"/>
      <c r="E279" s="140"/>
      <c r="F279" s="140"/>
      <c r="G279" s="140"/>
      <c r="H279" s="140"/>
      <c r="I279" s="140"/>
      <c r="J279" s="140"/>
      <c r="K279" s="140"/>
      <c r="L279" s="140"/>
      <c r="M279" s="140"/>
      <c r="N279" s="140"/>
      <c r="O279" s="140"/>
      <c r="P279" s="140"/>
      <c r="Q279" s="140"/>
      <c r="R279" s="140"/>
      <c r="S279" s="140"/>
    </row>
    <row r="280" spans="1:19" s="70" customFormat="1" x14ac:dyDescent="0.3">
      <c r="A280" s="140"/>
      <c r="B280" s="140"/>
      <c r="C280" s="140"/>
      <c r="D280" s="140"/>
      <c r="E280" s="140"/>
      <c r="F280" s="140"/>
      <c r="G280" s="140"/>
      <c r="H280" s="140"/>
      <c r="I280" s="140"/>
      <c r="J280" s="140"/>
      <c r="K280" s="140"/>
      <c r="L280" s="140"/>
      <c r="M280" s="140"/>
      <c r="N280" s="140"/>
      <c r="O280" s="140"/>
      <c r="P280" s="140"/>
      <c r="Q280" s="140"/>
      <c r="R280" s="140"/>
      <c r="S280" s="140"/>
    </row>
    <row r="281" spans="1:19" s="70" customFormat="1" x14ac:dyDescent="0.3">
      <c r="A281" s="140"/>
      <c r="B281" s="140"/>
      <c r="C281" s="140"/>
      <c r="D281" s="140"/>
      <c r="E281" s="140"/>
      <c r="F281" s="140"/>
      <c r="G281" s="140"/>
      <c r="H281" s="140"/>
      <c r="I281" s="140"/>
      <c r="J281" s="140"/>
      <c r="K281" s="140"/>
      <c r="L281" s="140"/>
      <c r="M281" s="140"/>
      <c r="N281" s="140"/>
      <c r="O281" s="140"/>
      <c r="P281" s="140"/>
      <c r="Q281" s="140"/>
      <c r="R281" s="140"/>
      <c r="S281" s="140"/>
    </row>
    <row r="282" spans="1:19" s="70" customFormat="1" x14ac:dyDescent="0.3">
      <c r="A282" s="140"/>
      <c r="B282" s="140"/>
      <c r="C282" s="140"/>
      <c r="D282" s="140"/>
      <c r="E282" s="140"/>
      <c r="F282" s="140"/>
      <c r="G282" s="140"/>
      <c r="H282" s="140"/>
      <c r="I282" s="140"/>
      <c r="J282" s="140"/>
      <c r="K282" s="140"/>
      <c r="L282" s="140"/>
      <c r="M282" s="140"/>
      <c r="N282" s="140"/>
      <c r="O282" s="140"/>
      <c r="P282" s="140"/>
      <c r="Q282" s="140"/>
      <c r="R282" s="140"/>
      <c r="S282" s="140"/>
    </row>
    <row r="283" spans="1:19" s="70" customFormat="1" x14ac:dyDescent="0.3">
      <c r="A283" s="140"/>
      <c r="B283" s="140"/>
      <c r="C283" s="140"/>
      <c r="D283" s="140"/>
      <c r="E283" s="140"/>
      <c r="F283" s="140"/>
      <c r="G283" s="140"/>
      <c r="H283" s="140"/>
      <c r="I283" s="140"/>
      <c r="J283" s="140"/>
      <c r="K283" s="140"/>
      <c r="L283" s="140"/>
      <c r="M283" s="140"/>
      <c r="N283" s="140"/>
      <c r="O283" s="140"/>
      <c r="P283" s="140"/>
      <c r="Q283" s="140"/>
      <c r="R283" s="140"/>
      <c r="S283" s="140"/>
    </row>
    <row r="284" spans="1:19" s="70" customFormat="1" x14ac:dyDescent="0.3">
      <c r="A284" s="140"/>
      <c r="B284" s="140"/>
      <c r="C284" s="140"/>
      <c r="D284" s="140"/>
      <c r="E284" s="140"/>
      <c r="F284" s="140"/>
      <c r="G284" s="140"/>
      <c r="H284" s="140"/>
      <c r="I284" s="140"/>
      <c r="J284" s="140"/>
      <c r="K284" s="140"/>
      <c r="L284" s="140"/>
      <c r="M284" s="140"/>
      <c r="N284" s="140"/>
      <c r="O284" s="140"/>
      <c r="P284" s="140"/>
      <c r="Q284" s="140"/>
      <c r="R284" s="140"/>
      <c r="S284" s="140"/>
    </row>
    <row r="285" spans="1:19" s="70" customFormat="1" x14ac:dyDescent="0.3">
      <c r="A285" s="140"/>
      <c r="B285" s="140"/>
      <c r="C285" s="140"/>
      <c r="D285" s="140"/>
      <c r="E285" s="140"/>
      <c r="F285" s="140"/>
      <c r="G285" s="140"/>
      <c r="H285" s="140"/>
      <c r="I285" s="140"/>
      <c r="J285" s="140"/>
      <c r="K285" s="140"/>
      <c r="L285" s="140"/>
      <c r="M285" s="140"/>
      <c r="N285" s="140"/>
      <c r="O285" s="140"/>
      <c r="P285" s="140"/>
      <c r="Q285" s="140"/>
      <c r="R285" s="140"/>
      <c r="S285" s="140"/>
    </row>
    <row r="286" spans="1:19" s="70" customFormat="1" x14ac:dyDescent="0.3">
      <c r="A286" s="140"/>
      <c r="B286" s="140"/>
      <c r="C286" s="140"/>
      <c r="D286" s="140"/>
      <c r="E286" s="140"/>
      <c r="F286" s="140"/>
      <c r="G286" s="140"/>
      <c r="H286" s="140"/>
      <c r="I286" s="140"/>
      <c r="J286" s="140"/>
      <c r="K286" s="140"/>
      <c r="L286" s="140"/>
      <c r="M286" s="140"/>
      <c r="N286" s="140"/>
      <c r="O286" s="140"/>
      <c r="P286" s="140"/>
      <c r="Q286" s="140"/>
      <c r="R286" s="140"/>
      <c r="S286" s="140"/>
    </row>
    <row r="287" spans="1:19" s="70" customFormat="1" x14ac:dyDescent="0.3">
      <c r="A287" s="140"/>
      <c r="B287" s="140"/>
      <c r="C287" s="140"/>
      <c r="D287" s="140"/>
      <c r="E287" s="140"/>
      <c r="F287" s="140"/>
      <c r="G287" s="140"/>
      <c r="H287" s="140"/>
      <c r="I287" s="140"/>
      <c r="J287" s="140"/>
      <c r="K287" s="140"/>
      <c r="L287" s="140"/>
      <c r="M287" s="140"/>
      <c r="N287" s="140"/>
      <c r="O287" s="140"/>
      <c r="P287" s="140"/>
      <c r="Q287" s="140"/>
      <c r="R287" s="140"/>
      <c r="S287" s="140"/>
    </row>
    <row r="288" spans="1:19" s="70" customFormat="1" x14ac:dyDescent="0.3">
      <c r="A288" s="140"/>
      <c r="B288" s="140"/>
      <c r="C288" s="140"/>
      <c r="D288" s="140"/>
      <c r="E288" s="140"/>
      <c r="F288" s="140"/>
      <c r="G288" s="140"/>
      <c r="H288" s="140"/>
      <c r="I288" s="140"/>
      <c r="J288" s="140"/>
      <c r="K288" s="140"/>
      <c r="L288" s="140"/>
      <c r="M288" s="140"/>
      <c r="N288" s="140"/>
      <c r="O288" s="140"/>
      <c r="P288" s="140"/>
      <c r="Q288" s="140"/>
      <c r="R288" s="140"/>
      <c r="S288" s="140"/>
    </row>
    <row r="289" spans="1:19" s="70" customFormat="1" x14ac:dyDescent="0.3">
      <c r="A289" s="140"/>
      <c r="B289" s="140"/>
      <c r="C289" s="140"/>
      <c r="D289" s="140"/>
      <c r="E289" s="140"/>
      <c r="F289" s="140"/>
      <c r="G289" s="140"/>
      <c r="H289" s="140"/>
      <c r="I289" s="140"/>
      <c r="J289" s="140"/>
      <c r="K289" s="140"/>
      <c r="L289" s="140"/>
      <c r="M289" s="140"/>
      <c r="N289" s="140"/>
      <c r="O289" s="140"/>
      <c r="P289" s="140"/>
      <c r="Q289" s="140"/>
      <c r="R289" s="140"/>
      <c r="S289" s="140"/>
    </row>
    <row r="290" spans="1:19" s="70" customFormat="1" x14ac:dyDescent="0.3">
      <c r="A290" s="140"/>
      <c r="B290" s="140"/>
      <c r="C290" s="140"/>
      <c r="D290" s="140"/>
      <c r="E290" s="140"/>
      <c r="F290" s="140"/>
      <c r="G290" s="140"/>
      <c r="H290" s="140"/>
      <c r="I290" s="140"/>
      <c r="J290" s="140"/>
      <c r="K290" s="140"/>
      <c r="L290" s="140"/>
      <c r="M290" s="140"/>
      <c r="N290" s="140"/>
      <c r="O290" s="140"/>
      <c r="P290" s="140"/>
      <c r="Q290" s="140"/>
      <c r="R290" s="140"/>
      <c r="S290" s="140"/>
    </row>
    <row r="291" spans="1:19" s="70" customFormat="1" x14ac:dyDescent="0.3">
      <c r="A291" s="140"/>
      <c r="B291" s="140"/>
      <c r="C291" s="140"/>
      <c r="D291" s="140"/>
      <c r="E291" s="140"/>
      <c r="F291" s="140"/>
      <c r="G291" s="140"/>
      <c r="H291" s="140"/>
      <c r="I291" s="140"/>
      <c r="J291" s="140"/>
      <c r="K291" s="140"/>
      <c r="L291" s="140"/>
      <c r="M291" s="140"/>
      <c r="N291" s="140"/>
      <c r="O291" s="140"/>
      <c r="P291" s="140"/>
      <c r="Q291" s="140"/>
      <c r="R291" s="140"/>
      <c r="S291" s="140"/>
    </row>
    <row r="292" spans="1:19" s="70" customFormat="1" x14ac:dyDescent="0.3">
      <c r="A292" s="140"/>
      <c r="B292" s="140"/>
      <c r="C292" s="140"/>
      <c r="D292" s="140"/>
      <c r="E292" s="140"/>
      <c r="F292" s="140"/>
      <c r="G292" s="140"/>
      <c r="H292" s="140"/>
      <c r="I292" s="140"/>
      <c r="J292" s="140"/>
      <c r="K292" s="140"/>
      <c r="L292" s="140"/>
      <c r="M292" s="140"/>
      <c r="N292" s="140"/>
      <c r="O292" s="140"/>
      <c r="P292" s="140"/>
      <c r="Q292" s="140"/>
      <c r="R292" s="140"/>
      <c r="S292" s="140"/>
    </row>
    <row r="293" spans="1:19" s="70" customFormat="1" x14ac:dyDescent="0.3">
      <c r="A293" s="140"/>
      <c r="B293" s="140"/>
      <c r="C293" s="140"/>
      <c r="D293" s="140"/>
      <c r="E293" s="140"/>
      <c r="F293" s="140"/>
      <c r="G293" s="140"/>
      <c r="H293" s="140"/>
      <c r="I293" s="140"/>
      <c r="J293" s="140"/>
      <c r="K293" s="140"/>
      <c r="L293" s="140"/>
      <c r="M293" s="140"/>
      <c r="N293" s="140"/>
      <c r="O293" s="140"/>
      <c r="P293" s="140"/>
      <c r="Q293" s="140"/>
      <c r="R293" s="140"/>
      <c r="S293" s="140"/>
    </row>
    <row r="294" spans="1:19" s="70" customFormat="1" x14ac:dyDescent="0.3">
      <c r="A294" s="140"/>
      <c r="B294" s="140"/>
      <c r="C294" s="140"/>
      <c r="D294" s="140"/>
      <c r="E294" s="140"/>
      <c r="F294" s="140"/>
      <c r="G294" s="140"/>
      <c r="H294" s="140"/>
      <c r="I294" s="140"/>
      <c r="J294" s="140"/>
      <c r="K294" s="140"/>
      <c r="L294" s="140"/>
      <c r="M294" s="140"/>
      <c r="N294" s="140"/>
      <c r="O294" s="140"/>
      <c r="P294" s="140"/>
      <c r="Q294" s="140"/>
      <c r="R294" s="140"/>
      <c r="S294" s="140"/>
    </row>
    <row r="295" spans="1:19" s="70" customFormat="1" x14ac:dyDescent="0.3">
      <c r="A295" s="140"/>
      <c r="B295" s="140"/>
      <c r="C295" s="140"/>
      <c r="D295" s="140"/>
      <c r="E295" s="140"/>
      <c r="F295" s="140"/>
      <c r="G295" s="140"/>
      <c r="H295" s="140"/>
      <c r="I295" s="140"/>
      <c r="J295" s="140"/>
      <c r="K295" s="140"/>
      <c r="L295" s="140"/>
      <c r="M295" s="140"/>
      <c r="N295" s="140"/>
      <c r="O295" s="140"/>
      <c r="P295" s="140"/>
      <c r="Q295" s="140"/>
      <c r="R295" s="140"/>
      <c r="S295" s="140"/>
    </row>
    <row r="296" spans="1:19" s="70" customFormat="1" x14ac:dyDescent="0.3">
      <c r="A296" s="140"/>
      <c r="B296" s="140"/>
      <c r="C296" s="140"/>
      <c r="D296" s="140"/>
      <c r="E296" s="140"/>
      <c r="F296" s="140"/>
      <c r="G296" s="140"/>
      <c r="H296" s="140"/>
      <c r="I296" s="140"/>
      <c r="J296" s="140"/>
      <c r="K296" s="140"/>
      <c r="L296" s="140"/>
      <c r="M296" s="140"/>
      <c r="N296" s="140"/>
      <c r="O296" s="140"/>
      <c r="P296" s="140"/>
      <c r="Q296" s="140"/>
      <c r="R296" s="140"/>
      <c r="S296" s="140"/>
    </row>
    <row r="297" spans="1:19" s="70" customFormat="1" x14ac:dyDescent="0.3">
      <c r="A297" s="140"/>
      <c r="B297" s="140"/>
      <c r="C297" s="140"/>
      <c r="D297" s="140"/>
      <c r="E297" s="140"/>
      <c r="F297" s="140"/>
      <c r="G297" s="140"/>
      <c r="H297" s="140"/>
      <c r="I297" s="140"/>
      <c r="J297" s="140"/>
      <c r="K297" s="140"/>
      <c r="L297" s="140"/>
      <c r="M297" s="140"/>
      <c r="N297" s="140"/>
      <c r="O297" s="140"/>
      <c r="P297" s="140"/>
      <c r="Q297" s="140"/>
      <c r="R297" s="140"/>
      <c r="S297" s="140"/>
    </row>
    <row r="298" spans="1:19" s="70" customFormat="1" x14ac:dyDescent="0.3">
      <c r="A298" s="140"/>
      <c r="B298" s="140"/>
      <c r="C298" s="140"/>
      <c r="D298" s="140"/>
      <c r="E298" s="140"/>
      <c r="F298" s="140"/>
      <c r="G298" s="140"/>
      <c r="H298" s="140"/>
      <c r="I298" s="140"/>
      <c r="J298" s="140"/>
      <c r="K298" s="140"/>
      <c r="L298" s="140"/>
      <c r="M298" s="140"/>
      <c r="N298" s="140"/>
      <c r="O298" s="140"/>
      <c r="P298" s="140"/>
      <c r="Q298" s="140"/>
      <c r="R298" s="140"/>
      <c r="S298" s="140"/>
    </row>
    <row r="299" spans="1:19" s="70" customFormat="1" x14ac:dyDescent="0.3">
      <c r="A299" s="140"/>
      <c r="B299" s="140"/>
      <c r="C299" s="140"/>
      <c r="D299" s="140"/>
      <c r="E299" s="140"/>
      <c r="F299" s="140"/>
      <c r="G299" s="140"/>
      <c r="H299" s="140"/>
      <c r="I299" s="140"/>
      <c r="J299" s="140"/>
      <c r="K299" s="140"/>
      <c r="L299" s="140"/>
      <c r="M299" s="140"/>
      <c r="N299" s="140"/>
      <c r="O299" s="140"/>
      <c r="P299" s="140"/>
      <c r="Q299" s="140"/>
      <c r="R299" s="140"/>
      <c r="S299" s="140"/>
    </row>
    <row r="300" spans="1:19" s="70" customFormat="1" x14ac:dyDescent="0.3">
      <c r="A300" s="140"/>
      <c r="B300" s="140"/>
      <c r="C300" s="140"/>
      <c r="D300" s="140"/>
      <c r="E300" s="140"/>
      <c r="F300" s="140"/>
      <c r="G300" s="140"/>
      <c r="H300" s="140"/>
      <c r="I300" s="140"/>
      <c r="J300" s="140"/>
      <c r="K300" s="140"/>
      <c r="L300" s="140"/>
      <c r="M300" s="140"/>
      <c r="N300" s="140"/>
      <c r="O300" s="140"/>
      <c r="P300" s="140"/>
      <c r="Q300" s="140"/>
      <c r="R300" s="140"/>
      <c r="S300" s="140"/>
    </row>
    <row r="301" spans="1:19" s="70" customFormat="1" x14ac:dyDescent="0.3">
      <c r="A301" s="140"/>
      <c r="B301" s="140"/>
      <c r="C301" s="140"/>
      <c r="D301" s="140"/>
      <c r="E301" s="140"/>
      <c r="F301" s="140"/>
      <c r="G301" s="140"/>
      <c r="H301" s="140"/>
      <c r="I301" s="140"/>
      <c r="J301" s="140"/>
      <c r="K301" s="140"/>
      <c r="L301" s="140"/>
      <c r="M301" s="140"/>
      <c r="N301" s="140"/>
      <c r="O301" s="140"/>
      <c r="P301" s="140"/>
      <c r="Q301" s="140"/>
      <c r="R301" s="140"/>
      <c r="S301" s="140"/>
    </row>
    <row r="302" spans="1:19" s="70" customFormat="1" x14ac:dyDescent="0.3">
      <c r="A302" s="140"/>
      <c r="B302" s="140"/>
      <c r="C302" s="140"/>
      <c r="D302" s="140"/>
      <c r="E302" s="140"/>
      <c r="F302" s="140"/>
      <c r="G302" s="140"/>
      <c r="H302" s="140"/>
      <c r="I302" s="140"/>
      <c r="J302" s="140"/>
      <c r="K302" s="140"/>
      <c r="L302" s="140"/>
      <c r="M302" s="140"/>
      <c r="N302" s="140"/>
      <c r="O302" s="140"/>
      <c r="P302" s="140"/>
      <c r="Q302" s="140"/>
      <c r="R302" s="140"/>
      <c r="S302" s="140"/>
    </row>
    <row r="303" spans="1:19" s="70" customFormat="1" x14ac:dyDescent="0.3">
      <c r="A303" s="140"/>
      <c r="B303" s="140"/>
      <c r="C303" s="140"/>
      <c r="D303" s="140"/>
      <c r="E303" s="140"/>
      <c r="F303" s="140"/>
      <c r="G303" s="140"/>
      <c r="H303" s="140"/>
      <c r="I303" s="140"/>
      <c r="J303" s="140"/>
      <c r="K303" s="140"/>
      <c r="L303" s="140"/>
      <c r="M303" s="140"/>
      <c r="N303" s="140"/>
      <c r="O303" s="140"/>
      <c r="P303" s="140"/>
      <c r="Q303" s="140"/>
      <c r="R303" s="140"/>
      <c r="S303" s="140"/>
    </row>
    <row r="304" spans="1:19" s="70" customFormat="1" x14ac:dyDescent="0.3">
      <c r="A304" s="140"/>
      <c r="B304" s="140"/>
      <c r="C304" s="140"/>
      <c r="D304" s="140"/>
      <c r="E304" s="140"/>
      <c r="F304" s="140"/>
      <c r="G304" s="140"/>
      <c r="H304" s="140"/>
      <c r="I304" s="140"/>
      <c r="J304" s="140"/>
      <c r="K304" s="140"/>
      <c r="L304" s="140"/>
      <c r="M304" s="140"/>
      <c r="N304" s="140"/>
      <c r="O304" s="140"/>
      <c r="P304" s="140"/>
      <c r="Q304" s="140"/>
      <c r="R304" s="140"/>
      <c r="S304" s="140"/>
    </row>
    <row r="305" spans="1:19" s="70" customFormat="1" x14ac:dyDescent="0.3">
      <c r="A305" s="140"/>
      <c r="B305" s="140"/>
      <c r="C305" s="140"/>
      <c r="D305" s="140"/>
      <c r="E305" s="140"/>
      <c r="F305" s="140"/>
      <c r="G305" s="140"/>
      <c r="H305" s="140"/>
      <c r="I305" s="140"/>
      <c r="J305" s="140"/>
      <c r="K305" s="140"/>
      <c r="L305" s="140"/>
      <c r="M305" s="140"/>
      <c r="N305" s="140"/>
      <c r="O305" s="140"/>
      <c r="P305" s="140"/>
      <c r="Q305" s="140"/>
      <c r="R305" s="140"/>
      <c r="S305" s="140"/>
    </row>
    <row r="306" spans="1:19" s="70" customFormat="1" x14ac:dyDescent="0.3">
      <c r="A306" s="140"/>
      <c r="B306" s="140"/>
      <c r="C306" s="140"/>
      <c r="D306" s="140"/>
      <c r="E306" s="140"/>
      <c r="F306" s="140"/>
      <c r="G306" s="140"/>
      <c r="H306" s="140"/>
      <c r="I306" s="140"/>
      <c r="J306" s="140"/>
      <c r="K306" s="140"/>
      <c r="L306" s="140"/>
      <c r="M306" s="140"/>
      <c r="N306" s="140"/>
      <c r="O306" s="140"/>
      <c r="P306" s="140"/>
      <c r="Q306" s="140"/>
      <c r="R306" s="140"/>
      <c r="S306" s="140"/>
    </row>
    <row r="307" spans="1:19" s="70" customFormat="1" x14ac:dyDescent="0.3">
      <c r="A307" s="140"/>
      <c r="B307" s="140"/>
      <c r="C307" s="140"/>
      <c r="D307" s="140"/>
      <c r="E307" s="140"/>
      <c r="F307" s="140"/>
      <c r="G307" s="140"/>
      <c r="H307" s="140"/>
      <c r="I307" s="140"/>
      <c r="J307" s="140"/>
      <c r="K307" s="140"/>
      <c r="L307" s="140"/>
      <c r="M307" s="140"/>
      <c r="N307" s="140"/>
      <c r="O307" s="140"/>
      <c r="P307" s="140"/>
      <c r="Q307" s="140"/>
      <c r="R307" s="140"/>
      <c r="S307" s="140"/>
    </row>
    <row r="308" spans="1:19" s="70" customFormat="1" x14ac:dyDescent="0.3">
      <c r="A308" s="140"/>
      <c r="B308" s="140"/>
      <c r="C308" s="140"/>
      <c r="D308" s="140"/>
      <c r="E308" s="140"/>
      <c r="F308" s="140"/>
      <c r="G308" s="140"/>
      <c r="H308" s="140"/>
      <c r="I308" s="140"/>
      <c r="J308" s="140"/>
      <c r="K308" s="140"/>
      <c r="L308" s="140"/>
      <c r="M308" s="140"/>
      <c r="N308" s="140"/>
      <c r="O308" s="140"/>
      <c r="P308" s="140"/>
      <c r="Q308" s="140"/>
      <c r="R308" s="140"/>
      <c r="S308" s="140"/>
    </row>
    <row r="309" spans="1:19" s="70" customFormat="1" x14ac:dyDescent="0.3">
      <c r="A309" s="140"/>
      <c r="B309" s="140"/>
      <c r="C309" s="140"/>
      <c r="D309" s="140"/>
      <c r="E309" s="140"/>
      <c r="F309" s="140"/>
      <c r="G309" s="140"/>
      <c r="H309" s="140"/>
      <c r="I309" s="140"/>
      <c r="J309" s="140"/>
      <c r="K309" s="140"/>
      <c r="L309" s="140"/>
      <c r="M309" s="140"/>
      <c r="N309" s="140"/>
      <c r="O309" s="140"/>
      <c r="P309" s="140"/>
      <c r="Q309" s="140"/>
      <c r="R309" s="140"/>
      <c r="S309" s="140"/>
    </row>
    <row r="310" spans="1:19" s="70" customFormat="1" x14ac:dyDescent="0.3">
      <c r="A310" s="140"/>
      <c r="B310" s="140"/>
      <c r="C310" s="140"/>
      <c r="D310" s="140"/>
      <c r="E310" s="140"/>
      <c r="F310" s="140"/>
      <c r="G310" s="140"/>
      <c r="H310" s="140"/>
      <c r="I310" s="140"/>
      <c r="J310" s="140"/>
      <c r="K310" s="140"/>
      <c r="L310" s="140"/>
      <c r="M310" s="140"/>
      <c r="N310" s="140"/>
      <c r="O310" s="140"/>
      <c r="P310" s="140"/>
      <c r="Q310" s="140"/>
      <c r="R310" s="140"/>
      <c r="S310" s="140"/>
    </row>
    <row r="311" spans="1:19" s="70" customFormat="1" x14ac:dyDescent="0.3">
      <c r="A311" s="140"/>
      <c r="B311" s="140"/>
      <c r="C311" s="140"/>
      <c r="D311" s="140"/>
      <c r="E311" s="140"/>
      <c r="F311" s="140"/>
      <c r="G311" s="140"/>
      <c r="H311" s="140"/>
      <c r="I311" s="140"/>
      <c r="J311" s="140"/>
      <c r="K311" s="140"/>
      <c r="L311" s="140"/>
      <c r="M311" s="140"/>
      <c r="N311" s="140"/>
      <c r="O311" s="140"/>
      <c r="P311" s="140"/>
      <c r="Q311" s="140"/>
      <c r="R311" s="140"/>
      <c r="S311" s="140"/>
    </row>
    <row r="312" spans="1:19" s="70" customFormat="1" x14ac:dyDescent="0.3">
      <c r="A312" s="140"/>
      <c r="B312" s="140"/>
      <c r="C312" s="140"/>
      <c r="D312" s="140"/>
      <c r="E312" s="140"/>
      <c r="F312" s="140"/>
      <c r="G312" s="140"/>
      <c r="H312" s="140"/>
      <c r="I312" s="140"/>
      <c r="J312" s="140"/>
      <c r="K312" s="140"/>
      <c r="L312" s="140"/>
      <c r="M312" s="140"/>
      <c r="N312" s="140"/>
      <c r="O312" s="140"/>
      <c r="P312" s="140"/>
      <c r="Q312" s="140"/>
      <c r="R312" s="140"/>
      <c r="S312" s="140"/>
    </row>
    <row r="313" spans="1:19" s="70" customFormat="1" x14ac:dyDescent="0.3">
      <c r="A313" s="140"/>
      <c r="B313" s="140"/>
      <c r="C313" s="140"/>
      <c r="D313" s="140"/>
      <c r="E313" s="140"/>
      <c r="F313" s="140"/>
      <c r="G313" s="140"/>
      <c r="H313" s="140"/>
      <c r="I313" s="140"/>
      <c r="J313" s="140"/>
      <c r="K313" s="140"/>
      <c r="L313" s="140"/>
      <c r="M313" s="140"/>
      <c r="N313" s="140"/>
      <c r="O313" s="140"/>
      <c r="P313" s="140"/>
      <c r="Q313" s="140"/>
      <c r="R313" s="140"/>
      <c r="S313" s="140"/>
    </row>
    <row r="314" spans="1:19" s="70" customFormat="1" x14ac:dyDescent="0.3">
      <c r="A314" s="140"/>
      <c r="B314" s="140"/>
      <c r="C314" s="140"/>
      <c r="D314" s="140"/>
      <c r="E314" s="140"/>
      <c r="F314" s="140"/>
      <c r="G314" s="140"/>
      <c r="H314" s="140"/>
      <c r="I314" s="140"/>
      <c r="J314" s="140"/>
      <c r="K314" s="140"/>
      <c r="L314" s="140"/>
      <c r="M314" s="140"/>
      <c r="N314" s="140"/>
      <c r="O314" s="140"/>
      <c r="P314" s="140"/>
      <c r="Q314" s="140"/>
      <c r="R314" s="140"/>
      <c r="S314" s="140"/>
    </row>
    <row r="315" spans="1:19" s="70" customFormat="1" x14ac:dyDescent="0.3">
      <c r="A315" s="140"/>
      <c r="B315" s="140"/>
      <c r="C315" s="140"/>
      <c r="D315" s="140"/>
      <c r="E315" s="140"/>
      <c r="F315" s="140"/>
      <c r="G315" s="140"/>
      <c r="H315" s="140"/>
      <c r="I315" s="140"/>
      <c r="J315" s="140"/>
      <c r="K315" s="140"/>
      <c r="L315" s="140"/>
      <c r="M315" s="140"/>
      <c r="N315" s="140"/>
      <c r="O315" s="140"/>
      <c r="P315" s="140"/>
      <c r="Q315" s="140"/>
      <c r="R315" s="140"/>
      <c r="S315" s="140"/>
    </row>
    <row r="316" spans="1:19" s="70" customFormat="1" x14ac:dyDescent="0.3">
      <c r="A316" s="140"/>
      <c r="B316" s="140"/>
      <c r="C316" s="140"/>
      <c r="D316" s="140"/>
      <c r="E316" s="140"/>
      <c r="F316" s="140"/>
      <c r="G316" s="140"/>
      <c r="H316" s="140"/>
      <c r="I316" s="140"/>
      <c r="J316" s="140"/>
      <c r="K316" s="140"/>
      <c r="L316" s="140"/>
      <c r="M316" s="140"/>
      <c r="N316" s="140"/>
      <c r="O316" s="140"/>
      <c r="P316" s="140"/>
      <c r="Q316" s="140"/>
      <c r="R316" s="140"/>
      <c r="S316" s="140"/>
    </row>
    <row r="317" spans="1:19" s="70" customFormat="1" x14ac:dyDescent="0.3">
      <c r="A317" s="140"/>
      <c r="B317" s="140"/>
      <c r="C317" s="140"/>
      <c r="D317" s="140"/>
      <c r="E317" s="140"/>
      <c r="F317" s="140"/>
      <c r="G317" s="140"/>
      <c r="H317" s="140"/>
      <c r="I317" s="140"/>
      <c r="J317" s="140"/>
      <c r="K317" s="140"/>
      <c r="L317" s="140"/>
      <c r="M317" s="140"/>
      <c r="N317" s="140"/>
      <c r="O317" s="140"/>
      <c r="P317" s="140"/>
      <c r="Q317" s="140"/>
      <c r="R317" s="140"/>
      <c r="S317" s="140"/>
    </row>
    <row r="318" spans="1:19" s="70" customFormat="1" x14ac:dyDescent="0.3">
      <c r="A318" s="140"/>
      <c r="B318" s="140"/>
      <c r="C318" s="140"/>
      <c r="D318" s="140"/>
      <c r="E318" s="140"/>
      <c r="F318" s="140"/>
      <c r="G318" s="140"/>
      <c r="H318" s="140"/>
      <c r="I318" s="140"/>
      <c r="J318" s="140"/>
      <c r="K318" s="140"/>
      <c r="L318" s="140"/>
      <c r="M318" s="140"/>
      <c r="N318" s="140"/>
      <c r="O318" s="140"/>
      <c r="P318" s="140"/>
      <c r="Q318" s="140"/>
      <c r="R318" s="140"/>
      <c r="S318" s="140"/>
    </row>
    <row r="319" spans="1:19" s="70" customFormat="1" x14ac:dyDescent="0.3">
      <c r="A319" s="140"/>
      <c r="B319" s="140"/>
      <c r="C319" s="140"/>
      <c r="D319" s="140"/>
      <c r="E319" s="140"/>
      <c r="F319" s="140"/>
      <c r="G319" s="140"/>
      <c r="H319" s="140"/>
      <c r="I319" s="140"/>
      <c r="J319" s="140"/>
      <c r="K319" s="140"/>
      <c r="L319" s="140"/>
      <c r="M319" s="140"/>
      <c r="N319" s="140"/>
      <c r="O319" s="140"/>
      <c r="P319" s="140"/>
      <c r="Q319" s="140"/>
      <c r="R319" s="140"/>
      <c r="S319" s="140"/>
    </row>
    <row r="320" spans="1:19" s="70" customFormat="1" x14ac:dyDescent="0.3">
      <c r="A320" s="140"/>
      <c r="B320" s="140"/>
      <c r="C320" s="140"/>
      <c r="D320" s="140"/>
      <c r="E320" s="140"/>
      <c r="F320" s="140"/>
      <c r="G320" s="140"/>
      <c r="H320" s="140"/>
      <c r="I320" s="140"/>
      <c r="J320" s="140"/>
      <c r="K320" s="140"/>
      <c r="L320" s="140"/>
      <c r="M320" s="140"/>
      <c r="N320" s="140"/>
      <c r="O320" s="140"/>
      <c r="P320" s="140"/>
      <c r="Q320" s="140"/>
      <c r="R320" s="140"/>
      <c r="S320" s="140"/>
    </row>
    <row r="321" spans="1:19" s="70" customFormat="1" x14ac:dyDescent="0.3">
      <c r="A321" s="140"/>
      <c r="B321" s="140"/>
      <c r="C321" s="140"/>
      <c r="D321" s="140"/>
      <c r="E321" s="140"/>
      <c r="F321" s="140"/>
      <c r="G321" s="140"/>
      <c r="H321" s="140"/>
      <c r="I321" s="140"/>
      <c r="J321" s="140"/>
      <c r="K321" s="140"/>
      <c r="L321" s="140"/>
      <c r="M321" s="140"/>
      <c r="N321" s="140"/>
      <c r="O321" s="140"/>
      <c r="P321" s="140"/>
      <c r="Q321" s="140"/>
      <c r="R321" s="140"/>
      <c r="S321" s="140"/>
    </row>
    <row r="322" spans="1:19" s="70" customFormat="1" x14ac:dyDescent="0.3">
      <c r="A322" s="140"/>
      <c r="B322" s="140"/>
      <c r="C322" s="140"/>
      <c r="D322" s="140"/>
      <c r="E322" s="140"/>
      <c r="F322" s="140"/>
      <c r="G322" s="140"/>
      <c r="H322" s="140"/>
      <c r="I322" s="140"/>
      <c r="J322" s="140"/>
      <c r="K322" s="140"/>
      <c r="L322" s="140"/>
      <c r="M322" s="140"/>
      <c r="N322" s="140"/>
      <c r="O322" s="140"/>
      <c r="P322" s="140"/>
      <c r="Q322" s="140"/>
      <c r="R322" s="140"/>
      <c r="S322" s="140"/>
    </row>
    <row r="323" spans="1:19" s="70" customFormat="1" x14ac:dyDescent="0.3">
      <c r="A323" s="140"/>
      <c r="B323" s="140"/>
      <c r="C323" s="140"/>
      <c r="D323" s="140"/>
      <c r="E323" s="140"/>
      <c r="F323" s="140"/>
      <c r="G323" s="140"/>
      <c r="H323" s="140"/>
      <c r="I323" s="140"/>
      <c r="J323" s="140"/>
      <c r="K323" s="140"/>
      <c r="L323" s="140"/>
      <c r="M323" s="140"/>
      <c r="N323" s="140"/>
      <c r="O323" s="140"/>
      <c r="P323" s="140"/>
      <c r="Q323" s="140"/>
      <c r="R323" s="140"/>
      <c r="S323" s="140"/>
    </row>
    <row r="324" spans="1:19" s="70" customFormat="1" x14ac:dyDescent="0.3">
      <c r="A324" s="140"/>
      <c r="B324" s="140"/>
      <c r="C324" s="140"/>
      <c r="D324" s="140"/>
      <c r="E324" s="140"/>
      <c r="F324" s="140"/>
      <c r="G324" s="140"/>
      <c r="H324" s="140"/>
      <c r="I324" s="140"/>
      <c r="J324" s="140"/>
      <c r="K324" s="140"/>
      <c r="L324" s="140"/>
      <c r="M324" s="140"/>
      <c r="N324" s="140"/>
      <c r="O324" s="140"/>
      <c r="P324" s="140"/>
      <c r="Q324" s="140"/>
      <c r="R324" s="140"/>
      <c r="S324" s="140"/>
    </row>
    <row r="325" spans="1:19" s="70" customFormat="1" x14ac:dyDescent="0.3">
      <c r="A325" s="140"/>
      <c r="B325" s="140"/>
      <c r="C325" s="140"/>
      <c r="D325" s="140"/>
      <c r="E325" s="140"/>
      <c r="F325" s="140"/>
      <c r="G325" s="140"/>
      <c r="H325" s="140"/>
      <c r="I325" s="140"/>
      <c r="J325" s="140"/>
      <c r="K325" s="140"/>
      <c r="L325" s="140"/>
      <c r="M325" s="140"/>
      <c r="N325" s="140"/>
      <c r="O325" s="140"/>
      <c r="P325" s="140"/>
      <c r="Q325" s="140"/>
      <c r="R325" s="140"/>
      <c r="S325" s="140"/>
    </row>
    <row r="326" spans="1:19" s="70" customFormat="1" x14ac:dyDescent="0.3">
      <c r="A326" s="140"/>
      <c r="B326" s="140"/>
      <c r="C326" s="140"/>
      <c r="D326" s="140"/>
      <c r="E326" s="140"/>
      <c r="F326" s="140"/>
      <c r="G326" s="140"/>
      <c r="H326" s="140"/>
      <c r="I326" s="140"/>
      <c r="J326" s="140"/>
      <c r="K326" s="140"/>
      <c r="L326" s="140"/>
      <c r="M326" s="140"/>
      <c r="N326" s="140"/>
      <c r="O326" s="140"/>
      <c r="P326" s="140"/>
      <c r="Q326" s="140"/>
      <c r="R326" s="140"/>
      <c r="S326" s="140"/>
    </row>
    <row r="327" spans="1:19" s="70" customFormat="1" x14ac:dyDescent="0.3">
      <c r="A327" s="140"/>
      <c r="B327" s="140"/>
      <c r="C327" s="140"/>
      <c r="D327" s="140"/>
      <c r="E327" s="140"/>
      <c r="F327" s="140"/>
      <c r="G327" s="140"/>
      <c r="H327" s="140"/>
      <c r="I327" s="140"/>
      <c r="J327" s="140"/>
      <c r="K327" s="140"/>
      <c r="L327" s="140"/>
      <c r="M327" s="140"/>
      <c r="N327" s="140"/>
      <c r="O327" s="140"/>
      <c r="P327" s="140"/>
      <c r="Q327" s="140"/>
      <c r="R327" s="140"/>
      <c r="S327" s="140"/>
    </row>
    <row r="328" spans="1:19" s="70" customFormat="1" x14ac:dyDescent="0.3">
      <c r="A328" s="140"/>
      <c r="B328" s="140"/>
      <c r="C328" s="140"/>
      <c r="D328" s="140"/>
      <c r="E328" s="140"/>
      <c r="F328" s="140"/>
      <c r="G328" s="140"/>
      <c r="H328" s="140"/>
      <c r="I328" s="140"/>
      <c r="J328" s="140"/>
      <c r="K328" s="140"/>
      <c r="L328" s="140"/>
      <c r="M328" s="140"/>
      <c r="N328" s="140"/>
      <c r="O328" s="140"/>
      <c r="P328" s="140"/>
      <c r="Q328" s="140"/>
      <c r="R328" s="140"/>
      <c r="S328" s="140"/>
    </row>
    <row r="329" spans="1:19" s="70" customFormat="1" x14ac:dyDescent="0.3">
      <c r="A329" s="140"/>
      <c r="B329" s="140"/>
      <c r="C329" s="140"/>
      <c r="D329" s="140"/>
      <c r="E329" s="140"/>
      <c r="F329" s="140"/>
      <c r="G329" s="140"/>
      <c r="H329" s="140"/>
      <c r="I329" s="140"/>
      <c r="J329" s="140"/>
      <c r="K329" s="140"/>
      <c r="L329" s="140"/>
      <c r="M329" s="140"/>
      <c r="N329" s="140"/>
      <c r="O329" s="140"/>
      <c r="P329" s="140"/>
      <c r="Q329" s="140"/>
      <c r="R329" s="140"/>
      <c r="S329" s="140"/>
    </row>
    <row r="330" spans="1:19" s="70" customFormat="1" x14ac:dyDescent="0.3">
      <c r="A330" s="140"/>
      <c r="B330" s="140"/>
      <c r="C330" s="140"/>
      <c r="D330" s="140"/>
      <c r="E330" s="140"/>
      <c r="F330" s="140"/>
      <c r="G330" s="140"/>
      <c r="H330" s="140"/>
      <c r="I330" s="140"/>
      <c r="J330" s="140"/>
      <c r="K330" s="140"/>
      <c r="L330" s="140"/>
      <c r="M330" s="140"/>
      <c r="N330" s="140"/>
      <c r="O330" s="140"/>
      <c r="P330" s="140"/>
      <c r="Q330" s="140"/>
      <c r="R330" s="140"/>
      <c r="S330" s="140"/>
    </row>
    <row r="331" spans="1:19" s="70" customFormat="1" x14ac:dyDescent="0.3">
      <c r="A331" s="140"/>
      <c r="B331" s="140"/>
      <c r="C331" s="140"/>
      <c r="D331" s="140"/>
      <c r="E331" s="140"/>
      <c r="F331" s="140"/>
      <c r="G331" s="140"/>
      <c r="H331" s="140"/>
      <c r="I331" s="140"/>
      <c r="J331" s="140"/>
      <c r="K331" s="140"/>
      <c r="L331" s="140"/>
      <c r="M331" s="140"/>
      <c r="N331" s="140"/>
      <c r="O331" s="140"/>
      <c r="P331" s="140"/>
      <c r="Q331" s="140"/>
      <c r="R331" s="140"/>
      <c r="S331" s="140"/>
    </row>
    <row r="332" spans="1:19" s="70" customFormat="1" x14ac:dyDescent="0.3">
      <c r="A332" s="140"/>
      <c r="B332" s="140"/>
      <c r="C332" s="140"/>
      <c r="D332" s="140"/>
      <c r="E332" s="140"/>
      <c r="F332" s="140"/>
      <c r="G332" s="140"/>
      <c r="H332" s="140"/>
      <c r="I332" s="140"/>
      <c r="J332" s="140"/>
      <c r="K332" s="140"/>
      <c r="L332" s="140"/>
      <c r="M332" s="140"/>
      <c r="N332" s="140"/>
      <c r="O332" s="140"/>
      <c r="P332" s="140"/>
      <c r="Q332" s="140"/>
      <c r="R332" s="140"/>
      <c r="S332" s="140"/>
    </row>
    <row r="333" spans="1:19" s="70" customFormat="1" x14ac:dyDescent="0.3">
      <c r="A333" s="140"/>
      <c r="B333" s="140"/>
      <c r="C333" s="140"/>
      <c r="D333" s="140"/>
      <c r="E333" s="140"/>
      <c r="F333" s="140"/>
      <c r="G333" s="140"/>
      <c r="H333" s="140"/>
      <c r="I333" s="140"/>
      <c r="J333" s="140"/>
      <c r="K333" s="140"/>
      <c r="L333" s="140"/>
      <c r="M333" s="140"/>
      <c r="N333" s="140"/>
      <c r="O333" s="140"/>
      <c r="P333" s="140"/>
      <c r="Q333" s="140"/>
      <c r="R333" s="140"/>
      <c r="S333" s="140"/>
    </row>
    <row r="334" spans="1:19" s="70" customFormat="1" x14ac:dyDescent="0.3">
      <c r="A334" s="140"/>
      <c r="B334" s="140"/>
      <c r="C334" s="140"/>
      <c r="D334" s="140"/>
      <c r="E334" s="140"/>
      <c r="F334" s="140"/>
      <c r="G334" s="140"/>
      <c r="H334" s="140"/>
      <c r="I334" s="140"/>
      <c r="J334" s="140"/>
      <c r="K334" s="140"/>
      <c r="L334" s="140"/>
      <c r="M334" s="140"/>
      <c r="N334" s="140"/>
      <c r="O334" s="140"/>
      <c r="P334" s="140"/>
      <c r="Q334" s="140"/>
      <c r="R334" s="140"/>
      <c r="S334" s="140"/>
    </row>
    <row r="335" spans="1:19" s="70" customFormat="1" x14ac:dyDescent="0.3">
      <c r="A335" s="140"/>
      <c r="B335" s="140"/>
      <c r="C335" s="140"/>
      <c r="D335" s="140"/>
      <c r="E335" s="140"/>
      <c r="F335" s="140"/>
      <c r="G335" s="140"/>
      <c r="H335" s="140"/>
      <c r="I335" s="140"/>
      <c r="J335" s="140"/>
      <c r="K335" s="140"/>
      <c r="L335" s="140"/>
      <c r="M335" s="140"/>
      <c r="N335" s="140"/>
      <c r="O335" s="140"/>
      <c r="P335" s="140"/>
      <c r="Q335" s="140"/>
      <c r="R335" s="140"/>
      <c r="S335" s="140"/>
    </row>
    <row r="336" spans="1:19" s="70" customFormat="1" x14ac:dyDescent="0.3">
      <c r="A336" s="140"/>
      <c r="B336" s="140"/>
      <c r="C336" s="140"/>
      <c r="D336" s="140"/>
      <c r="E336" s="140"/>
      <c r="F336" s="140"/>
      <c r="G336" s="140"/>
      <c r="H336" s="140"/>
      <c r="I336" s="140"/>
      <c r="J336" s="140"/>
      <c r="K336" s="140"/>
      <c r="L336" s="140"/>
      <c r="M336" s="140"/>
      <c r="N336" s="140"/>
      <c r="O336" s="140"/>
      <c r="P336" s="140"/>
      <c r="Q336" s="140"/>
      <c r="R336" s="140"/>
      <c r="S336" s="140"/>
    </row>
    <row r="337" spans="1:19" s="70" customFormat="1" x14ac:dyDescent="0.3">
      <c r="A337" s="140"/>
      <c r="B337" s="140"/>
      <c r="C337" s="140"/>
      <c r="D337" s="140"/>
      <c r="E337" s="140"/>
      <c r="F337" s="140"/>
      <c r="G337" s="140"/>
      <c r="H337" s="140"/>
      <c r="I337" s="140"/>
      <c r="J337" s="140"/>
      <c r="K337" s="140"/>
      <c r="L337" s="140"/>
      <c r="M337" s="140"/>
      <c r="N337" s="140"/>
      <c r="O337" s="140"/>
      <c r="P337" s="140"/>
      <c r="Q337" s="140"/>
      <c r="R337" s="140"/>
      <c r="S337" s="140"/>
    </row>
    <row r="338" spans="1:19" s="70" customFormat="1" x14ac:dyDescent="0.3">
      <c r="A338" s="140"/>
      <c r="B338" s="140"/>
      <c r="C338" s="140"/>
      <c r="D338" s="140"/>
      <c r="E338" s="140"/>
      <c r="F338" s="140"/>
      <c r="G338" s="140"/>
      <c r="H338" s="140"/>
      <c r="I338" s="140"/>
      <c r="J338" s="140"/>
      <c r="K338" s="140"/>
      <c r="L338" s="140"/>
      <c r="M338" s="140"/>
      <c r="N338" s="140"/>
      <c r="O338" s="140"/>
      <c r="P338" s="140"/>
      <c r="Q338" s="140"/>
      <c r="R338" s="140"/>
      <c r="S338" s="140"/>
    </row>
    <row r="339" spans="1:19" s="70" customFormat="1" x14ac:dyDescent="0.3">
      <c r="A339" s="140"/>
      <c r="B339" s="140"/>
      <c r="C339" s="140"/>
      <c r="D339" s="140"/>
      <c r="E339" s="140"/>
      <c r="F339" s="140"/>
      <c r="G339" s="140"/>
      <c r="H339" s="140"/>
      <c r="I339" s="140"/>
      <c r="J339" s="140"/>
      <c r="K339" s="140"/>
      <c r="L339" s="140"/>
      <c r="M339" s="140"/>
      <c r="N339" s="140"/>
      <c r="O339" s="140"/>
      <c r="P339" s="140"/>
      <c r="Q339" s="140"/>
      <c r="R339" s="140"/>
      <c r="S339" s="140"/>
    </row>
    <row r="340" spans="1:19" s="70" customFormat="1" x14ac:dyDescent="0.3">
      <c r="A340" s="140"/>
      <c r="B340" s="140"/>
      <c r="C340" s="140"/>
      <c r="D340" s="140"/>
      <c r="E340" s="140"/>
      <c r="F340" s="140"/>
      <c r="G340" s="140"/>
      <c r="H340" s="140"/>
      <c r="I340" s="140"/>
      <c r="J340" s="140"/>
      <c r="K340" s="140"/>
      <c r="L340" s="140"/>
      <c r="M340" s="140"/>
      <c r="N340" s="140"/>
      <c r="O340" s="140"/>
      <c r="P340" s="140"/>
      <c r="Q340" s="140"/>
      <c r="R340" s="140"/>
      <c r="S340" s="140"/>
    </row>
    <row r="341" spans="1:19" s="70" customFormat="1" x14ac:dyDescent="0.3">
      <c r="A341" s="140"/>
      <c r="B341" s="140"/>
      <c r="C341" s="140"/>
      <c r="D341" s="140"/>
      <c r="E341" s="140"/>
      <c r="F341" s="140"/>
      <c r="G341" s="140"/>
      <c r="H341" s="140"/>
      <c r="I341" s="140"/>
      <c r="J341" s="140"/>
      <c r="K341" s="140"/>
      <c r="L341" s="140"/>
      <c r="M341" s="140"/>
      <c r="N341" s="140"/>
      <c r="O341" s="140"/>
      <c r="P341" s="140"/>
      <c r="Q341" s="140"/>
      <c r="R341" s="140"/>
      <c r="S341" s="140"/>
    </row>
    <row r="342" spans="1:19" s="70" customFormat="1" x14ac:dyDescent="0.3">
      <c r="A342" s="140"/>
      <c r="B342" s="140"/>
      <c r="C342" s="140"/>
      <c r="D342" s="140"/>
      <c r="E342" s="140"/>
      <c r="F342" s="140"/>
      <c r="G342" s="140"/>
      <c r="H342" s="140"/>
      <c r="I342" s="140"/>
      <c r="J342" s="140"/>
      <c r="K342" s="140"/>
      <c r="L342" s="140"/>
      <c r="M342" s="140"/>
      <c r="N342" s="140"/>
      <c r="O342" s="140"/>
      <c r="P342" s="140"/>
      <c r="Q342" s="140"/>
      <c r="R342" s="140"/>
      <c r="S342" s="140"/>
    </row>
    <row r="343" spans="1:19" s="70" customFormat="1" x14ac:dyDescent="0.3">
      <c r="A343" s="140"/>
      <c r="B343" s="140"/>
      <c r="C343" s="140"/>
      <c r="D343" s="140"/>
      <c r="E343" s="140"/>
      <c r="F343" s="140"/>
      <c r="G343" s="140"/>
      <c r="H343" s="140"/>
      <c r="I343" s="140"/>
      <c r="J343" s="140"/>
      <c r="K343" s="140"/>
      <c r="L343" s="140"/>
      <c r="M343" s="140"/>
      <c r="N343" s="140"/>
      <c r="O343" s="140"/>
      <c r="P343" s="140"/>
      <c r="Q343" s="140"/>
      <c r="R343" s="140"/>
      <c r="S343" s="140"/>
    </row>
    <row r="344" spans="1:19" s="70" customFormat="1" x14ac:dyDescent="0.3">
      <c r="A344" s="140"/>
      <c r="B344" s="140"/>
      <c r="C344" s="140"/>
      <c r="D344" s="140"/>
      <c r="E344" s="140"/>
      <c r="F344" s="140"/>
      <c r="G344" s="140"/>
      <c r="H344" s="140"/>
      <c r="I344" s="140"/>
      <c r="J344" s="140"/>
      <c r="K344" s="140"/>
      <c r="L344" s="140"/>
      <c r="M344" s="140"/>
      <c r="N344" s="140"/>
      <c r="O344" s="140"/>
      <c r="P344" s="140"/>
      <c r="Q344" s="140"/>
      <c r="R344" s="140"/>
      <c r="S344" s="140"/>
    </row>
    <row r="345" spans="1:19" s="70" customFormat="1" x14ac:dyDescent="0.3">
      <c r="A345" s="140"/>
      <c r="B345" s="140"/>
      <c r="C345" s="140"/>
      <c r="D345" s="140"/>
      <c r="E345" s="140"/>
      <c r="F345" s="140"/>
      <c r="G345" s="140"/>
      <c r="H345" s="140"/>
      <c r="I345" s="140"/>
      <c r="J345" s="140"/>
      <c r="K345" s="140"/>
      <c r="L345" s="140"/>
      <c r="M345" s="140"/>
      <c r="N345" s="140"/>
      <c r="O345" s="140"/>
      <c r="P345" s="140"/>
      <c r="Q345" s="140"/>
      <c r="R345" s="140"/>
      <c r="S345" s="140"/>
    </row>
    <row r="346" spans="1:19" s="70" customFormat="1" x14ac:dyDescent="0.3">
      <c r="A346" s="140"/>
      <c r="B346" s="140"/>
      <c r="C346" s="140"/>
      <c r="D346" s="140"/>
      <c r="E346" s="140"/>
      <c r="F346" s="140"/>
      <c r="G346" s="140"/>
      <c r="H346" s="140"/>
      <c r="I346" s="140"/>
      <c r="J346" s="140"/>
      <c r="K346" s="140"/>
      <c r="L346" s="140"/>
      <c r="M346" s="140"/>
      <c r="N346" s="140"/>
      <c r="O346" s="140"/>
      <c r="P346" s="140"/>
      <c r="Q346" s="140"/>
      <c r="R346" s="140"/>
      <c r="S346" s="140"/>
    </row>
    <row r="347" spans="1:19" s="70" customFormat="1" x14ac:dyDescent="0.3">
      <c r="A347" s="140"/>
      <c r="B347" s="140"/>
      <c r="C347" s="140"/>
      <c r="D347" s="140"/>
      <c r="E347" s="140"/>
      <c r="F347" s="140"/>
      <c r="G347" s="140"/>
      <c r="H347" s="140"/>
      <c r="I347" s="140"/>
      <c r="J347" s="140"/>
      <c r="K347" s="140"/>
      <c r="L347" s="140"/>
      <c r="M347" s="140"/>
      <c r="N347" s="140"/>
      <c r="O347" s="140"/>
      <c r="P347" s="140"/>
      <c r="Q347" s="140"/>
      <c r="R347" s="140"/>
      <c r="S347" s="140"/>
    </row>
    <row r="348" spans="1:19" s="70" customFormat="1" x14ac:dyDescent="0.3">
      <c r="A348" s="140"/>
      <c r="B348" s="140"/>
      <c r="C348" s="140"/>
      <c r="D348" s="140"/>
      <c r="E348" s="140"/>
      <c r="F348" s="140"/>
      <c r="G348" s="140"/>
      <c r="H348" s="140"/>
      <c r="I348" s="140"/>
      <c r="J348" s="140"/>
      <c r="K348" s="140"/>
      <c r="L348" s="140"/>
      <c r="M348" s="140"/>
      <c r="N348" s="140"/>
      <c r="O348" s="140"/>
      <c r="P348" s="140"/>
      <c r="Q348" s="140"/>
      <c r="R348" s="140"/>
      <c r="S348" s="140"/>
    </row>
    <row r="349" spans="1:19" s="70" customFormat="1" x14ac:dyDescent="0.3">
      <c r="A349" s="140"/>
      <c r="B349" s="140"/>
      <c r="C349" s="140"/>
      <c r="D349" s="140"/>
      <c r="E349" s="140"/>
      <c r="F349" s="140"/>
      <c r="G349" s="140"/>
      <c r="H349" s="140"/>
      <c r="I349" s="140"/>
      <c r="J349" s="140"/>
      <c r="K349" s="140"/>
      <c r="L349" s="140"/>
      <c r="M349" s="140"/>
      <c r="N349" s="140"/>
      <c r="O349" s="140"/>
      <c r="P349" s="140"/>
      <c r="Q349" s="140"/>
      <c r="R349" s="140"/>
      <c r="S349" s="140"/>
    </row>
    <row r="350" spans="1:19" s="70" customFormat="1" x14ac:dyDescent="0.3">
      <c r="A350" s="140"/>
      <c r="B350" s="140"/>
      <c r="C350" s="140"/>
      <c r="D350" s="140"/>
      <c r="E350" s="140"/>
      <c r="F350" s="140"/>
      <c r="G350" s="140"/>
      <c r="H350" s="140"/>
      <c r="I350" s="140"/>
      <c r="J350" s="140"/>
      <c r="K350" s="140"/>
      <c r="L350" s="140"/>
      <c r="M350" s="140"/>
      <c r="N350" s="140"/>
      <c r="O350" s="140"/>
      <c r="P350" s="140"/>
      <c r="Q350" s="140"/>
      <c r="R350" s="140"/>
      <c r="S350" s="140"/>
    </row>
    <row r="351" spans="1:19" s="70" customFormat="1" x14ac:dyDescent="0.3">
      <c r="A351" s="140"/>
      <c r="B351" s="140"/>
      <c r="C351" s="140"/>
      <c r="D351" s="140"/>
      <c r="E351" s="140"/>
      <c r="F351" s="140"/>
      <c r="G351" s="140"/>
      <c r="H351" s="140"/>
      <c r="I351" s="140"/>
      <c r="J351" s="140"/>
      <c r="K351" s="140"/>
      <c r="L351" s="140"/>
      <c r="M351" s="140"/>
      <c r="N351" s="140"/>
      <c r="O351" s="140"/>
      <c r="P351" s="140"/>
      <c r="Q351" s="140"/>
      <c r="R351" s="140"/>
      <c r="S351" s="140"/>
    </row>
    <row r="352" spans="1:19" s="70" customFormat="1" x14ac:dyDescent="0.3">
      <c r="A352" s="140"/>
      <c r="B352" s="140"/>
      <c r="C352" s="140"/>
      <c r="D352" s="140"/>
      <c r="E352" s="140"/>
      <c r="F352" s="140"/>
      <c r="G352" s="140"/>
      <c r="H352" s="140"/>
      <c r="I352" s="140"/>
      <c r="J352" s="140"/>
      <c r="K352" s="140"/>
      <c r="L352" s="140"/>
      <c r="M352" s="140"/>
      <c r="N352" s="140"/>
      <c r="O352" s="140"/>
      <c r="P352" s="140"/>
      <c r="Q352" s="140"/>
      <c r="R352" s="140"/>
      <c r="S352" s="140"/>
    </row>
    <row r="353" spans="1:19" s="70" customFormat="1" x14ac:dyDescent="0.3">
      <c r="A353" s="140"/>
      <c r="B353" s="140"/>
      <c r="C353" s="140"/>
      <c r="D353" s="140"/>
      <c r="E353" s="140"/>
      <c r="F353" s="140"/>
      <c r="G353" s="140"/>
      <c r="H353" s="140"/>
      <c r="I353" s="140"/>
      <c r="J353" s="140"/>
      <c r="K353" s="140"/>
      <c r="L353" s="140"/>
      <c r="M353" s="140"/>
      <c r="N353" s="140"/>
      <c r="O353" s="140"/>
      <c r="P353" s="140"/>
      <c r="Q353" s="140"/>
      <c r="R353" s="140"/>
      <c r="S353" s="140"/>
    </row>
    <row r="354" spans="1:19" s="70" customFormat="1" x14ac:dyDescent="0.3">
      <c r="A354" s="140"/>
      <c r="B354" s="140"/>
      <c r="C354" s="140"/>
      <c r="D354" s="140"/>
      <c r="E354" s="140"/>
      <c r="F354" s="140"/>
      <c r="G354" s="140"/>
      <c r="H354" s="140"/>
      <c r="I354" s="140"/>
      <c r="J354" s="140"/>
      <c r="K354" s="140"/>
      <c r="L354" s="140"/>
      <c r="M354" s="140"/>
      <c r="N354" s="140"/>
      <c r="O354" s="140"/>
      <c r="P354" s="140"/>
      <c r="Q354" s="140"/>
      <c r="R354" s="140"/>
      <c r="S354" s="140"/>
    </row>
    <row r="355" spans="1:19" s="70" customFormat="1" x14ac:dyDescent="0.3">
      <c r="A355" s="140"/>
      <c r="B355" s="140"/>
      <c r="C355" s="140"/>
      <c r="D355" s="140"/>
      <c r="E355" s="140"/>
      <c r="F355" s="140"/>
      <c r="G355" s="140"/>
      <c r="H355" s="140"/>
      <c r="I355" s="140"/>
      <c r="J355" s="140"/>
      <c r="K355" s="140"/>
      <c r="L355" s="140"/>
      <c r="M355" s="140"/>
      <c r="N355" s="140"/>
      <c r="O355" s="140"/>
      <c r="P355" s="140"/>
      <c r="Q355" s="140"/>
      <c r="R355" s="140"/>
      <c r="S355" s="140"/>
    </row>
    <row r="356" spans="1:19" s="70" customFormat="1" x14ac:dyDescent="0.3">
      <c r="A356" s="140"/>
      <c r="B356" s="140"/>
      <c r="C356" s="140"/>
      <c r="D356" s="140"/>
      <c r="E356" s="140"/>
      <c r="F356" s="140"/>
      <c r="G356" s="140"/>
      <c r="H356" s="140"/>
      <c r="I356" s="140"/>
      <c r="J356" s="140"/>
      <c r="K356" s="140"/>
      <c r="L356" s="140"/>
      <c r="M356" s="140"/>
      <c r="N356" s="140"/>
      <c r="O356" s="140"/>
      <c r="P356" s="140"/>
      <c r="Q356" s="140"/>
      <c r="R356" s="140"/>
      <c r="S356" s="140"/>
    </row>
    <row r="357" spans="1:19" s="70" customFormat="1" x14ac:dyDescent="0.3">
      <c r="A357" s="140"/>
      <c r="B357" s="140"/>
      <c r="C357" s="140"/>
      <c r="D357" s="140"/>
      <c r="E357" s="140"/>
      <c r="F357" s="140"/>
      <c r="G357" s="140"/>
      <c r="H357" s="140"/>
      <c r="I357" s="140"/>
      <c r="J357" s="140"/>
      <c r="K357" s="140"/>
      <c r="L357" s="140"/>
      <c r="M357" s="140"/>
      <c r="N357" s="140"/>
      <c r="O357" s="140"/>
      <c r="P357" s="140"/>
      <c r="Q357" s="140"/>
      <c r="R357" s="140"/>
      <c r="S357" s="140"/>
    </row>
    <row r="358" spans="1:19" s="70" customFormat="1" x14ac:dyDescent="0.3">
      <c r="A358" s="140"/>
      <c r="B358" s="140"/>
      <c r="C358" s="140"/>
      <c r="D358" s="140"/>
      <c r="E358" s="140"/>
      <c r="F358" s="140"/>
      <c r="G358" s="140"/>
      <c r="H358" s="140"/>
      <c r="I358" s="140"/>
      <c r="J358" s="140"/>
      <c r="K358" s="140"/>
      <c r="L358" s="140"/>
      <c r="M358" s="140"/>
      <c r="N358" s="140"/>
      <c r="O358" s="140"/>
      <c r="P358" s="140"/>
      <c r="Q358" s="140"/>
      <c r="R358" s="140"/>
      <c r="S358" s="140"/>
    </row>
    <row r="359" spans="1:19" s="70" customFormat="1" x14ac:dyDescent="0.3">
      <c r="A359" s="140"/>
      <c r="B359" s="140"/>
      <c r="C359" s="140"/>
      <c r="D359" s="140"/>
      <c r="E359" s="140"/>
      <c r="F359" s="140"/>
      <c r="G359" s="140"/>
      <c r="H359" s="140"/>
      <c r="I359" s="140"/>
      <c r="J359" s="140"/>
      <c r="K359" s="140"/>
      <c r="L359" s="140"/>
      <c r="M359" s="140"/>
      <c r="N359" s="140"/>
      <c r="O359" s="140"/>
      <c r="P359" s="140"/>
      <c r="Q359" s="140"/>
      <c r="R359" s="140"/>
      <c r="S359" s="140"/>
    </row>
    <row r="360" spans="1:19" s="70" customFormat="1" x14ac:dyDescent="0.3">
      <c r="A360" s="140"/>
      <c r="B360" s="140"/>
      <c r="C360" s="140"/>
      <c r="D360" s="140"/>
      <c r="E360" s="140"/>
      <c r="F360" s="140"/>
      <c r="G360" s="140"/>
      <c r="H360" s="140"/>
      <c r="I360" s="140"/>
      <c r="J360" s="140"/>
      <c r="K360" s="140"/>
      <c r="L360" s="140"/>
      <c r="M360" s="140"/>
      <c r="N360" s="140"/>
      <c r="O360" s="140"/>
      <c r="P360" s="140"/>
      <c r="Q360" s="140"/>
      <c r="R360" s="140"/>
      <c r="S360" s="140"/>
    </row>
    <row r="361" spans="1:19" s="70" customFormat="1" x14ac:dyDescent="0.3">
      <c r="A361" s="140"/>
      <c r="B361" s="140"/>
      <c r="C361" s="140"/>
      <c r="D361" s="140"/>
      <c r="E361" s="140"/>
      <c r="F361" s="140"/>
      <c r="G361" s="140"/>
      <c r="H361" s="140"/>
      <c r="I361" s="140"/>
      <c r="J361" s="140"/>
      <c r="K361" s="140"/>
      <c r="L361" s="140"/>
      <c r="M361" s="140"/>
      <c r="N361" s="140"/>
      <c r="O361" s="140"/>
      <c r="P361" s="140"/>
      <c r="Q361" s="140"/>
      <c r="R361" s="140"/>
      <c r="S361" s="140"/>
    </row>
    <row r="362" spans="1:19" s="70" customFormat="1" x14ac:dyDescent="0.3">
      <c r="A362" s="140"/>
      <c r="B362" s="140"/>
      <c r="C362" s="140"/>
      <c r="D362" s="140"/>
      <c r="E362" s="140"/>
      <c r="F362" s="140"/>
      <c r="G362" s="140"/>
      <c r="H362" s="140"/>
      <c r="I362" s="140"/>
      <c r="J362" s="140"/>
      <c r="K362" s="140"/>
      <c r="L362" s="140"/>
      <c r="M362" s="140"/>
      <c r="N362" s="140"/>
      <c r="O362" s="140"/>
      <c r="P362" s="140"/>
      <c r="Q362" s="140"/>
      <c r="R362" s="140"/>
      <c r="S362" s="140"/>
    </row>
    <row r="363" spans="1:19" s="70" customFormat="1" x14ac:dyDescent="0.3">
      <c r="A363" s="140"/>
      <c r="B363" s="140"/>
      <c r="C363" s="140"/>
      <c r="D363" s="140"/>
      <c r="E363" s="140"/>
      <c r="F363" s="140"/>
      <c r="G363" s="140"/>
      <c r="H363" s="140"/>
      <c r="I363" s="140"/>
      <c r="J363" s="140"/>
      <c r="K363" s="140"/>
      <c r="L363" s="140"/>
      <c r="M363" s="140"/>
      <c r="N363" s="140"/>
      <c r="O363" s="140"/>
      <c r="P363" s="140"/>
      <c r="Q363" s="140"/>
      <c r="R363" s="140"/>
      <c r="S363" s="140"/>
    </row>
    <row r="364" spans="1:19" s="70" customFormat="1" x14ac:dyDescent="0.3">
      <c r="A364" s="140"/>
      <c r="B364" s="140"/>
      <c r="C364" s="140"/>
      <c r="D364" s="140"/>
      <c r="E364" s="140"/>
      <c r="F364" s="140"/>
      <c r="G364" s="140"/>
      <c r="H364" s="140"/>
      <c r="I364" s="140"/>
      <c r="J364" s="140"/>
      <c r="K364" s="140"/>
      <c r="L364" s="140"/>
      <c r="M364" s="140"/>
      <c r="N364" s="140"/>
      <c r="O364" s="140"/>
      <c r="P364" s="140"/>
      <c r="Q364" s="140"/>
      <c r="R364" s="140"/>
      <c r="S364" s="140"/>
    </row>
    <row r="365" spans="1:19" s="70" customFormat="1" x14ac:dyDescent="0.3">
      <c r="A365" s="140"/>
      <c r="B365" s="140"/>
      <c r="C365" s="140"/>
      <c r="D365" s="140"/>
      <c r="E365" s="140"/>
      <c r="F365" s="140"/>
      <c r="G365" s="140"/>
      <c r="H365" s="140"/>
      <c r="I365" s="140"/>
      <c r="J365" s="140"/>
      <c r="K365" s="140"/>
      <c r="L365" s="140"/>
      <c r="M365" s="140"/>
      <c r="N365" s="140"/>
      <c r="O365" s="140"/>
      <c r="P365" s="140"/>
      <c r="Q365" s="140"/>
      <c r="R365" s="140"/>
      <c r="S365" s="140"/>
    </row>
    <row r="366" spans="1:19" s="70" customFormat="1" x14ac:dyDescent="0.3">
      <c r="A366" s="140"/>
      <c r="B366" s="140"/>
      <c r="C366" s="140"/>
      <c r="D366" s="140"/>
      <c r="E366" s="140"/>
      <c r="F366" s="140"/>
      <c r="G366" s="140"/>
      <c r="H366" s="140"/>
      <c r="I366" s="140"/>
      <c r="J366" s="140"/>
      <c r="K366" s="140"/>
      <c r="L366" s="140"/>
      <c r="M366" s="140"/>
      <c r="N366" s="140"/>
      <c r="O366" s="140"/>
      <c r="P366" s="140"/>
      <c r="Q366" s="140"/>
      <c r="R366" s="140"/>
      <c r="S366" s="140"/>
    </row>
    <row r="367" spans="1:19" s="70" customFormat="1" x14ac:dyDescent="0.3">
      <c r="A367" s="140"/>
      <c r="B367" s="140"/>
      <c r="C367" s="140"/>
      <c r="D367" s="140"/>
      <c r="E367" s="140"/>
      <c r="F367" s="140"/>
      <c r="G367" s="140"/>
      <c r="H367" s="140"/>
      <c r="I367" s="140"/>
      <c r="J367" s="140"/>
      <c r="K367" s="140"/>
      <c r="L367" s="140"/>
      <c r="M367" s="140"/>
      <c r="N367" s="140"/>
      <c r="O367" s="140"/>
      <c r="P367" s="140"/>
      <c r="Q367" s="140"/>
      <c r="R367" s="140"/>
      <c r="S367" s="140"/>
    </row>
    <row r="368" spans="1:19" s="70" customFormat="1" x14ac:dyDescent="0.3">
      <c r="A368" s="140"/>
      <c r="B368" s="140"/>
      <c r="C368" s="140"/>
      <c r="D368" s="140"/>
      <c r="E368" s="140"/>
      <c r="F368" s="140"/>
      <c r="G368" s="140"/>
      <c r="H368" s="140"/>
      <c r="I368" s="140"/>
      <c r="J368" s="140"/>
      <c r="K368" s="140"/>
      <c r="L368" s="140"/>
      <c r="M368" s="140"/>
      <c r="N368" s="140"/>
      <c r="O368" s="140"/>
      <c r="P368" s="140"/>
      <c r="Q368" s="140"/>
      <c r="R368" s="140"/>
      <c r="S368" s="140"/>
    </row>
    <row r="369" spans="1:19" s="70" customFormat="1" x14ac:dyDescent="0.3">
      <c r="A369" s="140"/>
      <c r="B369" s="140"/>
      <c r="C369" s="140"/>
      <c r="D369" s="140"/>
      <c r="E369" s="140"/>
      <c r="F369" s="140"/>
      <c r="G369" s="140"/>
      <c r="H369" s="140"/>
      <c r="I369" s="140"/>
      <c r="J369" s="140"/>
      <c r="K369" s="140"/>
      <c r="L369" s="140"/>
      <c r="M369" s="140"/>
      <c r="N369" s="140"/>
      <c r="O369" s="140"/>
      <c r="P369" s="140"/>
      <c r="Q369" s="140"/>
      <c r="R369" s="140"/>
      <c r="S369" s="140"/>
    </row>
    <row r="370" spans="1:19" s="70" customFormat="1" x14ac:dyDescent="0.3">
      <c r="A370" s="140"/>
      <c r="B370" s="140"/>
      <c r="C370" s="140"/>
      <c r="D370" s="140"/>
      <c r="E370" s="140"/>
      <c r="F370" s="140"/>
      <c r="G370" s="140"/>
      <c r="H370" s="140"/>
      <c r="I370" s="140"/>
      <c r="J370" s="140"/>
      <c r="K370" s="140"/>
      <c r="L370" s="140"/>
      <c r="M370" s="140"/>
      <c r="N370" s="140"/>
      <c r="O370" s="140"/>
      <c r="P370" s="140"/>
      <c r="Q370" s="140"/>
      <c r="R370" s="140"/>
      <c r="S370" s="140"/>
    </row>
    <row r="371" spans="1:19" s="70" customFormat="1" x14ac:dyDescent="0.3">
      <c r="A371" s="140"/>
      <c r="B371" s="140"/>
      <c r="C371" s="140"/>
      <c r="D371" s="140"/>
      <c r="E371" s="140"/>
      <c r="F371" s="140"/>
      <c r="G371" s="140"/>
      <c r="H371" s="140"/>
      <c r="I371" s="140"/>
      <c r="J371" s="140"/>
      <c r="K371" s="140"/>
      <c r="L371" s="140"/>
      <c r="M371" s="140"/>
      <c r="N371" s="140"/>
      <c r="O371" s="140"/>
      <c r="P371" s="140"/>
      <c r="Q371" s="140"/>
      <c r="R371" s="140"/>
      <c r="S371" s="140"/>
    </row>
    <row r="372" spans="1:19" s="70" customFormat="1" x14ac:dyDescent="0.3">
      <c r="A372" s="140"/>
      <c r="B372" s="140"/>
      <c r="C372" s="140"/>
      <c r="D372" s="140"/>
      <c r="E372" s="140"/>
      <c r="F372" s="140"/>
      <c r="G372" s="140"/>
      <c r="H372" s="140"/>
      <c r="I372" s="140"/>
      <c r="J372" s="140"/>
      <c r="K372" s="140"/>
      <c r="L372" s="140"/>
      <c r="M372" s="140"/>
      <c r="N372" s="140"/>
      <c r="O372" s="140"/>
      <c r="P372" s="140"/>
      <c r="Q372" s="140"/>
      <c r="R372" s="140"/>
      <c r="S372" s="140"/>
    </row>
    <row r="373" spans="1:19" s="70" customFormat="1" x14ac:dyDescent="0.3">
      <c r="A373" s="140"/>
      <c r="B373" s="140"/>
      <c r="C373" s="140"/>
      <c r="D373" s="140"/>
      <c r="E373" s="140"/>
      <c r="F373" s="140"/>
      <c r="G373" s="140"/>
      <c r="H373" s="140"/>
      <c r="I373" s="140"/>
      <c r="J373" s="140"/>
      <c r="K373" s="140"/>
      <c r="L373" s="140"/>
      <c r="M373" s="140"/>
      <c r="N373" s="140"/>
      <c r="O373" s="140"/>
      <c r="P373" s="140"/>
      <c r="Q373" s="140"/>
      <c r="R373" s="140"/>
      <c r="S373" s="140"/>
    </row>
    <row r="374" spans="1:19" s="70" customFormat="1" x14ac:dyDescent="0.3">
      <c r="A374" s="140"/>
      <c r="B374" s="140"/>
      <c r="C374" s="140"/>
      <c r="D374" s="140"/>
      <c r="E374" s="140"/>
      <c r="F374" s="140"/>
      <c r="G374" s="140"/>
      <c r="H374" s="140"/>
      <c r="I374" s="140"/>
      <c r="J374" s="140"/>
      <c r="K374" s="140"/>
      <c r="L374" s="140"/>
      <c r="M374" s="140"/>
      <c r="N374" s="140"/>
      <c r="O374" s="140"/>
      <c r="P374" s="140"/>
      <c r="Q374" s="140"/>
      <c r="R374" s="140"/>
      <c r="S374" s="140"/>
    </row>
    <row r="375" spans="1:19" s="70" customFormat="1" x14ac:dyDescent="0.3">
      <c r="A375" s="140"/>
      <c r="B375" s="140"/>
      <c r="C375" s="140"/>
      <c r="D375" s="140"/>
      <c r="E375" s="140"/>
      <c r="F375" s="140"/>
      <c r="G375" s="140"/>
      <c r="H375" s="140"/>
      <c r="I375" s="140"/>
      <c r="J375" s="140"/>
      <c r="K375" s="140"/>
      <c r="L375" s="140"/>
      <c r="M375" s="140"/>
      <c r="N375" s="140"/>
      <c r="O375" s="140"/>
      <c r="P375" s="140"/>
      <c r="Q375" s="140"/>
      <c r="R375" s="140"/>
      <c r="S375" s="140"/>
    </row>
    <row r="376" spans="1:19" s="70" customFormat="1" x14ac:dyDescent="0.3">
      <c r="A376" s="140"/>
      <c r="B376" s="140"/>
      <c r="C376" s="140"/>
      <c r="D376" s="140"/>
      <c r="E376" s="140"/>
      <c r="F376" s="140"/>
      <c r="G376" s="140"/>
      <c r="H376" s="140"/>
      <c r="I376" s="140"/>
      <c r="J376" s="140"/>
      <c r="K376" s="140"/>
      <c r="L376" s="140"/>
      <c r="M376" s="140"/>
      <c r="N376" s="140"/>
      <c r="O376" s="140"/>
      <c r="P376" s="140"/>
      <c r="Q376" s="140"/>
      <c r="R376" s="140"/>
      <c r="S376" s="140"/>
    </row>
    <row r="377" spans="1:19" s="70" customFormat="1" x14ac:dyDescent="0.3">
      <c r="A377" s="140"/>
      <c r="B377" s="140"/>
      <c r="C377" s="140"/>
      <c r="D377" s="140"/>
      <c r="E377" s="140"/>
      <c r="F377" s="140"/>
      <c r="G377" s="140"/>
      <c r="H377" s="140"/>
      <c r="I377" s="140"/>
      <c r="J377" s="140"/>
      <c r="K377" s="140"/>
      <c r="L377" s="140"/>
      <c r="M377" s="140"/>
      <c r="N377" s="140"/>
      <c r="O377" s="140"/>
      <c r="P377" s="140"/>
      <c r="Q377" s="140"/>
      <c r="R377" s="140"/>
      <c r="S377" s="140"/>
    </row>
    <row r="378" spans="1:19" s="70" customFormat="1" x14ac:dyDescent="0.3">
      <c r="A378" s="140"/>
      <c r="B378" s="140"/>
      <c r="C378" s="140"/>
      <c r="D378" s="140"/>
      <c r="E378" s="140"/>
      <c r="F378" s="140"/>
      <c r="G378" s="140"/>
      <c r="H378" s="140"/>
      <c r="I378" s="140"/>
      <c r="J378" s="140"/>
      <c r="K378" s="140"/>
      <c r="L378" s="140"/>
      <c r="M378" s="140"/>
      <c r="N378" s="140"/>
      <c r="O378" s="140"/>
      <c r="P378" s="140"/>
      <c r="Q378" s="140"/>
      <c r="R378" s="140"/>
      <c r="S378" s="140"/>
    </row>
    <row r="379" spans="1:19" s="70" customFormat="1" x14ac:dyDescent="0.3">
      <c r="A379" s="140"/>
      <c r="B379" s="140"/>
      <c r="C379" s="140"/>
      <c r="D379" s="140"/>
      <c r="E379" s="140"/>
      <c r="F379" s="140"/>
      <c r="G379" s="140"/>
      <c r="H379" s="140"/>
      <c r="I379" s="140"/>
      <c r="J379" s="140"/>
      <c r="K379" s="140"/>
      <c r="L379" s="140"/>
      <c r="M379" s="140"/>
      <c r="N379" s="140"/>
      <c r="O379" s="140"/>
      <c r="P379" s="140"/>
      <c r="Q379" s="140"/>
      <c r="R379" s="140"/>
      <c r="S379" s="140"/>
    </row>
    <row r="380" spans="1:19" s="70" customFormat="1" x14ac:dyDescent="0.3">
      <c r="A380" s="140"/>
      <c r="B380" s="140"/>
      <c r="C380" s="140"/>
      <c r="D380" s="140"/>
      <c r="E380" s="140"/>
      <c r="F380" s="140"/>
      <c r="G380" s="140"/>
      <c r="H380" s="140"/>
      <c r="I380" s="140"/>
      <c r="J380" s="140"/>
      <c r="K380" s="140"/>
      <c r="L380" s="140"/>
      <c r="M380" s="140"/>
      <c r="N380" s="140"/>
      <c r="O380" s="140"/>
      <c r="P380" s="140"/>
      <c r="Q380" s="140"/>
      <c r="R380" s="140"/>
      <c r="S380" s="140"/>
    </row>
    <row r="381" spans="1:19" s="70" customFormat="1" x14ac:dyDescent="0.3">
      <c r="A381" s="140"/>
      <c r="B381" s="140"/>
      <c r="C381" s="140"/>
      <c r="D381" s="140"/>
      <c r="E381" s="140"/>
      <c r="F381" s="140"/>
      <c r="G381" s="140"/>
      <c r="H381" s="140"/>
      <c r="I381" s="140"/>
      <c r="J381" s="140"/>
      <c r="K381" s="140"/>
      <c r="L381" s="140"/>
      <c r="M381" s="140"/>
      <c r="N381" s="140"/>
      <c r="O381" s="140"/>
      <c r="P381" s="140"/>
      <c r="Q381" s="140"/>
      <c r="R381" s="140"/>
      <c r="S381" s="140"/>
    </row>
    <row r="382" spans="1:19" s="70" customFormat="1" x14ac:dyDescent="0.3">
      <c r="A382" s="140"/>
      <c r="B382" s="140"/>
      <c r="C382" s="140"/>
      <c r="D382" s="140"/>
      <c r="E382" s="140"/>
      <c r="F382" s="140"/>
      <c r="G382" s="140"/>
      <c r="H382" s="140"/>
      <c r="I382" s="140"/>
      <c r="J382" s="140"/>
      <c r="K382" s="140"/>
      <c r="L382" s="140"/>
      <c r="M382" s="140"/>
      <c r="N382" s="140"/>
      <c r="O382" s="140"/>
      <c r="P382" s="140"/>
      <c r="Q382" s="140"/>
      <c r="R382" s="140"/>
      <c r="S382" s="140"/>
    </row>
    <row r="383" spans="1:19" s="70" customFormat="1" x14ac:dyDescent="0.3">
      <c r="A383" s="140"/>
      <c r="B383" s="140"/>
      <c r="C383" s="140"/>
      <c r="D383" s="140"/>
      <c r="E383" s="140"/>
      <c r="F383" s="140"/>
      <c r="G383" s="140"/>
      <c r="H383" s="140"/>
      <c r="I383" s="140"/>
      <c r="J383" s="140"/>
      <c r="K383" s="140"/>
      <c r="L383" s="140"/>
      <c r="M383" s="140"/>
      <c r="N383" s="140"/>
      <c r="O383" s="140"/>
      <c r="P383" s="140"/>
      <c r="Q383" s="140"/>
      <c r="R383" s="140"/>
      <c r="S383" s="140"/>
    </row>
    <row r="384" spans="1:19" s="70" customFormat="1" x14ac:dyDescent="0.3">
      <c r="A384" s="140"/>
      <c r="B384" s="140"/>
      <c r="C384" s="140"/>
      <c r="D384" s="140"/>
      <c r="E384" s="140"/>
      <c r="F384" s="140"/>
      <c r="G384" s="140"/>
      <c r="H384" s="140"/>
      <c r="I384" s="140"/>
      <c r="J384" s="140"/>
      <c r="K384" s="140"/>
      <c r="L384" s="140"/>
      <c r="M384" s="140"/>
      <c r="N384" s="140"/>
      <c r="O384" s="140"/>
      <c r="P384" s="140"/>
      <c r="Q384" s="140"/>
      <c r="R384" s="140"/>
      <c r="S384" s="140"/>
    </row>
    <row r="385" spans="1:19" s="70" customFormat="1" x14ac:dyDescent="0.3">
      <c r="A385" s="140"/>
      <c r="B385" s="140"/>
      <c r="C385" s="140"/>
      <c r="D385" s="140"/>
      <c r="E385" s="140"/>
      <c r="F385" s="140"/>
      <c r="G385" s="140"/>
      <c r="H385" s="140"/>
      <c r="I385" s="140"/>
      <c r="J385" s="140"/>
      <c r="K385" s="140"/>
      <c r="L385" s="140"/>
      <c r="M385" s="140"/>
      <c r="N385" s="140"/>
      <c r="O385" s="140"/>
      <c r="P385" s="140"/>
      <c r="Q385" s="140"/>
      <c r="R385" s="140"/>
      <c r="S385" s="140"/>
    </row>
    <row r="386" spans="1:19" s="70" customFormat="1" x14ac:dyDescent="0.3">
      <c r="A386" s="140"/>
      <c r="B386" s="140"/>
      <c r="C386" s="140"/>
      <c r="D386" s="140"/>
      <c r="E386" s="140"/>
      <c r="F386" s="140"/>
      <c r="G386" s="140"/>
      <c r="H386" s="140"/>
      <c r="I386" s="140"/>
      <c r="J386" s="140"/>
      <c r="K386" s="140"/>
      <c r="L386" s="140"/>
      <c r="M386" s="140"/>
      <c r="N386" s="140"/>
      <c r="O386" s="140"/>
      <c r="P386" s="140"/>
      <c r="Q386" s="140"/>
      <c r="R386" s="140"/>
      <c r="S386" s="140"/>
    </row>
    <row r="387" spans="1:19" s="70" customFormat="1" x14ac:dyDescent="0.3">
      <c r="A387" s="140"/>
      <c r="B387" s="140"/>
      <c r="C387" s="140"/>
      <c r="D387" s="140"/>
      <c r="E387" s="140"/>
      <c r="F387" s="140"/>
      <c r="G387" s="140"/>
      <c r="H387" s="140"/>
      <c r="I387" s="140"/>
      <c r="J387" s="140"/>
      <c r="K387" s="140"/>
      <c r="L387" s="140"/>
      <c r="M387" s="140"/>
      <c r="N387" s="140"/>
      <c r="O387" s="140"/>
      <c r="P387" s="140"/>
      <c r="Q387" s="140"/>
      <c r="R387" s="140"/>
      <c r="S387" s="140"/>
    </row>
    <row r="388" spans="1:19" s="70" customFormat="1" x14ac:dyDescent="0.3">
      <c r="A388" s="140"/>
      <c r="B388" s="140"/>
      <c r="C388" s="140"/>
      <c r="D388" s="140"/>
      <c r="E388" s="140"/>
      <c r="F388" s="140"/>
      <c r="G388" s="140"/>
      <c r="H388" s="140"/>
      <c r="I388" s="140"/>
      <c r="J388" s="140"/>
      <c r="K388" s="140"/>
      <c r="L388" s="140"/>
      <c r="M388" s="140"/>
      <c r="N388" s="140"/>
      <c r="O388" s="140"/>
      <c r="P388" s="140"/>
      <c r="Q388" s="140"/>
      <c r="R388" s="140"/>
      <c r="S388" s="140"/>
    </row>
    <row r="389" spans="1:19" s="70" customFormat="1" x14ac:dyDescent="0.3">
      <c r="A389" s="140"/>
      <c r="B389" s="140"/>
      <c r="C389" s="140"/>
      <c r="D389" s="140"/>
      <c r="E389" s="140"/>
      <c r="F389" s="140"/>
      <c r="G389" s="140"/>
      <c r="H389" s="140"/>
      <c r="I389" s="140"/>
      <c r="J389" s="140"/>
      <c r="K389" s="140"/>
      <c r="L389" s="140"/>
      <c r="M389" s="140"/>
      <c r="N389" s="140"/>
      <c r="O389" s="140"/>
      <c r="P389" s="140"/>
      <c r="Q389" s="140"/>
      <c r="R389" s="140"/>
      <c r="S389" s="140"/>
    </row>
    <row r="390" spans="1:19" s="70" customFormat="1" x14ac:dyDescent="0.3">
      <c r="A390" s="140"/>
      <c r="B390" s="140"/>
      <c r="C390" s="140"/>
      <c r="D390" s="140"/>
      <c r="E390" s="140"/>
      <c r="F390" s="140"/>
      <c r="G390" s="140"/>
      <c r="H390" s="140"/>
      <c r="I390" s="140"/>
      <c r="J390" s="140"/>
      <c r="K390" s="140"/>
      <c r="L390" s="140"/>
      <c r="M390" s="140"/>
      <c r="N390" s="140"/>
      <c r="O390" s="140"/>
      <c r="P390" s="140"/>
      <c r="Q390" s="140"/>
      <c r="R390" s="140"/>
      <c r="S390" s="140"/>
    </row>
    <row r="391" spans="1:19" s="70" customFormat="1" x14ac:dyDescent="0.3">
      <c r="A391" s="140"/>
      <c r="B391" s="140"/>
      <c r="C391" s="140"/>
      <c r="D391" s="140"/>
      <c r="E391" s="140"/>
      <c r="F391" s="140"/>
      <c r="G391" s="140"/>
      <c r="H391" s="140"/>
      <c r="I391" s="140"/>
      <c r="J391" s="140"/>
      <c r="K391" s="140"/>
      <c r="L391" s="140"/>
      <c r="M391" s="140"/>
      <c r="N391" s="140"/>
      <c r="O391" s="140"/>
      <c r="P391" s="140"/>
      <c r="Q391" s="140"/>
      <c r="R391" s="140"/>
      <c r="S391" s="140"/>
    </row>
    <row r="392" spans="1:19" s="70" customFormat="1" x14ac:dyDescent="0.3">
      <c r="A392" s="140"/>
      <c r="B392" s="140"/>
      <c r="C392" s="140"/>
      <c r="D392" s="140"/>
      <c r="E392" s="140"/>
      <c r="F392" s="140"/>
      <c r="G392" s="140"/>
      <c r="H392" s="140"/>
      <c r="I392" s="140"/>
      <c r="J392" s="140"/>
      <c r="K392" s="140"/>
      <c r="L392" s="140"/>
      <c r="M392" s="140"/>
      <c r="N392" s="140"/>
      <c r="O392" s="140"/>
      <c r="P392" s="140"/>
      <c r="Q392" s="140"/>
      <c r="R392" s="140"/>
      <c r="S392" s="140"/>
    </row>
    <row r="393" spans="1:19" s="70" customFormat="1" x14ac:dyDescent="0.3">
      <c r="A393" s="140"/>
      <c r="B393" s="140"/>
      <c r="C393" s="140"/>
      <c r="D393" s="140"/>
      <c r="E393" s="140"/>
      <c r="F393" s="140"/>
      <c r="G393" s="140"/>
      <c r="H393" s="140"/>
      <c r="I393" s="140"/>
      <c r="J393" s="140"/>
      <c r="K393" s="140"/>
      <c r="L393" s="140"/>
      <c r="M393" s="140"/>
      <c r="N393" s="140"/>
      <c r="O393" s="140"/>
      <c r="P393" s="140"/>
      <c r="Q393" s="140"/>
      <c r="R393" s="140"/>
      <c r="S393" s="140"/>
    </row>
    <row r="394" spans="1:19" s="70" customFormat="1" x14ac:dyDescent="0.3">
      <c r="A394" s="140"/>
      <c r="B394" s="140"/>
      <c r="C394" s="140"/>
      <c r="D394" s="140"/>
      <c r="E394" s="140"/>
      <c r="F394" s="140"/>
      <c r="G394" s="140"/>
      <c r="H394" s="140"/>
      <c r="I394" s="140"/>
      <c r="J394" s="140"/>
      <c r="K394" s="140"/>
      <c r="L394" s="140"/>
      <c r="M394" s="140"/>
      <c r="N394" s="140"/>
      <c r="O394" s="140"/>
      <c r="P394" s="140"/>
      <c r="Q394" s="140"/>
      <c r="R394" s="140"/>
      <c r="S394" s="140"/>
    </row>
    <row r="395" spans="1:19" s="70" customFormat="1" x14ac:dyDescent="0.3">
      <c r="A395" s="140"/>
      <c r="B395" s="140"/>
      <c r="C395" s="140"/>
      <c r="D395" s="140"/>
      <c r="E395" s="140"/>
      <c r="F395" s="140"/>
      <c r="G395" s="140"/>
      <c r="H395" s="140"/>
      <c r="I395" s="140"/>
      <c r="J395" s="140"/>
      <c r="K395" s="140"/>
      <c r="L395" s="140"/>
      <c r="M395" s="140"/>
      <c r="N395" s="140"/>
      <c r="O395" s="140"/>
      <c r="P395" s="140"/>
      <c r="Q395" s="140"/>
      <c r="R395" s="140"/>
      <c r="S395" s="140"/>
    </row>
    <row r="396" spans="1:19" s="70" customFormat="1" x14ac:dyDescent="0.3">
      <c r="A396" s="140"/>
      <c r="B396" s="140"/>
      <c r="C396" s="140"/>
      <c r="D396" s="140"/>
      <c r="E396" s="140"/>
      <c r="F396" s="140"/>
      <c r="G396" s="140"/>
      <c r="H396" s="140"/>
      <c r="I396" s="140"/>
      <c r="J396" s="140"/>
      <c r="K396" s="140"/>
      <c r="L396" s="140"/>
      <c r="M396" s="140"/>
      <c r="N396" s="140"/>
      <c r="O396" s="140"/>
      <c r="P396" s="140"/>
      <c r="Q396" s="140"/>
      <c r="R396" s="140"/>
      <c r="S396" s="140"/>
    </row>
    <row r="397" spans="1:19" s="70" customFormat="1" x14ac:dyDescent="0.3">
      <c r="A397" s="140"/>
      <c r="B397" s="140"/>
      <c r="C397" s="140"/>
      <c r="D397" s="140"/>
      <c r="E397" s="140"/>
      <c r="F397" s="140"/>
      <c r="G397" s="140"/>
      <c r="H397" s="140"/>
      <c r="I397" s="140"/>
      <c r="J397" s="140"/>
      <c r="K397" s="140"/>
      <c r="L397" s="140"/>
      <c r="M397" s="140"/>
      <c r="N397" s="140"/>
      <c r="O397" s="140"/>
      <c r="P397" s="140"/>
      <c r="Q397" s="140"/>
      <c r="R397" s="140"/>
      <c r="S397" s="140"/>
    </row>
    <row r="398" spans="1:19" s="70" customFormat="1" x14ac:dyDescent="0.3">
      <c r="A398" s="140"/>
      <c r="B398" s="140"/>
      <c r="C398" s="140"/>
      <c r="D398" s="140"/>
      <c r="E398" s="140"/>
      <c r="F398" s="140"/>
      <c r="G398" s="140"/>
      <c r="H398" s="140"/>
      <c r="I398" s="140"/>
      <c r="J398" s="140"/>
      <c r="K398" s="140"/>
      <c r="L398" s="140"/>
      <c r="M398" s="140"/>
      <c r="N398" s="140"/>
      <c r="O398" s="140"/>
      <c r="P398" s="140"/>
      <c r="Q398" s="140"/>
      <c r="R398" s="140"/>
      <c r="S398" s="140"/>
    </row>
    <row r="399" spans="1:19" s="70" customFormat="1" x14ac:dyDescent="0.3">
      <c r="A399" s="140"/>
      <c r="B399" s="140"/>
      <c r="C399" s="140"/>
      <c r="D399" s="140"/>
      <c r="E399" s="140"/>
      <c r="F399" s="140"/>
      <c r="G399" s="140"/>
      <c r="H399" s="140"/>
      <c r="I399" s="140"/>
      <c r="J399" s="140"/>
      <c r="K399" s="140"/>
      <c r="L399" s="140"/>
      <c r="M399" s="140"/>
      <c r="N399" s="140"/>
      <c r="O399" s="140"/>
      <c r="P399" s="140"/>
      <c r="Q399" s="140"/>
      <c r="R399" s="140"/>
      <c r="S399" s="140"/>
    </row>
    <row r="400" spans="1:19" s="70" customFormat="1" x14ac:dyDescent="0.3">
      <c r="A400" s="140"/>
      <c r="B400" s="140"/>
      <c r="C400" s="140"/>
      <c r="D400" s="140"/>
      <c r="E400" s="140"/>
      <c r="F400" s="140"/>
      <c r="G400" s="140"/>
      <c r="H400" s="140"/>
      <c r="I400" s="140"/>
      <c r="J400" s="140"/>
      <c r="K400" s="140"/>
      <c r="L400" s="140"/>
      <c r="M400" s="140"/>
      <c r="N400" s="140"/>
      <c r="O400" s="140"/>
      <c r="P400" s="140"/>
      <c r="Q400" s="140"/>
      <c r="R400" s="140"/>
      <c r="S400" s="140"/>
    </row>
    <row r="401" spans="1:19" s="70" customFormat="1" x14ac:dyDescent="0.3">
      <c r="A401" s="140"/>
      <c r="B401" s="140"/>
      <c r="C401" s="140"/>
      <c r="D401" s="140"/>
      <c r="E401" s="140"/>
      <c r="F401" s="140"/>
      <c r="G401" s="140"/>
      <c r="H401" s="140"/>
      <c r="I401" s="140"/>
      <c r="J401" s="140"/>
      <c r="K401" s="140"/>
      <c r="L401" s="140"/>
      <c r="M401" s="140"/>
      <c r="N401" s="140"/>
      <c r="O401" s="140"/>
      <c r="P401" s="140"/>
      <c r="Q401" s="140"/>
      <c r="R401" s="140"/>
      <c r="S401" s="140"/>
    </row>
    <row r="402" spans="1:19" s="70" customFormat="1" x14ac:dyDescent="0.3">
      <c r="A402" s="140"/>
      <c r="B402" s="140"/>
      <c r="C402" s="140"/>
      <c r="D402" s="140"/>
      <c r="E402" s="140"/>
      <c r="F402" s="140"/>
      <c r="G402" s="140"/>
      <c r="H402" s="140"/>
      <c r="I402" s="140"/>
      <c r="J402" s="140"/>
      <c r="K402" s="140"/>
      <c r="L402" s="140"/>
      <c r="M402" s="140"/>
      <c r="N402" s="140"/>
      <c r="O402" s="140"/>
      <c r="P402" s="140"/>
      <c r="Q402" s="140"/>
      <c r="R402" s="140"/>
      <c r="S402" s="140"/>
    </row>
    <row r="403" spans="1:19" s="70" customFormat="1" x14ac:dyDescent="0.3">
      <c r="A403" s="140"/>
      <c r="B403" s="140"/>
      <c r="C403" s="140"/>
      <c r="D403" s="140"/>
      <c r="E403" s="140"/>
      <c r="F403" s="140"/>
      <c r="G403" s="140"/>
      <c r="H403" s="140"/>
      <c r="I403" s="140"/>
      <c r="J403" s="140"/>
      <c r="K403" s="140"/>
      <c r="L403" s="140"/>
      <c r="M403" s="140"/>
      <c r="N403" s="140"/>
      <c r="O403" s="140"/>
      <c r="P403" s="140"/>
      <c r="Q403" s="140"/>
      <c r="R403" s="140"/>
      <c r="S403" s="140"/>
    </row>
    <row r="404" spans="1:19" s="70" customFormat="1" x14ac:dyDescent="0.3">
      <c r="A404" s="140"/>
      <c r="B404" s="140"/>
      <c r="C404" s="140"/>
      <c r="D404" s="140"/>
      <c r="E404" s="140"/>
      <c r="F404" s="140"/>
      <c r="G404" s="140"/>
      <c r="H404" s="140"/>
      <c r="I404" s="140"/>
      <c r="J404" s="140"/>
      <c r="K404" s="140"/>
      <c r="L404" s="140"/>
      <c r="M404" s="140"/>
      <c r="N404" s="140"/>
      <c r="O404" s="140"/>
      <c r="P404" s="140"/>
      <c r="Q404" s="140"/>
      <c r="R404" s="140"/>
      <c r="S404" s="140"/>
    </row>
    <row r="405" spans="1:19" s="70" customFormat="1" x14ac:dyDescent="0.3">
      <c r="A405" s="140"/>
      <c r="B405" s="140"/>
      <c r="C405" s="140"/>
      <c r="D405" s="140"/>
      <c r="E405" s="140"/>
      <c r="F405" s="140"/>
      <c r="G405" s="140"/>
      <c r="H405" s="140"/>
      <c r="I405" s="140"/>
      <c r="J405" s="140"/>
      <c r="K405" s="140"/>
      <c r="L405" s="140"/>
      <c r="M405" s="140"/>
      <c r="N405" s="140"/>
      <c r="O405" s="140"/>
      <c r="P405" s="140"/>
      <c r="Q405" s="140"/>
      <c r="R405" s="140"/>
      <c r="S405" s="140"/>
    </row>
    <row r="406" spans="1:19" s="70" customFormat="1" x14ac:dyDescent="0.3">
      <c r="A406" s="140"/>
      <c r="B406" s="140"/>
      <c r="C406" s="140"/>
      <c r="D406" s="140"/>
      <c r="E406" s="140"/>
      <c r="F406" s="140"/>
      <c r="G406" s="140"/>
      <c r="H406" s="140"/>
      <c r="I406" s="140"/>
      <c r="J406" s="140"/>
      <c r="K406" s="140"/>
      <c r="L406" s="140"/>
      <c r="M406" s="140"/>
      <c r="N406" s="140"/>
      <c r="O406" s="140"/>
      <c r="P406" s="140"/>
      <c r="Q406" s="140"/>
      <c r="R406" s="140"/>
      <c r="S406" s="140"/>
    </row>
    <row r="407" spans="1:19" s="70" customFormat="1" x14ac:dyDescent="0.3">
      <c r="A407" s="140"/>
      <c r="B407" s="140"/>
      <c r="C407" s="140"/>
      <c r="D407" s="140"/>
      <c r="E407" s="140"/>
      <c r="F407" s="140"/>
      <c r="G407" s="140"/>
      <c r="H407" s="140"/>
      <c r="I407" s="140"/>
      <c r="J407" s="140"/>
      <c r="K407" s="140"/>
      <c r="L407" s="140"/>
      <c r="M407" s="140"/>
      <c r="N407" s="140"/>
      <c r="O407" s="140"/>
      <c r="P407" s="140"/>
      <c r="Q407" s="140"/>
      <c r="R407" s="140"/>
      <c r="S407" s="140"/>
    </row>
    <row r="408" spans="1:19" s="70" customFormat="1" x14ac:dyDescent="0.3">
      <c r="A408" s="140"/>
      <c r="B408" s="140"/>
      <c r="C408" s="140"/>
      <c r="D408" s="140"/>
      <c r="E408" s="140"/>
      <c r="F408" s="140"/>
      <c r="G408" s="140"/>
      <c r="H408" s="140"/>
      <c r="I408" s="140"/>
      <c r="J408" s="140"/>
      <c r="K408" s="140"/>
      <c r="L408" s="140"/>
      <c r="M408" s="140"/>
      <c r="N408" s="140"/>
      <c r="O408" s="140"/>
      <c r="P408" s="140"/>
      <c r="Q408" s="140"/>
      <c r="R408" s="140"/>
      <c r="S408" s="140"/>
    </row>
    <row r="409" spans="1:19" s="70" customFormat="1" x14ac:dyDescent="0.3">
      <c r="A409" s="140"/>
      <c r="B409" s="140"/>
      <c r="C409" s="140"/>
      <c r="D409" s="140"/>
      <c r="E409" s="140"/>
      <c r="F409" s="140"/>
      <c r="G409" s="140"/>
      <c r="H409" s="140"/>
      <c r="I409" s="140"/>
      <c r="J409" s="140"/>
      <c r="K409" s="140"/>
      <c r="L409" s="140"/>
      <c r="M409" s="140"/>
      <c r="N409" s="140"/>
      <c r="O409" s="140"/>
      <c r="P409" s="140"/>
      <c r="Q409" s="140"/>
      <c r="R409" s="140"/>
      <c r="S409" s="140"/>
    </row>
    <row r="410" spans="1:19" s="70" customFormat="1" x14ac:dyDescent="0.3">
      <c r="A410" s="140"/>
      <c r="B410" s="140"/>
      <c r="C410" s="140"/>
      <c r="D410" s="140"/>
      <c r="E410" s="140"/>
      <c r="F410" s="140"/>
      <c r="G410" s="140"/>
      <c r="H410" s="140"/>
      <c r="I410" s="140"/>
      <c r="J410" s="140"/>
      <c r="K410" s="140"/>
      <c r="L410" s="140"/>
      <c r="M410" s="140"/>
      <c r="N410" s="140"/>
      <c r="O410" s="140"/>
      <c r="P410" s="140"/>
      <c r="Q410" s="140"/>
      <c r="R410" s="140"/>
      <c r="S410" s="140"/>
    </row>
    <row r="411" spans="1:19" s="70" customFormat="1" x14ac:dyDescent="0.3">
      <c r="A411" s="140"/>
      <c r="B411" s="140"/>
      <c r="C411" s="140"/>
      <c r="D411" s="140"/>
      <c r="E411" s="140"/>
      <c r="F411" s="140"/>
      <c r="G411" s="140"/>
      <c r="H411" s="140"/>
      <c r="I411" s="140"/>
      <c r="J411" s="140"/>
      <c r="K411" s="140"/>
      <c r="L411" s="140"/>
      <c r="M411" s="140"/>
      <c r="N411" s="140"/>
      <c r="O411" s="140"/>
      <c r="P411" s="140"/>
      <c r="Q411" s="140"/>
      <c r="R411" s="140"/>
      <c r="S411" s="140"/>
    </row>
    <row r="412" spans="1:19" s="70" customFormat="1" x14ac:dyDescent="0.3">
      <c r="A412" s="140"/>
      <c r="B412" s="140"/>
      <c r="C412" s="140"/>
      <c r="D412" s="140"/>
      <c r="E412" s="140"/>
      <c r="F412" s="140"/>
      <c r="G412" s="140"/>
      <c r="H412" s="140"/>
      <c r="I412" s="140"/>
      <c r="J412" s="140"/>
      <c r="K412" s="140"/>
      <c r="L412" s="140"/>
      <c r="M412" s="140"/>
      <c r="N412" s="140"/>
      <c r="O412" s="140"/>
      <c r="P412" s="140"/>
      <c r="Q412" s="140"/>
      <c r="R412" s="140"/>
      <c r="S412" s="140"/>
    </row>
    <row r="413" spans="1:19" s="70" customFormat="1" x14ac:dyDescent="0.3">
      <c r="A413" s="140"/>
      <c r="B413" s="140"/>
      <c r="C413" s="140"/>
      <c r="D413" s="140"/>
      <c r="E413" s="140"/>
      <c r="F413" s="140"/>
      <c r="G413" s="140"/>
      <c r="H413" s="140"/>
      <c r="I413" s="140"/>
      <c r="J413" s="140"/>
      <c r="K413" s="140"/>
      <c r="L413" s="140"/>
      <c r="M413" s="140"/>
      <c r="N413" s="140"/>
      <c r="O413" s="140"/>
      <c r="P413" s="140"/>
      <c r="Q413" s="140"/>
      <c r="R413" s="140"/>
      <c r="S413" s="140"/>
    </row>
    <row r="414" spans="1:19" s="70" customFormat="1" x14ac:dyDescent="0.3">
      <c r="A414" s="140"/>
      <c r="B414" s="140"/>
      <c r="C414" s="140"/>
      <c r="D414" s="140"/>
      <c r="E414" s="140"/>
      <c r="F414" s="140"/>
      <c r="G414" s="140"/>
      <c r="H414" s="140"/>
      <c r="I414" s="140"/>
      <c r="J414" s="140"/>
      <c r="K414" s="140"/>
      <c r="L414" s="140"/>
      <c r="M414" s="140"/>
      <c r="N414" s="140"/>
      <c r="O414" s="140"/>
      <c r="P414" s="140"/>
      <c r="Q414" s="140"/>
      <c r="R414" s="140"/>
      <c r="S414" s="140"/>
    </row>
    <row r="415" spans="1:19" s="70" customFormat="1" x14ac:dyDescent="0.3">
      <c r="A415" s="140"/>
      <c r="B415" s="140"/>
      <c r="C415" s="140"/>
      <c r="D415" s="140"/>
      <c r="E415" s="140"/>
      <c r="F415" s="140"/>
      <c r="G415" s="140"/>
      <c r="H415" s="140"/>
      <c r="I415" s="140"/>
      <c r="J415" s="140"/>
      <c r="K415" s="140"/>
      <c r="L415" s="140"/>
      <c r="M415" s="140"/>
      <c r="N415" s="140"/>
      <c r="O415" s="140"/>
      <c r="P415" s="140"/>
      <c r="Q415" s="140"/>
      <c r="R415" s="140"/>
      <c r="S415" s="140"/>
    </row>
    <row r="416" spans="1:19" s="70" customFormat="1" x14ac:dyDescent="0.3">
      <c r="A416" s="140"/>
      <c r="B416" s="140"/>
      <c r="C416" s="140"/>
      <c r="D416" s="140"/>
      <c r="E416" s="140"/>
      <c r="F416" s="140"/>
      <c r="G416" s="140"/>
      <c r="H416" s="140"/>
      <c r="I416" s="140"/>
      <c r="J416" s="140"/>
      <c r="K416" s="140"/>
      <c r="L416" s="140"/>
      <c r="M416" s="140"/>
      <c r="N416" s="140"/>
      <c r="O416" s="140"/>
      <c r="P416" s="140"/>
      <c r="Q416" s="140"/>
      <c r="R416" s="140"/>
      <c r="S416" s="140"/>
    </row>
    <row r="417" spans="1:19" s="70" customFormat="1" x14ac:dyDescent="0.3">
      <c r="A417" s="140"/>
      <c r="B417" s="140"/>
      <c r="C417" s="140"/>
      <c r="D417" s="140"/>
      <c r="E417" s="140"/>
      <c r="F417" s="140"/>
      <c r="G417" s="140"/>
      <c r="H417" s="140"/>
      <c r="I417" s="140"/>
      <c r="J417" s="140"/>
      <c r="K417" s="140"/>
      <c r="L417" s="140"/>
      <c r="M417" s="140"/>
      <c r="N417" s="140"/>
      <c r="O417" s="140"/>
      <c r="P417" s="140"/>
      <c r="Q417" s="140"/>
      <c r="R417" s="140"/>
      <c r="S417" s="140"/>
    </row>
    <row r="418" spans="1:19" s="70" customFormat="1" x14ac:dyDescent="0.3">
      <c r="A418" s="140"/>
      <c r="B418" s="140"/>
      <c r="C418" s="140"/>
      <c r="D418" s="140"/>
      <c r="E418" s="140"/>
      <c r="F418" s="140"/>
      <c r="G418" s="140"/>
      <c r="H418" s="140"/>
      <c r="I418" s="140"/>
      <c r="J418" s="140"/>
      <c r="K418" s="140"/>
      <c r="L418" s="140"/>
      <c r="M418" s="140"/>
      <c r="N418" s="140"/>
      <c r="O418" s="140"/>
      <c r="P418" s="140"/>
      <c r="Q418" s="140"/>
      <c r="R418" s="140"/>
      <c r="S418" s="140"/>
    </row>
    <row r="419" spans="1:19" s="70" customFormat="1" x14ac:dyDescent="0.3">
      <c r="A419" s="140"/>
      <c r="B419" s="140"/>
      <c r="C419" s="140"/>
      <c r="D419" s="140"/>
      <c r="E419" s="140"/>
      <c r="F419" s="140"/>
      <c r="G419" s="140"/>
      <c r="H419" s="140"/>
      <c r="I419" s="140"/>
      <c r="J419" s="140"/>
      <c r="K419" s="140"/>
      <c r="L419" s="140"/>
      <c r="M419" s="140"/>
      <c r="N419" s="140"/>
      <c r="O419" s="140"/>
      <c r="P419" s="140"/>
      <c r="Q419" s="140"/>
      <c r="R419" s="140"/>
      <c r="S419" s="140"/>
    </row>
    <row r="420" spans="1:19" s="70" customFormat="1" x14ac:dyDescent="0.3">
      <c r="A420" s="140"/>
      <c r="B420" s="140"/>
      <c r="C420" s="140"/>
      <c r="D420" s="140"/>
      <c r="E420" s="140"/>
      <c r="F420" s="140"/>
      <c r="G420" s="140"/>
      <c r="H420" s="140"/>
      <c r="I420" s="140"/>
      <c r="J420" s="140"/>
      <c r="K420" s="140"/>
      <c r="L420" s="140"/>
      <c r="M420" s="140"/>
      <c r="N420" s="140"/>
      <c r="O420" s="140"/>
      <c r="P420" s="140"/>
      <c r="Q420" s="140"/>
      <c r="R420" s="140"/>
      <c r="S420" s="140"/>
    </row>
    <row r="421" spans="1:19" s="70" customFormat="1" x14ac:dyDescent="0.3">
      <c r="A421" s="140"/>
      <c r="B421" s="140"/>
      <c r="C421" s="140"/>
      <c r="D421" s="140"/>
      <c r="E421" s="140"/>
      <c r="F421" s="140"/>
      <c r="G421" s="140"/>
      <c r="H421" s="140"/>
      <c r="I421" s="140"/>
      <c r="J421" s="140"/>
      <c r="K421" s="140"/>
      <c r="L421" s="140"/>
      <c r="M421" s="140"/>
      <c r="N421" s="140"/>
      <c r="O421" s="140"/>
      <c r="P421" s="140"/>
      <c r="Q421" s="140"/>
      <c r="R421" s="140"/>
      <c r="S421" s="140"/>
    </row>
    <row r="422" spans="1:19" s="70" customFormat="1" x14ac:dyDescent="0.3">
      <c r="A422" s="140"/>
      <c r="B422" s="140"/>
      <c r="C422" s="140"/>
      <c r="D422" s="140"/>
      <c r="E422" s="140"/>
      <c r="F422" s="140"/>
      <c r="G422" s="140"/>
      <c r="H422" s="140"/>
      <c r="I422" s="140"/>
      <c r="J422" s="140"/>
      <c r="K422" s="140"/>
      <c r="L422" s="140"/>
      <c r="M422" s="140"/>
      <c r="N422" s="140"/>
      <c r="O422" s="140"/>
      <c r="P422" s="140"/>
      <c r="Q422" s="140"/>
      <c r="R422" s="140"/>
      <c r="S422" s="140"/>
    </row>
    <row r="423" spans="1:19" s="70" customFormat="1" x14ac:dyDescent="0.3">
      <c r="A423" s="140"/>
      <c r="B423" s="140"/>
      <c r="C423" s="140"/>
      <c r="D423" s="140"/>
      <c r="E423" s="140"/>
      <c r="F423" s="140"/>
      <c r="G423" s="140"/>
      <c r="H423" s="140"/>
      <c r="I423" s="140"/>
      <c r="J423" s="140"/>
      <c r="K423" s="140"/>
      <c r="L423" s="140"/>
      <c r="M423" s="140"/>
      <c r="N423" s="140"/>
      <c r="O423" s="140"/>
      <c r="P423" s="140"/>
      <c r="Q423" s="140"/>
      <c r="R423" s="140"/>
      <c r="S423" s="140"/>
    </row>
    <row r="424" spans="1:19" s="70" customFormat="1" x14ac:dyDescent="0.3">
      <c r="A424" s="140"/>
      <c r="B424" s="140"/>
      <c r="C424" s="140"/>
      <c r="D424" s="140"/>
      <c r="E424" s="140"/>
      <c r="F424" s="140"/>
      <c r="G424" s="140"/>
      <c r="H424" s="140"/>
      <c r="I424" s="140"/>
      <c r="J424" s="140"/>
      <c r="K424" s="140"/>
      <c r="L424" s="140"/>
      <c r="M424" s="140"/>
      <c r="N424" s="140"/>
      <c r="O424" s="140"/>
      <c r="P424" s="140"/>
      <c r="Q424" s="140"/>
      <c r="R424" s="140"/>
      <c r="S424" s="140"/>
    </row>
    <row r="425" spans="1:19" s="70" customFormat="1" x14ac:dyDescent="0.3">
      <c r="A425" s="140"/>
      <c r="B425" s="140"/>
      <c r="C425" s="140"/>
      <c r="D425" s="140"/>
      <c r="E425" s="140"/>
      <c r="F425" s="140"/>
      <c r="G425" s="140"/>
      <c r="H425" s="140"/>
      <c r="I425" s="140"/>
      <c r="J425" s="140"/>
      <c r="K425" s="140"/>
      <c r="L425" s="140"/>
      <c r="M425" s="140"/>
      <c r="N425" s="140"/>
      <c r="O425" s="140"/>
      <c r="P425" s="140"/>
      <c r="Q425" s="140"/>
      <c r="R425" s="140"/>
      <c r="S425" s="140"/>
    </row>
    <row r="426" spans="1:19" s="70" customFormat="1" x14ac:dyDescent="0.3">
      <c r="A426" s="140"/>
      <c r="B426" s="140"/>
      <c r="C426" s="140"/>
      <c r="D426" s="140"/>
      <c r="E426" s="140"/>
      <c r="F426" s="140"/>
      <c r="G426" s="140"/>
      <c r="H426" s="140"/>
      <c r="I426" s="140"/>
      <c r="J426" s="140"/>
      <c r="K426" s="140"/>
      <c r="L426" s="140"/>
      <c r="M426" s="140"/>
      <c r="N426" s="140"/>
      <c r="O426" s="140"/>
      <c r="P426" s="140"/>
      <c r="Q426" s="140"/>
      <c r="R426" s="140"/>
      <c r="S426" s="140"/>
    </row>
    <row r="427" spans="1:19" s="70" customFormat="1" x14ac:dyDescent="0.3">
      <c r="A427" s="140"/>
      <c r="B427" s="140"/>
      <c r="C427" s="140"/>
      <c r="D427" s="140"/>
      <c r="E427" s="140"/>
      <c r="F427" s="140"/>
      <c r="G427" s="140"/>
      <c r="H427" s="140"/>
      <c r="I427" s="140"/>
      <c r="J427" s="140"/>
      <c r="K427" s="140"/>
      <c r="L427" s="140"/>
      <c r="M427" s="140"/>
      <c r="N427" s="140"/>
      <c r="O427" s="140"/>
      <c r="P427" s="140"/>
      <c r="Q427" s="140"/>
      <c r="R427" s="140"/>
      <c r="S427" s="140"/>
    </row>
    <row r="428" spans="1:19" s="70" customFormat="1" x14ac:dyDescent="0.3">
      <c r="A428" s="140"/>
      <c r="B428" s="140"/>
      <c r="C428" s="140"/>
      <c r="D428" s="140"/>
      <c r="E428" s="140"/>
      <c r="F428" s="140"/>
      <c r="G428" s="140"/>
      <c r="H428" s="140"/>
      <c r="I428" s="140"/>
      <c r="J428" s="140"/>
      <c r="K428" s="140"/>
      <c r="L428" s="140"/>
      <c r="M428" s="140"/>
      <c r="N428" s="140"/>
      <c r="O428" s="140"/>
      <c r="P428" s="140"/>
      <c r="Q428" s="140"/>
      <c r="R428" s="140"/>
      <c r="S428" s="140"/>
    </row>
    <row r="429" spans="1:19" s="70" customFormat="1" x14ac:dyDescent="0.3">
      <c r="A429" s="140"/>
      <c r="B429" s="140"/>
      <c r="C429" s="140"/>
      <c r="D429" s="140"/>
      <c r="E429" s="140"/>
      <c r="F429" s="140"/>
      <c r="G429" s="140"/>
      <c r="H429" s="140"/>
      <c r="I429" s="140"/>
      <c r="J429" s="140"/>
      <c r="K429" s="140"/>
      <c r="L429" s="140"/>
      <c r="M429" s="140"/>
      <c r="N429" s="140"/>
      <c r="O429" s="140"/>
      <c r="P429" s="140"/>
      <c r="Q429" s="140"/>
      <c r="R429" s="140"/>
      <c r="S429" s="140"/>
    </row>
    <row r="430" spans="1:19" s="70" customFormat="1" x14ac:dyDescent="0.3">
      <c r="A430" s="140"/>
      <c r="B430" s="140"/>
      <c r="C430" s="140"/>
      <c r="D430" s="140"/>
      <c r="E430" s="140"/>
      <c r="F430" s="140"/>
      <c r="G430" s="140"/>
      <c r="H430" s="140"/>
      <c r="I430" s="140"/>
      <c r="J430" s="140"/>
      <c r="K430" s="140"/>
      <c r="L430" s="140"/>
      <c r="M430" s="140"/>
      <c r="N430" s="140"/>
      <c r="O430" s="140"/>
      <c r="P430" s="140"/>
      <c r="Q430" s="140"/>
      <c r="R430" s="140"/>
      <c r="S430" s="140"/>
    </row>
    <row r="431" spans="1:19" s="70" customFormat="1" x14ac:dyDescent="0.3">
      <c r="A431" s="140"/>
      <c r="B431" s="140"/>
      <c r="C431" s="140"/>
      <c r="D431" s="140"/>
      <c r="E431" s="140"/>
      <c r="F431" s="140"/>
      <c r="G431" s="140"/>
      <c r="H431" s="140"/>
      <c r="I431" s="140"/>
      <c r="J431" s="140"/>
      <c r="K431" s="140"/>
      <c r="L431" s="140"/>
      <c r="M431" s="140"/>
      <c r="N431" s="140"/>
      <c r="O431" s="140"/>
      <c r="P431" s="140"/>
      <c r="Q431" s="140"/>
      <c r="R431" s="140"/>
      <c r="S431" s="140"/>
    </row>
    <row r="432" spans="1:19" s="70" customFormat="1" x14ac:dyDescent="0.3">
      <c r="A432" s="140"/>
      <c r="B432" s="140"/>
      <c r="C432" s="140"/>
      <c r="D432" s="140"/>
      <c r="E432" s="140"/>
      <c r="F432" s="140"/>
      <c r="G432" s="140"/>
      <c r="H432" s="140"/>
      <c r="I432" s="140"/>
      <c r="J432" s="140"/>
      <c r="K432" s="140"/>
      <c r="L432" s="140"/>
      <c r="M432" s="140"/>
      <c r="N432" s="140"/>
      <c r="O432" s="140"/>
      <c r="P432" s="140"/>
      <c r="Q432" s="140"/>
      <c r="R432" s="140"/>
      <c r="S432" s="140"/>
    </row>
    <row r="433" spans="1:19" s="70" customFormat="1" x14ac:dyDescent="0.3">
      <c r="A433" s="140"/>
      <c r="B433" s="140"/>
      <c r="C433" s="140"/>
      <c r="D433" s="140"/>
      <c r="E433" s="140"/>
      <c r="F433" s="140"/>
      <c r="G433" s="140"/>
      <c r="H433" s="140"/>
      <c r="I433" s="140"/>
      <c r="J433" s="140"/>
      <c r="K433" s="140"/>
      <c r="L433" s="140"/>
      <c r="M433" s="140"/>
      <c r="N433" s="140"/>
      <c r="O433" s="140"/>
      <c r="P433" s="140"/>
      <c r="Q433" s="140"/>
      <c r="R433" s="140"/>
      <c r="S433" s="140"/>
    </row>
    <row r="434" spans="1:19" s="70" customFormat="1" x14ac:dyDescent="0.3">
      <c r="A434" s="140"/>
      <c r="B434" s="140"/>
      <c r="C434" s="140"/>
      <c r="D434" s="140"/>
      <c r="E434" s="140"/>
      <c r="F434" s="140"/>
      <c r="G434" s="140"/>
      <c r="H434" s="140"/>
      <c r="I434" s="140"/>
      <c r="J434" s="140"/>
      <c r="K434" s="140"/>
      <c r="L434" s="140"/>
      <c r="M434" s="140"/>
      <c r="N434" s="140"/>
      <c r="O434" s="140"/>
      <c r="P434" s="140"/>
      <c r="Q434" s="140"/>
      <c r="R434" s="140"/>
      <c r="S434" s="140"/>
    </row>
    <row r="435" spans="1:19" s="70" customFormat="1" x14ac:dyDescent="0.3">
      <c r="A435" s="140"/>
      <c r="B435" s="140"/>
      <c r="C435" s="140"/>
      <c r="D435" s="140"/>
      <c r="E435" s="140"/>
      <c r="F435" s="140"/>
      <c r="G435" s="140"/>
      <c r="H435" s="140"/>
      <c r="I435" s="140"/>
      <c r="J435" s="140"/>
      <c r="K435" s="140"/>
      <c r="L435" s="140"/>
      <c r="M435" s="140"/>
      <c r="N435" s="140"/>
      <c r="O435" s="140"/>
      <c r="P435" s="140"/>
      <c r="Q435" s="140"/>
      <c r="R435" s="140"/>
      <c r="S435" s="140"/>
    </row>
    <row r="436" spans="1:19" s="70" customFormat="1" x14ac:dyDescent="0.3">
      <c r="A436" s="140"/>
      <c r="B436" s="140"/>
      <c r="C436" s="140"/>
      <c r="D436" s="140"/>
      <c r="E436" s="140"/>
      <c r="F436" s="140"/>
      <c r="G436" s="140"/>
      <c r="H436" s="140"/>
      <c r="I436" s="140"/>
      <c r="J436" s="140"/>
      <c r="K436" s="140"/>
      <c r="L436" s="140"/>
      <c r="M436" s="140"/>
      <c r="N436" s="140"/>
      <c r="O436" s="140"/>
      <c r="P436" s="140"/>
      <c r="Q436" s="140"/>
      <c r="R436" s="140"/>
      <c r="S436" s="140"/>
    </row>
    <row r="437" spans="1:19" s="70" customFormat="1" x14ac:dyDescent="0.3">
      <c r="A437" s="140"/>
      <c r="B437" s="140"/>
      <c r="C437" s="140"/>
      <c r="D437" s="140"/>
      <c r="E437" s="140"/>
      <c r="F437" s="140"/>
      <c r="G437" s="140"/>
      <c r="H437" s="140"/>
      <c r="I437" s="140"/>
      <c r="J437" s="140"/>
      <c r="K437" s="140"/>
      <c r="L437" s="140"/>
      <c r="M437" s="140"/>
      <c r="N437" s="140"/>
      <c r="O437" s="140"/>
      <c r="P437" s="140"/>
      <c r="Q437" s="140"/>
      <c r="R437" s="140"/>
      <c r="S437" s="140"/>
    </row>
    <row r="438" spans="1:19" s="70" customFormat="1" x14ac:dyDescent="0.3">
      <c r="A438" s="140"/>
      <c r="B438" s="140"/>
      <c r="C438" s="140"/>
      <c r="D438" s="140"/>
      <c r="E438" s="140"/>
      <c r="F438" s="140"/>
      <c r="G438" s="140"/>
      <c r="H438" s="140"/>
      <c r="I438" s="140"/>
      <c r="J438" s="140"/>
      <c r="K438" s="140"/>
      <c r="L438" s="140"/>
      <c r="M438" s="140"/>
      <c r="N438" s="140"/>
      <c r="O438" s="140"/>
      <c r="P438" s="140"/>
      <c r="Q438" s="140"/>
      <c r="R438" s="140"/>
      <c r="S438" s="140"/>
    </row>
    <row r="439" spans="1:19" s="70" customFormat="1" x14ac:dyDescent="0.3">
      <c r="A439" s="140"/>
      <c r="B439" s="140"/>
      <c r="C439" s="140"/>
      <c r="D439" s="140"/>
      <c r="E439" s="140"/>
      <c r="F439" s="140"/>
      <c r="G439" s="140"/>
      <c r="H439" s="140"/>
      <c r="I439" s="140"/>
      <c r="J439" s="140"/>
      <c r="K439" s="140"/>
      <c r="L439" s="140"/>
      <c r="M439" s="140"/>
      <c r="N439" s="140"/>
      <c r="O439" s="140"/>
      <c r="P439" s="140"/>
      <c r="Q439" s="140"/>
      <c r="R439" s="140"/>
      <c r="S439" s="140"/>
    </row>
    <row r="440" spans="1:19" s="70" customFormat="1" x14ac:dyDescent="0.3">
      <c r="A440" s="140"/>
      <c r="B440" s="140"/>
      <c r="C440" s="140"/>
      <c r="D440" s="140"/>
      <c r="E440" s="140"/>
      <c r="F440" s="140"/>
      <c r="G440" s="140"/>
      <c r="H440" s="140"/>
      <c r="I440" s="140"/>
      <c r="J440" s="140"/>
      <c r="K440" s="140"/>
      <c r="L440" s="140"/>
      <c r="M440" s="140"/>
      <c r="N440" s="140"/>
      <c r="O440" s="140"/>
      <c r="P440" s="140"/>
      <c r="Q440" s="140"/>
      <c r="R440" s="140"/>
      <c r="S440" s="140"/>
    </row>
    <row r="441" spans="1:19" s="70" customFormat="1" x14ac:dyDescent="0.3">
      <c r="A441" s="140"/>
      <c r="B441" s="140"/>
      <c r="C441" s="140"/>
      <c r="D441" s="140"/>
      <c r="E441" s="140"/>
      <c r="F441" s="140"/>
      <c r="G441" s="140"/>
      <c r="H441" s="140"/>
      <c r="I441" s="140"/>
      <c r="J441" s="140"/>
      <c r="K441" s="140"/>
      <c r="L441" s="140"/>
      <c r="M441" s="140"/>
      <c r="N441" s="140"/>
      <c r="O441" s="140"/>
      <c r="P441" s="140"/>
      <c r="Q441" s="140"/>
      <c r="R441" s="140"/>
      <c r="S441" s="140"/>
    </row>
    <row r="442" spans="1:19" s="70" customFormat="1" x14ac:dyDescent="0.3">
      <c r="A442" s="140"/>
      <c r="B442" s="140"/>
      <c r="C442" s="140"/>
      <c r="D442" s="140"/>
      <c r="E442" s="140"/>
      <c r="F442" s="140"/>
      <c r="G442" s="140"/>
      <c r="H442" s="140"/>
      <c r="I442" s="140"/>
      <c r="J442" s="140"/>
      <c r="K442" s="140"/>
      <c r="L442" s="140"/>
      <c r="M442" s="140"/>
      <c r="N442" s="140"/>
      <c r="O442" s="140"/>
      <c r="P442" s="140"/>
      <c r="Q442" s="140"/>
      <c r="R442" s="140"/>
      <c r="S442" s="140"/>
    </row>
    <row r="443" spans="1:19" s="70" customFormat="1" x14ac:dyDescent="0.3">
      <c r="A443" s="140"/>
      <c r="B443" s="140"/>
      <c r="C443" s="140"/>
      <c r="D443" s="140"/>
      <c r="E443" s="140"/>
      <c r="F443" s="140"/>
      <c r="G443" s="140"/>
      <c r="H443" s="140"/>
      <c r="I443" s="140"/>
      <c r="J443" s="140"/>
      <c r="K443" s="140"/>
      <c r="L443" s="140"/>
      <c r="M443" s="140"/>
      <c r="N443" s="140"/>
      <c r="O443" s="140"/>
      <c r="P443" s="140"/>
      <c r="Q443" s="140"/>
      <c r="R443" s="140"/>
      <c r="S443" s="140"/>
    </row>
    <row r="444" spans="1:19" s="70" customFormat="1" x14ac:dyDescent="0.3">
      <c r="A444" s="140"/>
      <c r="B444" s="140"/>
      <c r="C444" s="140"/>
      <c r="D444" s="140"/>
      <c r="E444" s="140"/>
      <c r="F444" s="140"/>
      <c r="G444" s="140"/>
      <c r="H444" s="140"/>
      <c r="I444" s="140"/>
      <c r="J444" s="140"/>
      <c r="K444" s="140"/>
      <c r="L444" s="140"/>
      <c r="M444" s="140"/>
      <c r="N444" s="140"/>
      <c r="O444" s="140"/>
      <c r="P444" s="140"/>
      <c r="Q444" s="140"/>
      <c r="R444" s="140"/>
      <c r="S444" s="140"/>
    </row>
    <row r="445" spans="1:19" s="70" customFormat="1" x14ac:dyDescent="0.3">
      <c r="A445" s="140"/>
      <c r="B445" s="140"/>
      <c r="C445" s="140"/>
      <c r="D445" s="140"/>
      <c r="E445" s="140"/>
      <c r="F445" s="140"/>
      <c r="G445" s="140"/>
      <c r="H445" s="140"/>
      <c r="I445" s="140"/>
      <c r="J445" s="140"/>
      <c r="K445" s="140"/>
      <c r="L445" s="140"/>
      <c r="M445" s="140"/>
      <c r="N445" s="140"/>
      <c r="O445" s="140"/>
      <c r="P445" s="140"/>
      <c r="Q445" s="140"/>
      <c r="R445" s="140"/>
      <c r="S445" s="140"/>
    </row>
    <row r="446" spans="1:19" s="70" customFormat="1" x14ac:dyDescent="0.3">
      <c r="A446" s="140"/>
      <c r="B446" s="140"/>
      <c r="C446" s="140"/>
      <c r="D446" s="140"/>
      <c r="E446" s="140"/>
      <c r="F446" s="140"/>
      <c r="G446" s="140"/>
      <c r="H446" s="140"/>
      <c r="I446" s="140"/>
      <c r="J446" s="140"/>
      <c r="K446" s="140"/>
      <c r="L446" s="140"/>
      <c r="M446" s="140"/>
      <c r="N446" s="140"/>
      <c r="O446" s="140"/>
      <c r="P446" s="140"/>
      <c r="Q446" s="140"/>
      <c r="R446" s="140"/>
      <c r="S446" s="140"/>
    </row>
    <row r="447" spans="1:19" s="70" customFormat="1" x14ac:dyDescent="0.3">
      <c r="A447" s="140"/>
      <c r="B447" s="140"/>
      <c r="C447" s="140"/>
      <c r="D447" s="140"/>
      <c r="E447" s="140"/>
      <c r="F447" s="140"/>
      <c r="G447" s="140"/>
      <c r="H447" s="140"/>
      <c r="I447" s="140"/>
      <c r="J447" s="140"/>
      <c r="K447" s="140"/>
      <c r="L447" s="140"/>
      <c r="M447" s="140"/>
      <c r="N447" s="140"/>
      <c r="O447" s="140"/>
      <c r="P447" s="140"/>
      <c r="Q447" s="140"/>
      <c r="R447" s="140"/>
      <c r="S447" s="140"/>
    </row>
    <row r="448" spans="1:19" s="70" customFormat="1" x14ac:dyDescent="0.3">
      <c r="A448" s="140"/>
      <c r="B448" s="140"/>
      <c r="C448" s="140"/>
      <c r="D448" s="140"/>
      <c r="E448" s="140"/>
      <c r="F448" s="140"/>
      <c r="G448" s="140"/>
      <c r="H448" s="140"/>
      <c r="I448" s="140"/>
      <c r="J448" s="140"/>
      <c r="K448" s="140"/>
      <c r="L448" s="140"/>
      <c r="M448" s="140"/>
      <c r="N448" s="140"/>
      <c r="O448" s="140"/>
      <c r="P448" s="140"/>
      <c r="Q448" s="140"/>
      <c r="R448" s="140"/>
      <c r="S448" s="140"/>
    </row>
    <row r="449" spans="1:19" s="70" customFormat="1" x14ac:dyDescent="0.3">
      <c r="A449" s="140"/>
      <c r="B449" s="140"/>
      <c r="C449" s="140"/>
      <c r="D449" s="140"/>
      <c r="E449" s="140"/>
      <c r="F449" s="140"/>
      <c r="G449" s="140"/>
      <c r="H449" s="140"/>
      <c r="I449" s="140"/>
      <c r="J449" s="140"/>
      <c r="K449" s="140"/>
      <c r="L449" s="140"/>
      <c r="M449" s="140"/>
      <c r="N449" s="140"/>
      <c r="O449" s="140"/>
      <c r="P449" s="140"/>
      <c r="Q449" s="140"/>
      <c r="R449" s="140"/>
      <c r="S449" s="140"/>
    </row>
    <row r="450" spans="1:19" s="70" customFormat="1" x14ac:dyDescent="0.3">
      <c r="A450" s="140"/>
      <c r="B450" s="140"/>
      <c r="C450" s="140"/>
      <c r="D450" s="140"/>
      <c r="E450" s="140"/>
      <c r="F450" s="140"/>
      <c r="G450" s="140"/>
      <c r="H450" s="140"/>
      <c r="I450" s="140"/>
      <c r="J450" s="140"/>
      <c r="K450" s="140"/>
      <c r="L450" s="140"/>
      <c r="M450" s="140"/>
      <c r="N450" s="140"/>
      <c r="O450" s="140"/>
      <c r="P450" s="140"/>
      <c r="Q450" s="140"/>
      <c r="R450" s="140"/>
      <c r="S450" s="140"/>
    </row>
    <row r="451" spans="1:19" s="70" customFormat="1" x14ac:dyDescent="0.3">
      <c r="A451" s="140"/>
      <c r="B451" s="140"/>
      <c r="C451" s="140"/>
      <c r="D451" s="140"/>
      <c r="E451" s="140"/>
      <c r="F451" s="140"/>
      <c r="G451" s="140"/>
      <c r="H451" s="140"/>
      <c r="I451" s="140"/>
      <c r="J451" s="140"/>
      <c r="K451" s="140"/>
      <c r="L451" s="140"/>
      <c r="M451" s="140"/>
      <c r="N451" s="140"/>
      <c r="O451" s="140"/>
      <c r="P451" s="140"/>
      <c r="Q451" s="140"/>
      <c r="R451" s="140"/>
      <c r="S451" s="140"/>
    </row>
    <row r="452" spans="1:19" s="70" customFormat="1" x14ac:dyDescent="0.3">
      <c r="A452" s="140"/>
      <c r="B452" s="140"/>
      <c r="C452" s="140"/>
      <c r="D452" s="140"/>
      <c r="E452" s="140"/>
      <c r="F452" s="140"/>
      <c r="G452" s="140"/>
      <c r="H452" s="140"/>
      <c r="I452" s="140"/>
      <c r="J452" s="140"/>
      <c r="K452" s="140"/>
      <c r="L452" s="140"/>
      <c r="M452" s="140"/>
      <c r="N452" s="140"/>
      <c r="O452" s="140"/>
      <c r="P452" s="140"/>
      <c r="Q452" s="140"/>
      <c r="R452" s="140"/>
      <c r="S452" s="140"/>
    </row>
    <row r="453" spans="1:19" s="70" customFormat="1" x14ac:dyDescent="0.3">
      <c r="A453" s="140"/>
      <c r="B453" s="140"/>
      <c r="C453" s="140"/>
      <c r="D453" s="140"/>
      <c r="E453" s="140"/>
      <c r="F453" s="140"/>
      <c r="G453" s="140"/>
      <c r="H453" s="140"/>
      <c r="I453" s="140"/>
      <c r="J453" s="140"/>
      <c r="K453" s="140"/>
      <c r="L453" s="140"/>
      <c r="M453" s="140"/>
      <c r="N453" s="140"/>
      <c r="O453" s="140"/>
      <c r="P453" s="140"/>
      <c r="Q453" s="140"/>
      <c r="R453" s="140"/>
      <c r="S453" s="140"/>
    </row>
    <row r="454" spans="1:19" s="70" customFormat="1" x14ac:dyDescent="0.3">
      <c r="A454" s="140"/>
      <c r="B454" s="140"/>
      <c r="C454" s="140"/>
      <c r="D454" s="140"/>
      <c r="E454" s="140"/>
      <c r="F454" s="140"/>
      <c r="G454" s="140"/>
      <c r="H454" s="140"/>
      <c r="I454" s="140"/>
      <c r="J454" s="140"/>
      <c r="K454" s="140"/>
      <c r="L454" s="140"/>
      <c r="M454" s="140"/>
      <c r="N454" s="140"/>
      <c r="O454" s="140"/>
      <c r="P454" s="140"/>
      <c r="Q454" s="140"/>
      <c r="R454" s="140"/>
      <c r="S454" s="140"/>
    </row>
    <row r="455" spans="1:19" s="70" customFormat="1" x14ac:dyDescent="0.3">
      <c r="A455" s="140"/>
      <c r="B455" s="140"/>
      <c r="C455" s="140"/>
      <c r="D455" s="140"/>
      <c r="E455" s="140"/>
      <c r="F455" s="140"/>
      <c r="G455" s="140"/>
      <c r="H455" s="140"/>
      <c r="I455" s="140"/>
      <c r="J455" s="140"/>
      <c r="K455" s="140"/>
      <c r="L455" s="140"/>
      <c r="M455" s="140"/>
      <c r="N455" s="140"/>
      <c r="O455" s="140"/>
      <c r="P455" s="140"/>
      <c r="Q455" s="140"/>
      <c r="R455" s="140"/>
      <c r="S455" s="140"/>
    </row>
    <row r="456" spans="1:19" s="70" customFormat="1" x14ac:dyDescent="0.3">
      <c r="A456" s="140"/>
      <c r="B456" s="140"/>
      <c r="C456" s="140"/>
      <c r="D456" s="140"/>
      <c r="E456" s="140"/>
      <c r="F456" s="140"/>
      <c r="G456" s="140"/>
      <c r="H456" s="140"/>
      <c r="I456" s="140"/>
      <c r="J456" s="140"/>
      <c r="K456" s="140"/>
      <c r="L456" s="140"/>
      <c r="M456" s="140"/>
      <c r="N456" s="140"/>
      <c r="O456" s="140"/>
      <c r="P456" s="140"/>
      <c r="Q456" s="140"/>
      <c r="R456" s="140"/>
      <c r="S456" s="140"/>
    </row>
    <row r="457" spans="1:19" s="70" customFormat="1" x14ac:dyDescent="0.3">
      <c r="A457" s="140"/>
      <c r="B457" s="140"/>
      <c r="C457" s="140"/>
      <c r="D457" s="140"/>
      <c r="E457" s="140"/>
      <c r="F457" s="140"/>
      <c r="G457" s="140"/>
      <c r="H457" s="140"/>
      <c r="I457" s="140"/>
      <c r="J457" s="140"/>
      <c r="K457" s="140"/>
      <c r="L457" s="140"/>
      <c r="M457" s="140"/>
      <c r="N457" s="140"/>
      <c r="O457" s="140"/>
      <c r="P457" s="140"/>
      <c r="Q457" s="140"/>
      <c r="R457" s="140"/>
      <c r="S457" s="140"/>
    </row>
    <row r="458" spans="1:19" s="70" customFormat="1" x14ac:dyDescent="0.3">
      <c r="A458" s="140"/>
      <c r="B458" s="140"/>
      <c r="C458" s="140"/>
      <c r="D458" s="140"/>
      <c r="E458" s="140"/>
      <c r="F458" s="140"/>
      <c r="G458" s="140"/>
      <c r="H458" s="140"/>
      <c r="I458" s="140"/>
      <c r="J458" s="140"/>
      <c r="K458" s="140"/>
      <c r="L458" s="140"/>
      <c r="M458" s="140"/>
      <c r="N458" s="140"/>
      <c r="O458" s="140"/>
      <c r="P458" s="140"/>
      <c r="Q458" s="140"/>
      <c r="R458" s="140"/>
      <c r="S458" s="140"/>
    </row>
    <row r="459" spans="1:19" s="70" customFormat="1" x14ac:dyDescent="0.3">
      <c r="A459" s="140"/>
      <c r="B459" s="140"/>
      <c r="C459" s="140"/>
      <c r="D459" s="140"/>
      <c r="E459" s="140"/>
      <c r="F459" s="140"/>
      <c r="G459" s="140"/>
      <c r="H459" s="140"/>
      <c r="I459" s="140"/>
      <c r="J459" s="140"/>
      <c r="K459" s="140"/>
      <c r="L459" s="140"/>
      <c r="M459" s="140"/>
      <c r="N459" s="140"/>
      <c r="O459" s="140"/>
      <c r="P459" s="140"/>
      <c r="Q459" s="140"/>
      <c r="R459" s="140"/>
      <c r="S459" s="140"/>
    </row>
    <row r="460" spans="1:19" s="70" customFormat="1" x14ac:dyDescent="0.3">
      <c r="A460" s="140"/>
      <c r="B460" s="140"/>
      <c r="C460" s="140"/>
      <c r="D460" s="140"/>
      <c r="E460" s="140"/>
      <c r="F460" s="140"/>
      <c r="G460" s="140"/>
      <c r="H460" s="140"/>
      <c r="I460" s="140"/>
      <c r="J460" s="140"/>
      <c r="K460" s="140"/>
      <c r="L460" s="140"/>
      <c r="M460" s="140"/>
      <c r="N460" s="140"/>
      <c r="O460" s="140"/>
      <c r="P460" s="140"/>
      <c r="Q460" s="140"/>
      <c r="R460" s="140"/>
      <c r="S460" s="140"/>
    </row>
    <row r="461" spans="1:19" s="70" customFormat="1" x14ac:dyDescent="0.3">
      <c r="A461" s="140"/>
      <c r="B461" s="140"/>
      <c r="C461" s="140"/>
      <c r="D461" s="140"/>
      <c r="E461" s="140"/>
      <c r="F461" s="140"/>
      <c r="G461" s="140"/>
      <c r="H461" s="140"/>
      <c r="I461" s="140"/>
      <c r="J461" s="140"/>
      <c r="K461" s="140"/>
      <c r="L461" s="140"/>
      <c r="M461" s="140"/>
      <c r="N461" s="140"/>
      <c r="O461" s="140"/>
      <c r="P461" s="140"/>
      <c r="Q461" s="140"/>
      <c r="R461" s="140"/>
      <c r="S461" s="140"/>
    </row>
    <row r="462" spans="1:19" s="70" customFormat="1" x14ac:dyDescent="0.3">
      <c r="A462" s="140"/>
      <c r="B462" s="140"/>
      <c r="C462" s="140"/>
      <c r="D462" s="140"/>
      <c r="E462" s="140"/>
      <c r="F462" s="140"/>
      <c r="G462" s="140"/>
      <c r="H462" s="140"/>
      <c r="I462" s="140"/>
      <c r="J462" s="140"/>
      <c r="K462" s="140"/>
      <c r="L462" s="140"/>
      <c r="M462" s="140"/>
      <c r="N462" s="140"/>
      <c r="O462" s="140"/>
      <c r="P462" s="140"/>
      <c r="Q462" s="140"/>
      <c r="R462" s="140"/>
      <c r="S462" s="140"/>
    </row>
    <row r="463" spans="1:19" s="70" customFormat="1" x14ac:dyDescent="0.3">
      <c r="A463" s="140"/>
      <c r="B463" s="140"/>
      <c r="C463" s="140"/>
      <c r="D463" s="140"/>
      <c r="E463" s="140"/>
      <c r="F463" s="140"/>
      <c r="G463" s="140"/>
      <c r="H463" s="140"/>
      <c r="I463" s="140"/>
      <c r="J463" s="140"/>
      <c r="K463" s="140"/>
      <c r="L463" s="140"/>
      <c r="M463" s="140"/>
      <c r="N463" s="140"/>
      <c r="O463" s="140"/>
      <c r="P463" s="140"/>
      <c r="Q463" s="140"/>
      <c r="R463" s="140"/>
      <c r="S463" s="140"/>
    </row>
    <row r="464" spans="1:19" s="70" customFormat="1" x14ac:dyDescent="0.3">
      <c r="A464" s="140"/>
      <c r="B464" s="140"/>
      <c r="C464" s="140"/>
      <c r="D464" s="140"/>
      <c r="E464" s="140"/>
      <c r="F464" s="140"/>
      <c r="G464" s="140"/>
      <c r="H464" s="140"/>
      <c r="I464" s="140"/>
      <c r="J464" s="140"/>
      <c r="K464" s="140"/>
      <c r="L464" s="140"/>
      <c r="M464" s="140"/>
      <c r="N464" s="140"/>
      <c r="O464" s="140"/>
      <c r="P464" s="140"/>
      <c r="Q464" s="140"/>
      <c r="R464" s="140"/>
      <c r="S464" s="140"/>
    </row>
  </sheetData>
  <mergeCells count="160">
    <mergeCell ref="J26:J29"/>
    <mergeCell ref="B25:C25"/>
    <mergeCell ref="B26:C29"/>
    <mergeCell ref="A26:A29"/>
    <mergeCell ref="E26:E29"/>
    <mergeCell ref="D26:D29"/>
    <mergeCell ref="F26:F29"/>
    <mergeCell ref="B31:C32"/>
    <mergeCell ref="D31:D32"/>
    <mergeCell ref="E31:E32"/>
    <mergeCell ref="F31:F32"/>
    <mergeCell ref="G31:G32"/>
    <mergeCell ref="A31:A32"/>
    <mergeCell ref="R15:S15"/>
    <mergeCell ref="G22:G23"/>
    <mergeCell ref="A16:B16"/>
    <mergeCell ref="C16:N16"/>
    <mergeCell ref="R16:S16"/>
    <mergeCell ref="B18:C18"/>
    <mergeCell ref="A19:A21"/>
    <mergeCell ref="B19:C21"/>
    <mergeCell ref="D19:D21"/>
    <mergeCell ref="E19:E21"/>
    <mergeCell ref="F19:F21"/>
    <mergeCell ref="G19:G21"/>
    <mergeCell ref="A22:A23"/>
    <mergeCell ref="B22:C23"/>
    <mergeCell ref="D22:D23"/>
    <mergeCell ref="E22:E23"/>
    <mergeCell ref="F22:F23"/>
    <mergeCell ref="O19:O21"/>
    <mergeCell ref="O22:O23"/>
    <mergeCell ref="N19:N21"/>
    <mergeCell ref="N22:N23"/>
    <mergeCell ref="P19:P21"/>
    <mergeCell ref="P22:P23"/>
    <mergeCell ref="Q19:Q21"/>
    <mergeCell ref="G33:G34"/>
    <mergeCell ref="A7:S8"/>
    <mergeCell ref="A2:D4"/>
    <mergeCell ref="E2:P3"/>
    <mergeCell ref="R2:S2"/>
    <mergeCell ref="R3:S3"/>
    <mergeCell ref="E4:P4"/>
    <mergeCell ref="R4:S4"/>
    <mergeCell ref="A6:C6"/>
    <mergeCell ref="D6:I6"/>
    <mergeCell ref="J6:M6"/>
    <mergeCell ref="N6:O6"/>
    <mergeCell ref="P6:S6"/>
    <mergeCell ref="A9:P9"/>
    <mergeCell ref="Q9:S9"/>
    <mergeCell ref="A10:P10"/>
    <mergeCell ref="Q10:S10"/>
    <mergeCell ref="A11:B11"/>
    <mergeCell ref="C11:S11"/>
    <mergeCell ref="A12:B12"/>
    <mergeCell ref="C12:S12"/>
    <mergeCell ref="A13:S14"/>
    <mergeCell ref="A15:B15"/>
    <mergeCell ref="C15:N15"/>
    <mergeCell ref="B35:C35"/>
    <mergeCell ref="B36:C39"/>
    <mergeCell ref="D36:D39"/>
    <mergeCell ref="E36:E39"/>
    <mergeCell ref="F36:F39"/>
    <mergeCell ref="B33:C34"/>
    <mergeCell ref="D33:D34"/>
    <mergeCell ref="E33:E34"/>
    <mergeCell ref="F33:F34"/>
    <mergeCell ref="B43:C45"/>
    <mergeCell ref="D43:D45"/>
    <mergeCell ref="E43:E45"/>
    <mergeCell ref="F43:F45"/>
    <mergeCell ref="G43:G45"/>
    <mergeCell ref="G36:G39"/>
    <mergeCell ref="B40:C42"/>
    <mergeCell ref="D40:D42"/>
    <mergeCell ref="E40:E42"/>
    <mergeCell ref="F40:F42"/>
    <mergeCell ref="G40:G42"/>
    <mergeCell ref="B49:C50"/>
    <mergeCell ref="D49:D50"/>
    <mergeCell ref="E49:E50"/>
    <mergeCell ref="F49:F50"/>
    <mergeCell ref="G49:G50"/>
    <mergeCell ref="B46:C48"/>
    <mergeCell ref="D46:D48"/>
    <mergeCell ref="E46:E48"/>
    <mergeCell ref="F46:F48"/>
    <mergeCell ref="G46:G48"/>
    <mergeCell ref="A24:C24"/>
    <mergeCell ref="E24:S24"/>
    <mergeCell ref="A30:C30"/>
    <mergeCell ref="E30:S30"/>
    <mergeCell ref="A49:A50"/>
    <mergeCell ref="A52:A53"/>
    <mergeCell ref="A54:A55"/>
    <mergeCell ref="G26:G29"/>
    <mergeCell ref="A33:A34"/>
    <mergeCell ref="A36:A39"/>
    <mergeCell ref="A40:A42"/>
    <mergeCell ref="A43:A45"/>
    <mergeCell ref="A46:A48"/>
    <mergeCell ref="G52:G53"/>
    <mergeCell ref="B54:C55"/>
    <mergeCell ref="D54:D55"/>
    <mergeCell ref="E54:E55"/>
    <mergeCell ref="F54:F55"/>
    <mergeCell ref="G54:G55"/>
    <mergeCell ref="B51:C51"/>
    <mergeCell ref="B52:C53"/>
    <mergeCell ref="D52:D53"/>
    <mergeCell ref="E52:E53"/>
    <mergeCell ref="F52:F53"/>
    <mergeCell ref="Q22:Q23"/>
    <mergeCell ref="R19:R21"/>
    <mergeCell ref="S19:S21"/>
    <mergeCell ref="R22:R23"/>
    <mergeCell ref="S22:S23"/>
    <mergeCell ref="O26:O29"/>
    <mergeCell ref="N26:N29"/>
    <mergeCell ref="R26:R29"/>
    <mergeCell ref="S26:S29"/>
    <mergeCell ref="N54:N55"/>
    <mergeCell ref="R54:R55"/>
    <mergeCell ref="S54:S55"/>
    <mergeCell ref="N52:N53"/>
    <mergeCell ref="R52:R53"/>
    <mergeCell ref="S52:S53"/>
    <mergeCell ref="N49:N50"/>
    <mergeCell ref="R49:R50"/>
    <mergeCell ref="S49:S50"/>
    <mergeCell ref="O49:O50"/>
    <mergeCell ref="O52:O53"/>
    <mergeCell ref="O54:O55"/>
    <mergeCell ref="N46:N48"/>
    <mergeCell ref="R46:R48"/>
    <mergeCell ref="S46:S48"/>
    <mergeCell ref="N43:N45"/>
    <mergeCell ref="R43:R45"/>
    <mergeCell ref="S43:S45"/>
    <mergeCell ref="N40:N42"/>
    <mergeCell ref="R40:R42"/>
    <mergeCell ref="S40:S42"/>
    <mergeCell ref="O40:O42"/>
    <mergeCell ref="O43:O45"/>
    <mergeCell ref="O46:O48"/>
    <mergeCell ref="N36:N39"/>
    <mergeCell ref="R36:R39"/>
    <mergeCell ref="S36:S39"/>
    <mergeCell ref="N33:N34"/>
    <mergeCell ref="R33:R34"/>
    <mergeCell ref="S33:S34"/>
    <mergeCell ref="N31:N32"/>
    <mergeCell ref="R31:R32"/>
    <mergeCell ref="S31:S32"/>
    <mergeCell ref="O31:O32"/>
    <mergeCell ref="O33:O34"/>
    <mergeCell ref="O36:O39"/>
  </mergeCells>
  <pageMargins left="0.23622047244094491" right="0.23622047244094491" top="0.74803149606299213" bottom="0.74803149606299213" header="0.31496062992125984" footer="0.31496062992125984"/>
  <pageSetup scale="15" fitToHeight="0"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A0341-3136-4A56-A33B-8F340343FA62}">
  <sheetPr>
    <tabColor theme="8" tint="-0.249977111117893"/>
    <pageSetUpPr fitToPage="1"/>
  </sheetPr>
  <dimension ref="A2:BL123"/>
  <sheetViews>
    <sheetView topLeftCell="K32" zoomScale="50" zoomScaleNormal="50" workbookViewId="0">
      <selection activeCell="S37" sqref="S37"/>
    </sheetView>
  </sheetViews>
  <sheetFormatPr baseColWidth="10" defaultRowHeight="20.25" x14ac:dyDescent="0.3"/>
  <cols>
    <col min="1" max="1" width="12.42578125" style="140" customWidth="1"/>
    <col min="2" max="2" width="29.85546875" style="140" customWidth="1"/>
    <col min="3" max="3" width="19.140625" style="140" customWidth="1"/>
    <col min="4" max="4" width="20.42578125" style="140" hidden="1" customWidth="1"/>
    <col min="5" max="5" width="31.28515625" style="140" customWidth="1"/>
    <col min="6" max="6" width="43.42578125" style="140" customWidth="1"/>
    <col min="7" max="7" width="29.85546875" style="140" hidden="1" customWidth="1"/>
    <col min="8" max="8" width="56.7109375" style="140" customWidth="1"/>
    <col min="9" max="9" width="16.28515625" style="140" hidden="1" customWidth="1"/>
    <col min="10" max="10" width="50" style="140" hidden="1" customWidth="1"/>
    <col min="11" max="11" width="22.7109375" style="140" customWidth="1"/>
    <col min="12" max="12" width="28.28515625" style="140" customWidth="1"/>
    <col min="13" max="13" width="48.28515625" style="140" hidden="1" customWidth="1"/>
    <col min="14" max="14" width="44.42578125" style="140" customWidth="1"/>
    <col min="15" max="15" width="36.42578125" style="140" customWidth="1"/>
    <col min="16" max="16" width="31.42578125" style="140" hidden="1" customWidth="1"/>
    <col min="17" max="17" width="25.7109375" style="140" hidden="1" customWidth="1"/>
    <col min="18" max="18" width="20.42578125" style="140" customWidth="1"/>
    <col min="19" max="19" width="21.42578125" style="140" customWidth="1"/>
    <col min="20" max="64" width="11.42578125" style="70"/>
  </cols>
  <sheetData>
    <row r="2" spans="1:19" x14ac:dyDescent="0.25">
      <c r="A2" s="420"/>
      <c r="B2" s="421"/>
      <c r="C2" s="421"/>
      <c r="D2" s="422"/>
      <c r="E2" s="429" t="s">
        <v>241</v>
      </c>
      <c r="F2" s="429"/>
      <c r="G2" s="429"/>
      <c r="H2" s="429"/>
      <c r="I2" s="429"/>
      <c r="J2" s="429"/>
      <c r="K2" s="429"/>
      <c r="L2" s="429"/>
      <c r="M2" s="429"/>
      <c r="N2" s="429"/>
      <c r="O2" s="429"/>
      <c r="P2" s="429"/>
      <c r="Q2" s="139" t="s">
        <v>238</v>
      </c>
      <c r="R2" s="430" t="s">
        <v>243</v>
      </c>
      <c r="S2" s="430"/>
    </row>
    <row r="3" spans="1:19" x14ac:dyDescent="0.25">
      <c r="A3" s="423"/>
      <c r="B3" s="488"/>
      <c r="C3" s="488"/>
      <c r="D3" s="425"/>
      <c r="E3" s="429"/>
      <c r="F3" s="429"/>
      <c r="G3" s="429"/>
      <c r="H3" s="429"/>
      <c r="I3" s="429"/>
      <c r="J3" s="429"/>
      <c r="K3" s="429"/>
      <c r="L3" s="429"/>
      <c r="M3" s="429"/>
      <c r="N3" s="429"/>
      <c r="O3" s="429"/>
      <c r="P3" s="429"/>
      <c r="Q3" s="139" t="s">
        <v>239</v>
      </c>
      <c r="R3" s="431">
        <v>2</v>
      </c>
      <c r="S3" s="431"/>
    </row>
    <row r="4" spans="1:19" x14ac:dyDescent="0.25">
      <c r="A4" s="426"/>
      <c r="B4" s="427"/>
      <c r="C4" s="427"/>
      <c r="D4" s="428"/>
      <c r="E4" s="429" t="s">
        <v>242</v>
      </c>
      <c r="F4" s="429"/>
      <c r="G4" s="429"/>
      <c r="H4" s="429"/>
      <c r="I4" s="429"/>
      <c r="J4" s="429"/>
      <c r="K4" s="429"/>
      <c r="L4" s="429"/>
      <c r="M4" s="429"/>
      <c r="N4" s="429"/>
      <c r="O4" s="429"/>
      <c r="P4" s="429"/>
      <c r="Q4" s="139" t="s">
        <v>240</v>
      </c>
      <c r="R4" s="432">
        <v>44173</v>
      </c>
      <c r="S4" s="433"/>
    </row>
    <row r="6" spans="1:19" ht="77.25" customHeight="1" x14ac:dyDescent="0.25">
      <c r="A6" s="434" t="s">
        <v>50</v>
      </c>
      <c r="B6" s="435"/>
      <c r="C6" s="436"/>
      <c r="D6" s="437">
        <v>44168</v>
      </c>
      <c r="E6" s="438"/>
      <c r="F6" s="438"/>
      <c r="G6" s="438"/>
      <c r="H6" s="438"/>
      <c r="I6" s="439"/>
      <c r="J6" s="489"/>
      <c r="K6" s="489"/>
      <c r="L6" s="489"/>
      <c r="M6" s="489"/>
      <c r="N6" s="406" t="s">
        <v>51</v>
      </c>
      <c r="O6" s="406"/>
      <c r="P6" s="441" t="s">
        <v>922</v>
      </c>
      <c r="Q6" s="442"/>
      <c r="R6" s="442"/>
      <c r="S6" s="442"/>
    </row>
    <row r="7" spans="1:19" ht="15" customHeight="1" x14ac:dyDescent="0.25">
      <c r="A7" s="413" t="s">
        <v>707</v>
      </c>
      <c r="B7" s="414"/>
      <c r="C7" s="414"/>
      <c r="D7" s="487"/>
      <c r="E7" s="487"/>
      <c r="F7" s="487"/>
      <c r="G7" s="487"/>
      <c r="H7" s="487"/>
      <c r="I7" s="487"/>
      <c r="J7" s="487"/>
      <c r="K7" s="487"/>
      <c r="L7" s="487"/>
      <c r="M7" s="487"/>
      <c r="N7" s="414"/>
      <c r="O7" s="414"/>
      <c r="P7" s="414"/>
      <c r="Q7" s="414"/>
      <c r="R7" s="414"/>
      <c r="S7" s="416"/>
    </row>
    <row r="8" spans="1:19" ht="39.75" customHeight="1" x14ac:dyDescent="0.25">
      <c r="A8" s="417"/>
      <c r="B8" s="418"/>
      <c r="C8" s="418"/>
      <c r="D8" s="418"/>
      <c r="E8" s="418"/>
      <c r="F8" s="418"/>
      <c r="G8" s="418"/>
      <c r="H8" s="418"/>
      <c r="I8" s="418"/>
      <c r="J8" s="418"/>
      <c r="K8" s="418"/>
      <c r="L8" s="418"/>
      <c r="M8" s="418"/>
      <c r="N8" s="418"/>
      <c r="O8" s="418"/>
      <c r="P8" s="418"/>
      <c r="Q8" s="418"/>
      <c r="R8" s="418"/>
      <c r="S8" s="419"/>
    </row>
    <row r="9" spans="1:19" ht="41.25" customHeight="1" x14ac:dyDescent="0.25">
      <c r="A9" s="406" t="s">
        <v>708</v>
      </c>
      <c r="B9" s="406"/>
      <c r="C9" s="406"/>
      <c r="D9" s="406"/>
      <c r="E9" s="406"/>
      <c r="F9" s="406"/>
      <c r="G9" s="406"/>
      <c r="H9" s="406"/>
      <c r="I9" s="406"/>
      <c r="J9" s="406"/>
      <c r="K9" s="406"/>
      <c r="L9" s="406"/>
      <c r="M9" s="406"/>
      <c r="N9" s="406"/>
      <c r="O9" s="406"/>
      <c r="P9" s="406"/>
      <c r="Q9" s="406" t="s">
        <v>235</v>
      </c>
      <c r="R9" s="406"/>
      <c r="S9" s="406"/>
    </row>
    <row r="10" spans="1:19" x14ac:dyDescent="0.3">
      <c r="A10" s="412"/>
      <c r="B10" s="412"/>
      <c r="C10" s="412"/>
      <c r="D10" s="412"/>
      <c r="E10" s="412"/>
      <c r="F10" s="412"/>
      <c r="G10" s="412"/>
      <c r="H10" s="412"/>
      <c r="I10" s="412"/>
      <c r="J10" s="412"/>
      <c r="K10" s="412"/>
      <c r="L10" s="412"/>
      <c r="M10" s="412"/>
      <c r="N10" s="412"/>
      <c r="O10" s="412"/>
      <c r="P10" s="412"/>
      <c r="Q10" s="412"/>
      <c r="R10" s="412"/>
      <c r="S10" s="412"/>
    </row>
    <row r="11" spans="1:19" ht="48.75" customHeight="1" x14ac:dyDescent="0.25">
      <c r="A11" s="402" t="s">
        <v>223</v>
      </c>
      <c r="B11" s="402"/>
      <c r="C11" s="403" t="s">
        <v>245</v>
      </c>
      <c r="D11" s="404"/>
      <c r="E11" s="404"/>
      <c r="F11" s="404"/>
      <c r="G11" s="404"/>
      <c r="H11" s="404"/>
      <c r="I11" s="404"/>
      <c r="J11" s="404"/>
      <c r="K11" s="404"/>
      <c r="L11" s="404"/>
      <c r="M11" s="404"/>
      <c r="N11" s="404"/>
      <c r="O11" s="404"/>
      <c r="P11" s="404"/>
      <c r="Q11" s="404"/>
      <c r="R11" s="404"/>
      <c r="S11" s="405"/>
    </row>
    <row r="12" spans="1:19" ht="56.25" customHeight="1" x14ac:dyDescent="0.25">
      <c r="A12" s="406" t="s">
        <v>224</v>
      </c>
      <c r="B12" s="406"/>
      <c r="C12" s="403" t="s">
        <v>644</v>
      </c>
      <c r="D12" s="404"/>
      <c r="E12" s="404"/>
      <c r="F12" s="404"/>
      <c r="G12" s="404"/>
      <c r="H12" s="404"/>
      <c r="I12" s="404"/>
      <c r="J12" s="404"/>
      <c r="K12" s="404"/>
      <c r="L12" s="404"/>
      <c r="M12" s="404"/>
      <c r="N12" s="404"/>
      <c r="O12" s="404"/>
      <c r="P12" s="404"/>
      <c r="Q12" s="404"/>
      <c r="R12" s="404"/>
      <c r="S12" s="405"/>
    </row>
    <row r="13" spans="1:19" ht="15" customHeight="1" x14ac:dyDescent="0.25">
      <c r="A13" s="409" t="s">
        <v>52</v>
      </c>
      <c r="B13" s="409"/>
      <c r="C13" s="409"/>
      <c r="D13" s="409"/>
      <c r="E13" s="409"/>
      <c r="F13" s="409"/>
      <c r="G13" s="409"/>
      <c r="H13" s="409"/>
      <c r="I13" s="409"/>
      <c r="J13" s="409"/>
      <c r="K13" s="409"/>
      <c r="L13" s="409"/>
      <c r="M13" s="409"/>
      <c r="N13" s="409"/>
      <c r="O13" s="409"/>
      <c r="P13" s="409"/>
      <c r="Q13" s="409"/>
      <c r="R13" s="409"/>
      <c r="S13" s="409"/>
    </row>
    <row r="14" spans="1:19" ht="15" customHeight="1" x14ac:dyDescent="0.25">
      <c r="A14" s="409"/>
      <c r="B14" s="409"/>
      <c r="C14" s="409"/>
      <c r="D14" s="409"/>
      <c r="E14" s="409"/>
      <c r="F14" s="409"/>
      <c r="G14" s="409"/>
      <c r="H14" s="409"/>
      <c r="I14" s="409"/>
      <c r="J14" s="409"/>
      <c r="K14" s="409"/>
      <c r="L14" s="409"/>
      <c r="M14" s="409"/>
      <c r="N14" s="409"/>
      <c r="O14" s="409"/>
      <c r="P14" s="409"/>
      <c r="Q14" s="409"/>
      <c r="R14" s="409"/>
      <c r="S14" s="409"/>
    </row>
    <row r="15" spans="1:19" ht="61.5" customHeight="1" x14ac:dyDescent="0.25">
      <c r="A15" s="406" t="s">
        <v>53</v>
      </c>
      <c r="B15" s="406"/>
      <c r="C15" s="406" t="s">
        <v>54</v>
      </c>
      <c r="D15" s="406"/>
      <c r="E15" s="406"/>
      <c r="F15" s="406"/>
      <c r="G15" s="406"/>
      <c r="H15" s="406"/>
      <c r="I15" s="406"/>
      <c r="J15" s="406"/>
      <c r="K15" s="406"/>
      <c r="L15" s="406"/>
      <c r="M15" s="406"/>
      <c r="N15" s="406"/>
      <c r="O15" s="190" t="s">
        <v>55</v>
      </c>
      <c r="P15" s="141" t="s">
        <v>56</v>
      </c>
      <c r="Q15" s="190" t="s">
        <v>57</v>
      </c>
      <c r="R15" s="406" t="s">
        <v>222</v>
      </c>
      <c r="S15" s="406"/>
    </row>
    <row r="16" spans="1:19" ht="98.25" customHeight="1" x14ac:dyDescent="0.25">
      <c r="A16" s="407" t="s">
        <v>603</v>
      </c>
      <c r="B16" s="407"/>
      <c r="C16" s="408" t="s">
        <v>694</v>
      </c>
      <c r="D16" s="408"/>
      <c r="E16" s="408"/>
      <c r="F16" s="408"/>
      <c r="G16" s="408"/>
      <c r="H16" s="408"/>
      <c r="I16" s="408"/>
      <c r="J16" s="408"/>
      <c r="K16" s="408"/>
      <c r="L16" s="408"/>
      <c r="M16" s="408"/>
      <c r="N16" s="408"/>
      <c r="O16" s="215" t="s">
        <v>250</v>
      </c>
      <c r="P16" s="228">
        <v>44197</v>
      </c>
      <c r="Q16" s="216">
        <v>0.9</v>
      </c>
      <c r="R16" s="410" t="s">
        <v>604</v>
      </c>
      <c r="S16" s="411"/>
    </row>
    <row r="17" spans="1:64" x14ac:dyDescent="0.3">
      <c r="L17" s="142"/>
    </row>
    <row r="18" spans="1:64" ht="101.25" x14ac:dyDescent="0.25">
      <c r="A18" s="190" t="s">
        <v>234</v>
      </c>
      <c r="B18" s="406" t="s">
        <v>58</v>
      </c>
      <c r="C18" s="406"/>
      <c r="D18" s="190" t="s">
        <v>225</v>
      </c>
      <c r="E18" s="190" t="s">
        <v>60</v>
      </c>
      <c r="F18" s="190" t="s">
        <v>233</v>
      </c>
      <c r="G18" s="190" t="s">
        <v>244</v>
      </c>
      <c r="H18" s="190" t="s">
        <v>231</v>
      </c>
      <c r="I18" s="190" t="s">
        <v>226</v>
      </c>
      <c r="J18" s="190" t="s">
        <v>232</v>
      </c>
      <c r="K18" s="190" t="s">
        <v>61</v>
      </c>
      <c r="L18" s="190" t="s">
        <v>62</v>
      </c>
      <c r="M18" s="190" t="s">
        <v>233</v>
      </c>
      <c r="N18" s="190" t="s">
        <v>227</v>
      </c>
      <c r="O18" s="190" t="s">
        <v>228</v>
      </c>
      <c r="P18" s="190" t="s">
        <v>236</v>
      </c>
      <c r="Q18" s="190" t="s">
        <v>229</v>
      </c>
      <c r="R18" s="190" t="s">
        <v>230</v>
      </c>
      <c r="S18" s="190" t="s">
        <v>237</v>
      </c>
    </row>
    <row r="19" spans="1:64" s="29" customFormat="1" ht="176.25" customHeight="1" x14ac:dyDescent="0.25">
      <c r="A19" s="400">
        <v>51</v>
      </c>
      <c r="B19" s="448" t="s">
        <v>645</v>
      </c>
      <c r="C19" s="448"/>
      <c r="D19" s="458">
        <v>0.02</v>
      </c>
      <c r="E19" s="470" t="s">
        <v>605</v>
      </c>
      <c r="F19" s="542" t="s">
        <v>684</v>
      </c>
      <c r="G19" s="470" t="s">
        <v>262</v>
      </c>
      <c r="H19" s="276" t="s">
        <v>606</v>
      </c>
      <c r="I19" s="282">
        <v>0.25</v>
      </c>
      <c r="J19" s="280" t="s">
        <v>605</v>
      </c>
      <c r="K19" s="172">
        <v>44197</v>
      </c>
      <c r="L19" s="279">
        <v>44545</v>
      </c>
      <c r="M19" s="312" t="s">
        <v>674</v>
      </c>
      <c r="N19" s="400"/>
      <c r="O19" s="400" t="s">
        <v>899</v>
      </c>
      <c r="P19" s="400"/>
      <c r="Q19" s="400"/>
      <c r="R19" s="400" t="s">
        <v>848</v>
      </c>
      <c r="S19" s="400"/>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row>
    <row r="20" spans="1:64" s="29" customFormat="1" ht="152.25" customHeight="1" x14ac:dyDescent="0.25">
      <c r="A20" s="400"/>
      <c r="B20" s="448"/>
      <c r="C20" s="448"/>
      <c r="D20" s="459"/>
      <c r="E20" s="471"/>
      <c r="F20" s="543"/>
      <c r="G20" s="471"/>
      <c r="H20" s="277" t="s">
        <v>673</v>
      </c>
      <c r="I20" s="537">
        <v>0.25</v>
      </c>
      <c r="J20" s="280" t="s">
        <v>605</v>
      </c>
      <c r="K20" s="172">
        <v>44197</v>
      </c>
      <c r="L20" s="279">
        <v>44545</v>
      </c>
      <c r="M20" s="312" t="s">
        <v>674</v>
      </c>
      <c r="N20" s="400"/>
      <c r="O20" s="400"/>
      <c r="P20" s="400"/>
      <c r="Q20" s="400"/>
      <c r="R20" s="400"/>
      <c r="S20" s="400"/>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row>
    <row r="21" spans="1:64" s="29" customFormat="1" ht="179.25" customHeight="1" x14ac:dyDescent="0.25">
      <c r="A21" s="400"/>
      <c r="B21" s="448"/>
      <c r="C21" s="448"/>
      <c r="D21" s="459"/>
      <c r="E21" s="471"/>
      <c r="F21" s="543"/>
      <c r="G21" s="471"/>
      <c r="H21" s="277" t="s">
        <v>607</v>
      </c>
      <c r="I21" s="471"/>
      <c r="J21" s="280" t="s">
        <v>605</v>
      </c>
      <c r="K21" s="172">
        <v>44197</v>
      </c>
      <c r="L21" s="279">
        <v>44545</v>
      </c>
      <c r="M21" s="312" t="s">
        <v>608</v>
      </c>
      <c r="N21" s="400"/>
      <c r="O21" s="400"/>
      <c r="P21" s="400"/>
      <c r="Q21" s="400"/>
      <c r="R21" s="400"/>
      <c r="S21" s="400"/>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row>
    <row r="22" spans="1:64" s="29" customFormat="1" ht="122.25" customHeight="1" x14ac:dyDescent="0.25">
      <c r="A22" s="400"/>
      <c r="B22" s="448"/>
      <c r="C22" s="448"/>
      <c r="D22" s="459"/>
      <c r="E22" s="471"/>
      <c r="F22" s="543"/>
      <c r="G22" s="471"/>
      <c r="H22" s="281" t="s">
        <v>609</v>
      </c>
      <c r="I22" s="282">
        <v>0.25</v>
      </c>
      <c r="J22" s="280" t="s">
        <v>605</v>
      </c>
      <c r="K22" s="172">
        <v>44197</v>
      </c>
      <c r="L22" s="279">
        <v>44545</v>
      </c>
      <c r="M22" s="312" t="s">
        <v>610</v>
      </c>
      <c r="N22" s="400"/>
      <c r="O22" s="400"/>
      <c r="P22" s="400"/>
      <c r="Q22" s="400"/>
      <c r="R22" s="400"/>
      <c r="S22" s="400"/>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row>
    <row r="23" spans="1:64" ht="373.5" customHeight="1" x14ac:dyDescent="0.25">
      <c r="A23" s="400"/>
      <c r="B23" s="448"/>
      <c r="C23" s="448"/>
      <c r="D23" s="459"/>
      <c r="E23" s="471"/>
      <c r="F23" s="543"/>
      <c r="G23" s="471"/>
      <c r="H23" s="191" t="s">
        <v>611</v>
      </c>
      <c r="I23" s="223">
        <v>0.25</v>
      </c>
      <c r="J23" s="202" t="s">
        <v>612</v>
      </c>
      <c r="K23" s="172">
        <v>44197</v>
      </c>
      <c r="L23" s="188">
        <v>44545</v>
      </c>
      <c r="M23" s="312" t="s">
        <v>613</v>
      </c>
      <c r="N23" s="400"/>
      <c r="O23" s="400"/>
      <c r="P23" s="400"/>
      <c r="Q23" s="400"/>
      <c r="R23" s="400"/>
      <c r="S23" s="400"/>
    </row>
    <row r="24" spans="1:64" ht="169.5" customHeight="1" x14ac:dyDescent="0.25">
      <c r="A24" s="400">
        <v>52</v>
      </c>
      <c r="B24" s="448" t="s">
        <v>614</v>
      </c>
      <c r="C24" s="448"/>
      <c r="D24" s="458">
        <v>0.02</v>
      </c>
      <c r="E24" s="470" t="s">
        <v>675</v>
      </c>
      <c r="F24" s="449" t="s">
        <v>615</v>
      </c>
      <c r="G24" s="470" t="s">
        <v>262</v>
      </c>
      <c r="H24" s="191" t="s">
        <v>616</v>
      </c>
      <c r="I24" s="223">
        <v>0.5</v>
      </c>
      <c r="J24" s="202" t="s">
        <v>676</v>
      </c>
      <c r="K24" s="172">
        <v>44197</v>
      </c>
      <c r="L24" s="188">
        <v>44545</v>
      </c>
      <c r="M24" s="312" t="s">
        <v>617</v>
      </c>
      <c r="N24" s="400"/>
      <c r="O24" s="400" t="s">
        <v>900</v>
      </c>
      <c r="P24" s="400"/>
      <c r="Q24" s="400"/>
      <c r="R24" s="400" t="s">
        <v>848</v>
      </c>
      <c r="S24" s="400"/>
    </row>
    <row r="25" spans="1:64" ht="249.75" customHeight="1" x14ac:dyDescent="0.25">
      <c r="A25" s="400"/>
      <c r="B25" s="448"/>
      <c r="C25" s="448"/>
      <c r="D25" s="459"/>
      <c r="E25" s="471"/>
      <c r="F25" s="535"/>
      <c r="G25" s="471"/>
      <c r="H25" s="191" t="s">
        <v>618</v>
      </c>
      <c r="I25" s="223">
        <v>0.5</v>
      </c>
      <c r="J25" s="202" t="s">
        <v>676</v>
      </c>
      <c r="K25" s="172">
        <v>44197</v>
      </c>
      <c r="L25" s="188">
        <v>44545</v>
      </c>
      <c r="M25" s="312" t="s">
        <v>619</v>
      </c>
      <c r="N25" s="400"/>
      <c r="O25" s="400"/>
      <c r="P25" s="400"/>
      <c r="Q25" s="400"/>
      <c r="R25" s="400"/>
      <c r="S25" s="400"/>
    </row>
    <row r="26" spans="1:64" ht="66.75" customHeight="1" x14ac:dyDescent="0.25">
      <c r="A26" s="400">
        <v>53</v>
      </c>
      <c r="B26" s="448" t="s">
        <v>620</v>
      </c>
      <c r="C26" s="448"/>
      <c r="D26" s="458">
        <v>0.02</v>
      </c>
      <c r="E26" s="470" t="s">
        <v>621</v>
      </c>
      <c r="F26" s="449" t="s">
        <v>622</v>
      </c>
      <c r="G26" s="470" t="s">
        <v>262</v>
      </c>
      <c r="H26" s="191" t="s">
        <v>623</v>
      </c>
      <c r="I26" s="223">
        <v>0.5</v>
      </c>
      <c r="J26" s="202" t="s">
        <v>624</v>
      </c>
      <c r="K26" s="172">
        <v>44197</v>
      </c>
      <c r="L26" s="188">
        <v>44377</v>
      </c>
      <c r="M26" s="312" t="s">
        <v>625</v>
      </c>
      <c r="N26" s="400"/>
      <c r="O26" s="400" t="s">
        <v>901</v>
      </c>
      <c r="P26" s="400"/>
      <c r="Q26" s="400"/>
      <c r="R26" s="400" t="s">
        <v>848</v>
      </c>
      <c r="S26" s="400"/>
    </row>
    <row r="27" spans="1:64" ht="180" customHeight="1" x14ac:dyDescent="0.25">
      <c r="A27" s="400"/>
      <c r="B27" s="448"/>
      <c r="C27" s="448"/>
      <c r="D27" s="459"/>
      <c r="E27" s="471"/>
      <c r="F27" s="535"/>
      <c r="G27" s="471"/>
      <c r="H27" s="191" t="s">
        <v>677</v>
      </c>
      <c r="I27" s="223">
        <v>0.5</v>
      </c>
      <c r="J27" s="202" t="s">
        <v>626</v>
      </c>
      <c r="K27" s="172">
        <v>44378</v>
      </c>
      <c r="L27" s="188">
        <v>44530</v>
      </c>
      <c r="M27" s="312" t="s">
        <v>627</v>
      </c>
      <c r="N27" s="400"/>
      <c r="O27" s="400"/>
      <c r="P27" s="400"/>
      <c r="Q27" s="400"/>
      <c r="R27" s="400"/>
      <c r="S27" s="400"/>
    </row>
    <row r="28" spans="1:64" ht="157.5" customHeight="1" x14ac:dyDescent="0.25">
      <c r="A28" s="400">
        <v>54</v>
      </c>
      <c r="B28" s="448" t="s">
        <v>678</v>
      </c>
      <c r="C28" s="448"/>
      <c r="D28" s="458">
        <v>0.02</v>
      </c>
      <c r="E28" s="470" t="s">
        <v>624</v>
      </c>
      <c r="F28" s="449" t="s">
        <v>679</v>
      </c>
      <c r="G28" s="470" t="s">
        <v>262</v>
      </c>
      <c r="H28" s="191" t="s">
        <v>680</v>
      </c>
      <c r="I28" s="223">
        <v>0.3</v>
      </c>
      <c r="J28" s="202" t="s">
        <v>626</v>
      </c>
      <c r="K28" s="172">
        <v>44197</v>
      </c>
      <c r="L28" s="188">
        <v>44545</v>
      </c>
      <c r="M28" s="312" t="s">
        <v>681</v>
      </c>
      <c r="N28" s="400"/>
      <c r="O28" s="400" t="s">
        <v>902</v>
      </c>
      <c r="P28" s="400"/>
      <c r="Q28" s="400"/>
      <c r="R28" s="400" t="s">
        <v>848</v>
      </c>
      <c r="S28" s="400"/>
    </row>
    <row r="29" spans="1:64" ht="351" customHeight="1" x14ac:dyDescent="0.25">
      <c r="A29" s="400"/>
      <c r="B29" s="448"/>
      <c r="C29" s="448"/>
      <c r="D29" s="459"/>
      <c r="E29" s="471"/>
      <c r="F29" s="535"/>
      <c r="G29" s="471"/>
      <c r="H29" s="191" t="s">
        <v>628</v>
      </c>
      <c r="I29" s="223">
        <v>0.3</v>
      </c>
      <c r="J29" s="202" t="s">
        <v>626</v>
      </c>
      <c r="K29" s="172">
        <v>44378</v>
      </c>
      <c r="L29" s="188">
        <v>44530</v>
      </c>
      <c r="M29" s="312" t="s">
        <v>629</v>
      </c>
      <c r="N29" s="400"/>
      <c r="O29" s="400"/>
      <c r="P29" s="400"/>
      <c r="Q29" s="400"/>
      <c r="R29" s="400"/>
      <c r="S29" s="400"/>
    </row>
    <row r="30" spans="1:64" ht="138.75" customHeight="1" x14ac:dyDescent="0.25">
      <c r="A30" s="400"/>
      <c r="B30" s="448"/>
      <c r="C30" s="448"/>
      <c r="D30" s="459"/>
      <c r="E30" s="471"/>
      <c r="F30" s="535"/>
      <c r="G30" s="471"/>
      <c r="H30" s="191" t="s">
        <v>682</v>
      </c>
      <c r="I30" s="223">
        <v>0.4</v>
      </c>
      <c r="J30" s="202" t="s">
        <v>630</v>
      </c>
      <c r="K30" s="172">
        <v>44287</v>
      </c>
      <c r="L30" s="188">
        <v>44377</v>
      </c>
      <c r="M30" s="312" t="s">
        <v>631</v>
      </c>
      <c r="N30" s="400"/>
      <c r="O30" s="400"/>
      <c r="P30" s="400"/>
      <c r="Q30" s="400"/>
      <c r="R30" s="400"/>
      <c r="S30" s="400"/>
    </row>
    <row r="31" spans="1:64" ht="401.25" customHeight="1" x14ac:dyDescent="0.25">
      <c r="A31" s="400">
        <v>55</v>
      </c>
      <c r="B31" s="448" t="s">
        <v>632</v>
      </c>
      <c r="C31" s="448"/>
      <c r="D31" s="539">
        <v>0.02</v>
      </c>
      <c r="E31" s="479" t="s">
        <v>624</v>
      </c>
      <c r="F31" s="448" t="s">
        <v>633</v>
      </c>
      <c r="G31" s="470" t="s">
        <v>262</v>
      </c>
      <c r="H31" s="191" t="s">
        <v>634</v>
      </c>
      <c r="I31" s="223">
        <v>0.25</v>
      </c>
      <c r="J31" s="202" t="s">
        <v>635</v>
      </c>
      <c r="K31" s="172">
        <v>44197</v>
      </c>
      <c r="L31" s="188">
        <v>44545</v>
      </c>
      <c r="M31" s="312" t="s">
        <v>636</v>
      </c>
      <c r="N31" s="400"/>
      <c r="O31" s="400" t="s">
        <v>903</v>
      </c>
      <c r="P31" s="400"/>
      <c r="Q31" s="400"/>
      <c r="R31" s="400" t="s">
        <v>848</v>
      </c>
      <c r="S31" s="400"/>
    </row>
    <row r="32" spans="1:64" ht="101.25" customHeight="1" x14ac:dyDescent="0.25">
      <c r="A32" s="400"/>
      <c r="B32" s="448"/>
      <c r="C32" s="448"/>
      <c r="D32" s="539"/>
      <c r="E32" s="479"/>
      <c r="F32" s="448"/>
      <c r="G32" s="471"/>
      <c r="H32" s="449" t="s">
        <v>637</v>
      </c>
      <c r="I32" s="537">
        <v>0.25</v>
      </c>
      <c r="J32" s="470" t="s">
        <v>683</v>
      </c>
      <c r="K32" s="172">
        <v>44197</v>
      </c>
      <c r="L32" s="188">
        <v>44377</v>
      </c>
      <c r="M32" s="312" t="s">
        <v>638</v>
      </c>
      <c r="N32" s="400"/>
      <c r="O32" s="400"/>
      <c r="P32" s="400"/>
      <c r="Q32" s="400"/>
      <c r="R32" s="400"/>
      <c r="S32" s="400"/>
    </row>
    <row r="33" spans="1:19" ht="45" customHeight="1" x14ac:dyDescent="0.25">
      <c r="A33" s="400"/>
      <c r="B33" s="448"/>
      <c r="C33" s="448"/>
      <c r="D33" s="539"/>
      <c r="E33" s="479"/>
      <c r="F33" s="448"/>
      <c r="G33" s="471"/>
      <c r="H33" s="535"/>
      <c r="I33" s="471"/>
      <c r="J33" s="471"/>
      <c r="K33" s="172">
        <v>44378</v>
      </c>
      <c r="L33" s="188">
        <v>44545</v>
      </c>
      <c r="M33" s="312" t="s">
        <v>639</v>
      </c>
      <c r="N33" s="400"/>
      <c r="O33" s="400"/>
      <c r="P33" s="400"/>
      <c r="Q33" s="400"/>
      <c r="R33" s="400"/>
      <c r="S33" s="400"/>
    </row>
    <row r="34" spans="1:19" ht="123.75" customHeight="1" x14ac:dyDescent="0.25">
      <c r="A34" s="400"/>
      <c r="B34" s="448"/>
      <c r="C34" s="448"/>
      <c r="D34" s="539"/>
      <c r="E34" s="479"/>
      <c r="F34" s="448"/>
      <c r="G34" s="471"/>
      <c r="H34" s="191" t="s">
        <v>640</v>
      </c>
      <c r="I34" s="223">
        <v>0.25</v>
      </c>
      <c r="J34" s="202" t="s">
        <v>683</v>
      </c>
      <c r="K34" s="172">
        <v>44197</v>
      </c>
      <c r="L34" s="188">
        <v>44545</v>
      </c>
      <c r="M34" s="312" t="s">
        <v>641</v>
      </c>
      <c r="N34" s="400"/>
      <c r="O34" s="400"/>
      <c r="P34" s="400"/>
      <c r="Q34" s="400"/>
      <c r="R34" s="400"/>
      <c r="S34" s="400"/>
    </row>
    <row r="35" spans="1:19" ht="101.25" x14ac:dyDescent="0.25">
      <c r="A35" s="400"/>
      <c r="B35" s="448"/>
      <c r="C35" s="448"/>
      <c r="D35" s="539"/>
      <c r="E35" s="479"/>
      <c r="F35" s="448"/>
      <c r="G35" s="472"/>
      <c r="H35" s="191" t="s">
        <v>642</v>
      </c>
      <c r="I35" s="223">
        <v>0.25</v>
      </c>
      <c r="J35" s="202" t="s">
        <v>683</v>
      </c>
      <c r="K35" s="172">
        <v>44197</v>
      </c>
      <c r="L35" s="188">
        <v>44545</v>
      </c>
      <c r="M35" s="312" t="s">
        <v>643</v>
      </c>
      <c r="N35" s="400"/>
      <c r="O35" s="400"/>
      <c r="P35" s="400"/>
      <c r="Q35" s="400"/>
      <c r="R35" s="400"/>
      <c r="S35" s="400"/>
    </row>
    <row r="36" spans="1:19" s="70" customFormat="1" x14ac:dyDescent="0.3">
      <c r="A36" s="140"/>
      <c r="B36" s="140"/>
      <c r="C36" s="140"/>
      <c r="D36" s="253" t="e">
        <f>SUM(#REF!)/17</f>
        <v>#REF!</v>
      </c>
      <c r="E36" s="140"/>
      <c r="F36" s="140"/>
      <c r="G36" s="140"/>
      <c r="H36" s="140"/>
      <c r="I36" s="140"/>
      <c r="J36" s="140"/>
      <c r="K36" s="140"/>
      <c r="L36" s="140"/>
      <c r="M36" s="140"/>
      <c r="N36" s="140"/>
      <c r="O36" s="140"/>
      <c r="P36" s="140"/>
      <c r="Q36" s="140"/>
      <c r="R36" s="140"/>
      <c r="S36" s="140"/>
    </row>
    <row r="37" spans="1:19" s="70" customFormat="1" x14ac:dyDescent="0.3">
      <c r="A37" s="140"/>
      <c r="B37" s="140"/>
      <c r="C37" s="140"/>
      <c r="D37" s="140"/>
      <c r="E37" s="140"/>
      <c r="F37" s="140"/>
      <c r="G37" s="140"/>
      <c r="H37" s="140"/>
      <c r="I37" s="140"/>
      <c r="J37" s="140"/>
      <c r="K37" s="140"/>
      <c r="L37" s="140"/>
      <c r="M37" s="140"/>
      <c r="N37" s="140"/>
      <c r="O37" s="140"/>
      <c r="P37" s="140"/>
      <c r="Q37" s="140"/>
      <c r="R37" s="140"/>
      <c r="S37" s="140"/>
    </row>
    <row r="38" spans="1:19" s="70" customFormat="1" x14ac:dyDescent="0.3">
      <c r="A38" s="140"/>
      <c r="B38" s="140"/>
      <c r="C38" s="140"/>
      <c r="D38" s="140"/>
      <c r="E38" s="140"/>
      <c r="F38" s="140"/>
      <c r="G38" s="140"/>
      <c r="H38" s="140"/>
      <c r="I38" s="140"/>
      <c r="J38" s="140"/>
      <c r="K38" s="140"/>
      <c r="L38" s="140"/>
      <c r="M38" s="140"/>
      <c r="N38" s="140"/>
      <c r="O38" s="140"/>
      <c r="P38" s="140"/>
      <c r="Q38" s="140"/>
      <c r="R38" s="140"/>
      <c r="S38" s="140"/>
    </row>
    <row r="39" spans="1:19" s="70" customFormat="1" x14ac:dyDescent="0.3">
      <c r="A39" s="140"/>
      <c r="B39" s="140"/>
      <c r="C39" s="140"/>
      <c r="D39" s="140"/>
      <c r="E39" s="140"/>
      <c r="F39" s="140"/>
      <c r="G39" s="140"/>
      <c r="H39" s="140"/>
      <c r="I39" s="140"/>
      <c r="J39" s="140"/>
      <c r="K39" s="140"/>
      <c r="L39" s="140"/>
      <c r="M39" s="140"/>
      <c r="N39" s="140"/>
      <c r="O39" s="140"/>
      <c r="P39" s="140"/>
      <c r="Q39" s="140"/>
      <c r="R39" s="140"/>
      <c r="S39" s="140"/>
    </row>
    <row r="40" spans="1:19" s="70" customFormat="1" x14ac:dyDescent="0.3">
      <c r="A40" s="140"/>
      <c r="B40" s="140"/>
      <c r="C40" s="140"/>
      <c r="D40" s="140"/>
      <c r="E40" s="140"/>
      <c r="F40" s="140"/>
      <c r="G40" s="140"/>
      <c r="H40" s="140"/>
      <c r="I40" s="140"/>
      <c r="J40" s="140"/>
      <c r="K40" s="140"/>
      <c r="L40" s="140"/>
      <c r="M40" s="140"/>
      <c r="N40" s="140"/>
      <c r="O40" s="140"/>
      <c r="P40" s="140"/>
      <c r="Q40" s="140"/>
      <c r="R40" s="140"/>
      <c r="S40" s="140"/>
    </row>
    <row r="41" spans="1:19" s="70" customFormat="1" x14ac:dyDescent="0.3">
      <c r="A41" s="140"/>
      <c r="B41" s="140"/>
      <c r="C41" s="140"/>
      <c r="D41" s="140"/>
      <c r="E41" s="140"/>
      <c r="F41" s="140"/>
      <c r="G41" s="140"/>
      <c r="H41" s="140"/>
      <c r="I41" s="140"/>
      <c r="J41" s="140"/>
      <c r="K41" s="140"/>
      <c r="L41" s="140"/>
      <c r="M41" s="140"/>
      <c r="N41" s="140"/>
      <c r="O41" s="140"/>
      <c r="P41" s="140"/>
      <c r="Q41" s="140"/>
      <c r="R41" s="140"/>
      <c r="S41" s="140"/>
    </row>
    <row r="42" spans="1:19" s="70" customFormat="1" x14ac:dyDescent="0.3">
      <c r="A42" s="140"/>
      <c r="B42" s="140"/>
      <c r="C42" s="140"/>
      <c r="D42" s="140"/>
      <c r="E42" s="140"/>
      <c r="F42" s="140"/>
      <c r="G42" s="140"/>
      <c r="H42" s="140"/>
      <c r="I42" s="140"/>
      <c r="J42" s="140"/>
      <c r="K42" s="140"/>
      <c r="L42" s="140"/>
      <c r="M42" s="140"/>
      <c r="N42" s="140"/>
      <c r="O42" s="140"/>
      <c r="P42" s="140"/>
      <c r="Q42" s="140"/>
      <c r="R42" s="140"/>
      <c r="S42" s="140"/>
    </row>
    <row r="43" spans="1:19" s="70" customFormat="1" x14ac:dyDescent="0.3">
      <c r="A43" s="140"/>
      <c r="B43" s="140"/>
      <c r="C43" s="140"/>
      <c r="D43" s="140"/>
      <c r="E43" s="140"/>
      <c r="F43" s="140"/>
      <c r="G43" s="140"/>
      <c r="H43" s="140"/>
      <c r="I43" s="140"/>
      <c r="J43" s="140"/>
      <c r="K43" s="140"/>
      <c r="L43" s="140"/>
      <c r="M43" s="140"/>
      <c r="N43" s="140"/>
      <c r="O43" s="140"/>
      <c r="P43" s="140"/>
      <c r="Q43" s="140"/>
      <c r="R43" s="140"/>
      <c r="S43" s="140"/>
    </row>
    <row r="44" spans="1:19" s="70" customFormat="1" x14ac:dyDescent="0.3">
      <c r="A44" s="140"/>
      <c r="B44" s="140"/>
      <c r="C44" s="140"/>
      <c r="D44" s="140"/>
      <c r="E44" s="140"/>
      <c r="F44" s="140"/>
      <c r="G44" s="140"/>
      <c r="H44" s="140"/>
      <c r="I44" s="140"/>
      <c r="J44" s="140"/>
      <c r="K44" s="140"/>
      <c r="L44" s="140"/>
      <c r="M44" s="140"/>
      <c r="N44" s="140"/>
      <c r="O44" s="140"/>
      <c r="P44" s="140"/>
      <c r="Q44" s="140"/>
      <c r="R44" s="140"/>
      <c r="S44" s="140"/>
    </row>
    <row r="45" spans="1:19" s="70" customFormat="1" x14ac:dyDescent="0.3">
      <c r="A45" s="140"/>
      <c r="B45" s="140"/>
      <c r="C45" s="140"/>
      <c r="D45" s="140"/>
      <c r="E45" s="140"/>
      <c r="F45" s="140"/>
      <c r="G45" s="140"/>
      <c r="H45" s="140"/>
      <c r="I45" s="140"/>
      <c r="J45" s="140"/>
      <c r="K45" s="140"/>
      <c r="L45" s="140"/>
      <c r="M45" s="140"/>
      <c r="N45" s="140"/>
      <c r="O45" s="140"/>
      <c r="P45" s="140"/>
      <c r="Q45" s="140"/>
      <c r="R45" s="140"/>
      <c r="S45" s="140"/>
    </row>
    <row r="46" spans="1:19" s="70" customFormat="1" x14ac:dyDescent="0.3">
      <c r="A46" s="140"/>
      <c r="B46" s="140"/>
      <c r="C46" s="140"/>
      <c r="D46" s="140"/>
      <c r="E46" s="140"/>
      <c r="F46" s="140"/>
      <c r="G46" s="140"/>
      <c r="H46" s="140"/>
      <c r="I46" s="140"/>
      <c r="J46" s="140"/>
      <c r="K46" s="140"/>
      <c r="L46" s="140"/>
      <c r="M46" s="140"/>
      <c r="N46" s="140"/>
      <c r="O46" s="140"/>
      <c r="P46" s="140"/>
      <c r="Q46" s="140"/>
      <c r="R46" s="140"/>
      <c r="S46" s="140"/>
    </row>
    <row r="47" spans="1:19" s="70" customFormat="1" x14ac:dyDescent="0.3">
      <c r="A47" s="140"/>
      <c r="B47" s="140"/>
      <c r="C47" s="140"/>
      <c r="D47" s="140"/>
      <c r="E47" s="140"/>
      <c r="F47" s="140"/>
      <c r="G47" s="140"/>
      <c r="H47" s="140"/>
      <c r="I47" s="140"/>
      <c r="J47" s="140"/>
      <c r="K47" s="140"/>
      <c r="L47" s="140"/>
      <c r="M47" s="140"/>
      <c r="N47" s="140"/>
      <c r="O47" s="140"/>
      <c r="P47" s="140"/>
      <c r="Q47" s="140"/>
      <c r="R47" s="140"/>
      <c r="S47" s="140"/>
    </row>
    <row r="48" spans="1:19" s="70" customFormat="1" x14ac:dyDescent="0.3">
      <c r="A48" s="140"/>
      <c r="B48" s="140"/>
      <c r="C48" s="140"/>
      <c r="D48" s="140"/>
      <c r="E48" s="140"/>
      <c r="F48" s="140"/>
      <c r="G48" s="140"/>
      <c r="H48" s="140"/>
      <c r="I48" s="140"/>
      <c r="J48" s="140"/>
      <c r="K48" s="140"/>
      <c r="L48" s="140"/>
      <c r="M48" s="140"/>
      <c r="N48" s="140"/>
      <c r="O48" s="140"/>
      <c r="P48" s="140"/>
      <c r="Q48" s="140"/>
      <c r="R48" s="140"/>
      <c r="S48" s="140"/>
    </row>
    <row r="49" spans="1:19" s="70" customFormat="1" x14ac:dyDescent="0.3">
      <c r="A49" s="140"/>
      <c r="B49" s="140"/>
      <c r="C49" s="140"/>
      <c r="D49" s="140"/>
      <c r="E49" s="140"/>
      <c r="F49" s="140"/>
      <c r="G49" s="140"/>
      <c r="H49" s="140"/>
      <c r="I49" s="140"/>
      <c r="J49" s="140"/>
      <c r="K49" s="140"/>
      <c r="L49" s="140"/>
      <c r="M49" s="140"/>
      <c r="N49" s="140"/>
      <c r="O49" s="140"/>
      <c r="P49" s="140"/>
      <c r="Q49" s="140"/>
      <c r="R49" s="140"/>
      <c r="S49" s="140"/>
    </row>
    <row r="50" spans="1:19" s="70" customFormat="1" x14ac:dyDescent="0.3">
      <c r="A50" s="140"/>
      <c r="B50" s="140"/>
      <c r="C50" s="140"/>
      <c r="D50" s="140"/>
      <c r="E50" s="140"/>
      <c r="F50" s="140"/>
      <c r="G50" s="140"/>
      <c r="H50" s="140"/>
      <c r="I50" s="140"/>
      <c r="J50" s="140"/>
      <c r="K50" s="140"/>
      <c r="L50" s="140"/>
      <c r="M50" s="140"/>
      <c r="N50" s="140"/>
      <c r="O50" s="140"/>
      <c r="P50" s="140"/>
      <c r="Q50" s="140"/>
      <c r="R50" s="140"/>
      <c r="S50" s="140"/>
    </row>
    <row r="51" spans="1:19" s="70" customFormat="1" x14ac:dyDescent="0.3">
      <c r="A51" s="140"/>
      <c r="B51" s="140"/>
      <c r="C51" s="140"/>
      <c r="D51" s="140"/>
      <c r="E51" s="140"/>
      <c r="F51" s="140"/>
      <c r="G51" s="140"/>
      <c r="H51" s="140"/>
      <c r="I51" s="140"/>
      <c r="J51" s="140"/>
      <c r="K51" s="140"/>
      <c r="L51" s="140"/>
      <c r="M51" s="140"/>
      <c r="N51" s="140"/>
      <c r="O51" s="140"/>
      <c r="P51" s="140"/>
      <c r="Q51" s="140"/>
      <c r="R51" s="140"/>
      <c r="S51" s="140"/>
    </row>
    <row r="52" spans="1:19" s="70" customFormat="1" x14ac:dyDescent="0.3">
      <c r="A52" s="140"/>
      <c r="B52" s="140"/>
      <c r="C52" s="140"/>
      <c r="D52" s="140"/>
      <c r="E52" s="140"/>
      <c r="F52" s="140"/>
      <c r="G52" s="140"/>
      <c r="H52" s="140"/>
      <c r="I52" s="140"/>
      <c r="J52" s="140"/>
      <c r="K52" s="140"/>
      <c r="L52" s="140"/>
      <c r="M52" s="140"/>
      <c r="N52" s="140"/>
      <c r="O52" s="140"/>
      <c r="P52" s="140"/>
      <c r="Q52" s="140"/>
      <c r="R52" s="140"/>
      <c r="S52" s="140"/>
    </row>
    <row r="53" spans="1:19" s="70" customFormat="1" x14ac:dyDescent="0.3">
      <c r="A53" s="140"/>
      <c r="B53" s="140"/>
      <c r="C53" s="140"/>
      <c r="D53" s="140"/>
      <c r="E53" s="140"/>
      <c r="F53" s="140"/>
      <c r="G53" s="140"/>
      <c r="H53" s="140"/>
      <c r="I53" s="140"/>
      <c r="J53" s="140"/>
      <c r="K53" s="140"/>
      <c r="L53" s="140"/>
      <c r="M53" s="140"/>
      <c r="N53" s="140"/>
      <c r="O53" s="140"/>
      <c r="P53" s="140"/>
      <c r="Q53" s="140"/>
      <c r="R53" s="140"/>
      <c r="S53" s="140"/>
    </row>
    <row r="54" spans="1:19" s="70" customFormat="1" x14ac:dyDescent="0.3">
      <c r="A54" s="140"/>
      <c r="B54" s="140"/>
      <c r="C54" s="140"/>
      <c r="D54" s="140"/>
      <c r="E54" s="140"/>
      <c r="F54" s="140"/>
      <c r="G54" s="140"/>
      <c r="H54" s="140"/>
      <c r="I54" s="140"/>
      <c r="J54" s="140"/>
      <c r="K54" s="140"/>
      <c r="L54" s="140"/>
      <c r="M54" s="140"/>
      <c r="N54" s="140"/>
      <c r="O54" s="140"/>
      <c r="P54" s="140"/>
      <c r="Q54" s="140"/>
      <c r="R54" s="140"/>
      <c r="S54" s="140"/>
    </row>
    <row r="55" spans="1:19" s="70" customFormat="1" x14ac:dyDescent="0.3">
      <c r="A55" s="140"/>
      <c r="B55" s="140"/>
      <c r="C55" s="140"/>
      <c r="D55" s="140"/>
      <c r="E55" s="140"/>
      <c r="F55" s="140"/>
      <c r="G55" s="140"/>
      <c r="H55" s="140"/>
      <c r="I55" s="140"/>
      <c r="J55" s="140"/>
      <c r="K55" s="140"/>
      <c r="L55" s="140"/>
      <c r="M55" s="140"/>
      <c r="N55" s="140"/>
      <c r="O55" s="140"/>
      <c r="P55" s="140"/>
      <c r="Q55" s="140"/>
      <c r="R55" s="140"/>
      <c r="S55" s="140"/>
    </row>
    <row r="56" spans="1:19" s="70" customFormat="1" x14ac:dyDescent="0.3">
      <c r="A56" s="140"/>
      <c r="B56" s="140"/>
      <c r="C56" s="140"/>
      <c r="D56" s="140"/>
      <c r="E56" s="140"/>
      <c r="F56" s="140"/>
      <c r="G56" s="140"/>
      <c r="H56" s="140"/>
      <c r="I56" s="140"/>
      <c r="J56" s="140"/>
      <c r="K56" s="140"/>
      <c r="L56" s="140"/>
      <c r="M56" s="140"/>
      <c r="N56" s="140"/>
      <c r="O56" s="140"/>
      <c r="P56" s="140"/>
      <c r="Q56" s="140"/>
      <c r="R56" s="140"/>
      <c r="S56" s="140"/>
    </row>
    <row r="57" spans="1:19" s="70" customFormat="1" x14ac:dyDescent="0.3">
      <c r="A57" s="140"/>
      <c r="B57" s="140"/>
      <c r="C57" s="140"/>
      <c r="D57" s="140"/>
      <c r="E57" s="140"/>
      <c r="F57" s="140"/>
      <c r="G57" s="140"/>
      <c r="H57" s="140"/>
      <c r="I57" s="140"/>
      <c r="J57" s="140"/>
      <c r="K57" s="140"/>
      <c r="L57" s="140"/>
      <c r="M57" s="140"/>
      <c r="N57" s="140"/>
      <c r="O57" s="140"/>
      <c r="P57" s="140"/>
      <c r="Q57" s="140"/>
      <c r="R57" s="140"/>
      <c r="S57" s="140"/>
    </row>
    <row r="58" spans="1:19" s="70" customFormat="1" x14ac:dyDescent="0.3">
      <c r="A58" s="140"/>
      <c r="B58" s="140"/>
      <c r="C58" s="140"/>
      <c r="D58" s="140"/>
      <c r="E58" s="140"/>
      <c r="F58" s="140"/>
      <c r="G58" s="140"/>
      <c r="H58" s="140"/>
      <c r="I58" s="140"/>
      <c r="J58" s="140"/>
      <c r="K58" s="140"/>
      <c r="L58" s="140"/>
      <c r="M58" s="140"/>
      <c r="N58" s="140"/>
      <c r="O58" s="140"/>
      <c r="P58" s="140"/>
      <c r="Q58" s="140"/>
      <c r="R58" s="140"/>
      <c r="S58" s="140"/>
    </row>
    <row r="59" spans="1:19" s="70" customFormat="1" x14ac:dyDescent="0.3">
      <c r="A59" s="140"/>
      <c r="B59" s="140"/>
      <c r="C59" s="140"/>
      <c r="D59" s="140"/>
      <c r="E59" s="140"/>
      <c r="F59" s="140"/>
      <c r="G59" s="140"/>
      <c r="H59" s="140"/>
      <c r="I59" s="140"/>
      <c r="J59" s="140"/>
      <c r="K59" s="140"/>
      <c r="L59" s="140"/>
      <c r="M59" s="140"/>
      <c r="N59" s="140"/>
      <c r="O59" s="140"/>
      <c r="P59" s="140"/>
      <c r="Q59" s="140"/>
      <c r="R59" s="140"/>
      <c r="S59" s="140"/>
    </row>
    <row r="60" spans="1:19" s="70" customFormat="1" x14ac:dyDescent="0.3">
      <c r="A60" s="140"/>
      <c r="B60" s="140"/>
      <c r="C60" s="140"/>
      <c r="D60" s="140"/>
      <c r="E60" s="140"/>
      <c r="F60" s="140"/>
      <c r="G60" s="140"/>
      <c r="H60" s="140"/>
      <c r="I60" s="140"/>
      <c r="J60" s="140"/>
      <c r="K60" s="140"/>
      <c r="L60" s="140"/>
      <c r="M60" s="140"/>
      <c r="N60" s="140"/>
      <c r="O60" s="140"/>
      <c r="P60" s="140"/>
      <c r="Q60" s="140"/>
      <c r="R60" s="140"/>
      <c r="S60" s="140"/>
    </row>
    <row r="61" spans="1:19" s="70" customFormat="1" x14ac:dyDescent="0.3">
      <c r="A61" s="140"/>
      <c r="B61" s="140"/>
      <c r="C61" s="140"/>
      <c r="D61" s="140"/>
      <c r="E61" s="140"/>
      <c r="F61" s="140"/>
      <c r="G61" s="140"/>
      <c r="H61" s="140"/>
      <c r="I61" s="140"/>
      <c r="J61" s="140"/>
      <c r="K61" s="140"/>
      <c r="L61" s="140"/>
      <c r="M61" s="140"/>
      <c r="N61" s="140"/>
      <c r="O61" s="140"/>
      <c r="P61" s="140"/>
      <c r="Q61" s="140"/>
      <c r="R61" s="140"/>
      <c r="S61" s="140"/>
    </row>
    <row r="62" spans="1:19" s="70" customFormat="1" x14ac:dyDescent="0.3">
      <c r="A62" s="140"/>
      <c r="B62" s="140"/>
      <c r="C62" s="140"/>
      <c r="D62" s="140"/>
      <c r="E62" s="140"/>
      <c r="F62" s="140"/>
      <c r="G62" s="140"/>
      <c r="H62" s="140"/>
      <c r="I62" s="140"/>
      <c r="J62" s="140"/>
      <c r="K62" s="140"/>
      <c r="L62" s="140"/>
      <c r="M62" s="140"/>
      <c r="N62" s="140"/>
      <c r="O62" s="140"/>
      <c r="P62" s="140"/>
      <c r="Q62" s="140"/>
      <c r="R62" s="140"/>
      <c r="S62" s="140"/>
    </row>
    <row r="63" spans="1:19" s="70" customFormat="1" x14ac:dyDescent="0.3">
      <c r="A63" s="140"/>
      <c r="B63" s="140"/>
      <c r="C63" s="140"/>
      <c r="D63" s="140"/>
      <c r="E63" s="140"/>
      <c r="F63" s="140"/>
      <c r="G63" s="140"/>
      <c r="H63" s="140"/>
      <c r="I63" s="140"/>
      <c r="J63" s="140"/>
      <c r="K63" s="140"/>
      <c r="L63" s="140"/>
      <c r="M63" s="140"/>
      <c r="N63" s="140"/>
      <c r="O63" s="140"/>
      <c r="P63" s="140"/>
      <c r="Q63" s="140"/>
      <c r="R63" s="140"/>
      <c r="S63" s="140"/>
    </row>
    <row r="64" spans="1:19" s="70" customFormat="1" x14ac:dyDescent="0.3">
      <c r="A64" s="140"/>
      <c r="B64" s="140"/>
      <c r="C64" s="140"/>
      <c r="D64" s="140"/>
      <c r="E64" s="140"/>
      <c r="F64" s="140"/>
      <c r="G64" s="140"/>
      <c r="H64" s="140"/>
      <c r="I64" s="140"/>
      <c r="J64" s="140"/>
      <c r="K64" s="140"/>
      <c r="L64" s="140"/>
      <c r="M64" s="140"/>
      <c r="N64" s="140"/>
      <c r="O64" s="140"/>
      <c r="P64" s="140"/>
      <c r="Q64" s="140"/>
      <c r="R64" s="140"/>
      <c r="S64" s="140"/>
    </row>
    <row r="65" spans="1:19" s="70" customFormat="1" x14ac:dyDescent="0.3">
      <c r="A65" s="140"/>
      <c r="B65" s="140"/>
      <c r="C65" s="140"/>
      <c r="D65" s="140"/>
      <c r="E65" s="140"/>
      <c r="F65" s="140"/>
      <c r="G65" s="140"/>
      <c r="H65" s="140"/>
      <c r="I65" s="140"/>
      <c r="J65" s="140"/>
      <c r="K65" s="140"/>
      <c r="L65" s="140"/>
      <c r="M65" s="140"/>
      <c r="N65" s="140"/>
      <c r="O65" s="140"/>
      <c r="P65" s="140"/>
      <c r="Q65" s="140"/>
      <c r="R65" s="140"/>
      <c r="S65" s="140"/>
    </row>
    <row r="66" spans="1:19" s="70" customFormat="1" x14ac:dyDescent="0.3">
      <c r="A66" s="140"/>
      <c r="B66" s="140"/>
      <c r="C66" s="140"/>
      <c r="D66" s="140"/>
      <c r="E66" s="140"/>
      <c r="F66" s="140"/>
      <c r="G66" s="140"/>
      <c r="H66" s="140"/>
      <c r="I66" s="140"/>
      <c r="J66" s="140"/>
      <c r="K66" s="140"/>
      <c r="L66" s="140"/>
      <c r="M66" s="140"/>
      <c r="N66" s="140"/>
      <c r="O66" s="140"/>
      <c r="P66" s="140"/>
      <c r="Q66" s="140"/>
      <c r="R66" s="140"/>
      <c r="S66" s="140"/>
    </row>
    <row r="67" spans="1:19" s="70" customFormat="1" x14ac:dyDescent="0.3">
      <c r="A67" s="140"/>
      <c r="B67" s="140"/>
      <c r="C67" s="140"/>
      <c r="D67" s="140"/>
      <c r="E67" s="140"/>
      <c r="F67" s="140"/>
      <c r="G67" s="140"/>
      <c r="H67" s="140"/>
      <c r="I67" s="140"/>
      <c r="J67" s="140"/>
      <c r="K67" s="140"/>
      <c r="L67" s="140"/>
      <c r="M67" s="140"/>
      <c r="N67" s="140"/>
      <c r="O67" s="140"/>
      <c r="P67" s="140"/>
      <c r="Q67" s="140"/>
      <c r="R67" s="140"/>
      <c r="S67" s="140"/>
    </row>
    <row r="68" spans="1:19" s="70" customFormat="1" x14ac:dyDescent="0.3">
      <c r="A68" s="140"/>
      <c r="B68" s="140"/>
      <c r="C68" s="140"/>
      <c r="D68" s="140"/>
      <c r="E68" s="140"/>
      <c r="F68" s="140"/>
      <c r="G68" s="140"/>
      <c r="H68" s="140"/>
      <c r="I68" s="140"/>
      <c r="J68" s="140"/>
      <c r="K68" s="140"/>
      <c r="L68" s="140"/>
      <c r="M68" s="140"/>
      <c r="N68" s="140"/>
      <c r="O68" s="140"/>
      <c r="P68" s="140"/>
      <c r="Q68" s="140"/>
      <c r="R68" s="140"/>
      <c r="S68" s="140"/>
    </row>
    <row r="69" spans="1:19" s="70" customFormat="1" x14ac:dyDescent="0.3">
      <c r="A69" s="140"/>
      <c r="B69" s="140"/>
      <c r="C69" s="140"/>
      <c r="D69" s="140"/>
      <c r="E69" s="140"/>
      <c r="F69" s="140"/>
      <c r="G69" s="140"/>
      <c r="H69" s="140"/>
      <c r="I69" s="140"/>
      <c r="J69" s="140"/>
      <c r="K69" s="140"/>
      <c r="L69" s="140"/>
      <c r="M69" s="140"/>
      <c r="N69" s="140"/>
      <c r="O69" s="140"/>
      <c r="P69" s="140"/>
      <c r="Q69" s="140"/>
      <c r="R69" s="140"/>
      <c r="S69" s="140"/>
    </row>
    <row r="70" spans="1:19" s="70" customFormat="1" x14ac:dyDescent="0.3">
      <c r="A70" s="140"/>
      <c r="B70" s="140"/>
      <c r="C70" s="140"/>
      <c r="D70" s="140"/>
      <c r="E70" s="140"/>
      <c r="F70" s="140"/>
      <c r="G70" s="140"/>
      <c r="H70" s="140"/>
      <c r="I70" s="140"/>
      <c r="J70" s="140"/>
      <c r="K70" s="140"/>
      <c r="L70" s="140"/>
      <c r="M70" s="140"/>
      <c r="N70" s="140"/>
      <c r="O70" s="140"/>
      <c r="P70" s="140"/>
      <c r="Q70" s="140"/>
      <c r="R70" s="140"/>
      <c r="S70" s="140"/>
    </row>
    <row r="71" spans="1:19" s="70" customFormat="1" x14ac:dyDescent="0.3">
      <c r="A71" s="140"/>
      <c r="B71" s="140"/>
      <c r="C71" s="140"/>
      <c r="D71" s="140"/>
      <c r="E71" s="140"/>
      <c r="F71" s="140"/>
      <c r="G71" s="140"/>
      <c r="H71" s="140"/>
      <c r="I71" s="140"/>
      <c r="J71" s="140"/>
      <c r="K71" s="140"/>
      <c r="L71" s="140"/>
      <c r="M71" s="140"/>
      <c r="N71" s="140"/>
      <c r="O71" s="140"/>
      <c r="P71" s="140"/>
      <c r="Q71" s="140"/>
      <c r="R71" s="140"/>
      <c r="S71" s="140"/>
    </row>
    <row r="72" spans="1:19" s="70" customFormat="1" x14ac:dyDescent="0.3">
      <c r="A72" s="140"/>
      <c r="B72" s="140"/>
      <c r="C72" s="140"/>
      <c r="D72" s="140"/>
      <c r="E72" s="140"/>
      <c r="F72" s="140"/>
      <c r="G72" s="140"/>
      <c r="H72" s="140"/>
      <c r="I72" s="140"/>
      <c r="J72" s="140"/>
      <c r="K72" s="140"/>
      <c r="L72" s="140"/>
      <c r="M72" s="140"/>
      <c r="N72" s="140"/>
      <c r="O72" s="140"/>
      <c r="P72" s="140"/>
      <c r="Q72" s="140"/>
      <c r="R72" s="140"/>
      <c r="S72" s="140"/>
    </row>
    <row r="73" spans="1:19" s="70" customFormat="1" x14ac:dyDescent="0.3">
      <c r="A73" s="140"/>
      <c r="B73" s="140"/>
      <c r="C73" s="140"/>
      <c r="D73" s="140"/>
      <c r="E73" s="140"/>
      <c r="F73" s="140"/>
      <c r="G73" s="140"/>
      <c r="H73" s="140"/>
      <c r="I73" s="140"/>
      <c r="J73" s="140"/>
      <c r="K73" s="140"/>
      <c r="L73" s="140"/>
      <c r="M73" s="140"/>
      <c r="N73" s="140"/>
      <c r="O73" s="140"/>
      <c r="P73" s="140"/>
      <c r="Q73" s="140"/>
      <c r="R73" s="140"/>
      <c r="S73" s="140"/>
    </row>
    <row r="74" spans="1:19" s="70" customFormat="1" x14ac:dyDescent="0.3">
      <c r="A74" s="140"/>
      <c r="B74" s="140"/>
      <c r="C74" s="140"/>
      <c r="D74" s="140"/>
      <c r="E74" s="140"/>
      <c r="F74" s="140"/>
      <c r="G74" s="140"/>
      <c r="H74" s="140"/>
      <c r="I74" s="140"/>
      <c r="J74" s="140"/>
      <c r="K74" s="140"/>
      <c r="L74" s="140"/>
      <c r="M74" s="140"/>
      <c r="N74" s="140"/>
      <c r="O74" s="140"/>
      <c r="P74" s="140"/>
      <c r="Q74" s="140"/>
      <c r="R74" s="140"/>
      <c r="S74" s="140"/>
    </row>
    <row r="75" spans="1:19" s="70" customFormat="1" x14ac:dyDescent="0.3">
      <c r="A75" s="140"/>
      <c r="B75" s="140"/>
      <c r="C75" s="140"/>
      <c r="D75" s="140"/>
      <c r="E75" s="140"/>
      <c r="F75" s="140"/>
      <c r="G75" s="140"/>
      <c r="H75" s="140"/>
      <c r="I75" s="140"/>
      <c r="J75" s="140"/>
      <c r="K75" s="140"/>
      <c r="L75" s="140"/>
      <c r="M75" s="140"/>
      <c r="N75" s="140"/>
      <c r="O75" s="140"/>
      <c r="P75" s="140"/>
      <c r="Q75" s="140"/>
      <c r="R75" s="140"/>
      <c r="S75" s="140"/>
    </row>
    <row r="76" spans="1:19" s="70" customFormat="1" x14ac:dyDescent="0.3">
      <c r="A76" s="140"/>
      <c r="B76" s="140"/>
      <c r="C76" s="140"/>
      <c r="D76" s="140"/>
      <c r="E76" s="140"/>
      <c r="F76" s="140"/>
      <c r="G76" s="140"/>
      <c r="H76" s="140"/>
      <c r="I76" s="140"/>
      <c r="J76" s="140"/>
      <c r="K76" s="140"/>
      <c r="L76" s="140"/>
      <c r="M76" s="140"/>
      <c r="N76" s="140"/>
      <c r="O76" s="140"/>
      <c r="P76" s="140"/>
      <c r="Q76" s="140"/>
      <c r="R76" s="140"/>
      <c r="S76" s="140"/>
    </row>
    <row r="77" spans="1:19" s="70" customFormat="1" x14ac:dyDescent="0.3">
      <c r="A77" s="140"/>
      <c r="B77" s="140"/>
      <c r="C77" s="140"/>
      <c r="D77" s="140"/>
      <c r="E77" s="140"/>
      <c r="F77" s="140"/>
      <c r="G77" s="140"/>
      <c r="H77" s="140"/>
      <c r="I77" s="140"/>
      <c r="J77" s="140"/>
      <c r="K77" s="140"/>
      <c r="L77" s="140"/>
      <c r="M77" s="140"/>
      <c r="N77" s="140"/>
      <c r="O77" s="140"/>
      <c r="P77" s="140"/>
      <c r="Q77" s="140"/>
      <c r="R77" s="140"/>
      <c r="S77" s="140"/>
    </row>
    <row r="78" spans="1:19" s="70" customFormat="1" x14ac:dyDescent="0.3">
      <c r="A78" s="140"/>
      <c r="B78" s="140"/>
      <c r="C78" s="140"/>
      <c r="D78" s="140"/>
      <c r="E78" s="140"/>
      <c r="F78" s="140"/>
      <c r="G78" s="140"/>
      <c r="H78" s="140"/>
      <c r="I78" s="140"/>
      <c r="J78" s="140"/>
      <c r="K78" s="140"/>
      <c r="L78" s="140"/>
      <c r="M78" s="140"/>
      <c r="N78" s="140"/>
      <c r="O78" s="140"/>
      <c r="P78" s="140"/>
      <c r="Q78" s="140"/>
      <c r="R78" s="140"/>
      <c r="S78" s="140"/>
    </row>
    <row r="79" spans="1:19" s="70" customFormat="1" x14ac:dyDescent="0.3">
      <c r="A79" s="140"/>
      <c r="B79" s="140"/>
      <c r="C79" s="140"/>
      <c r="D79" s="140"/>
      <c r="E79" s="140"/>
      <c r="F79" s="140"/>
      <c r="G79" s="140"/>
      <c r="H79" s="140"/>
      <c r="I79" s="140"/>
      <c r="J79" s="140"/>
      <c r="K79" s="140"/>
      <c r="L79" s="140"/>
      <c r="M79" s="140"/>
      <c r="N79" s="140"/>
      <c r="O79" s="140"/>
      <c r="P79" s="140"/>
      <c r="Q79" s="140"/>
      <c r="R79" s="140"/>
      <c r="S79" s="140"/>
    </row>
    <row r="80" spans="1:19" s="70" customFormat="1" x14ac:dyDescent="0.3">
      <c r="A80" s="140"/>
      <c r="B80" s="140"/>
      <c r="C80" s="140"/>
      <c r="D80" s="140"/>
      <c r="E80" s="140"/>
      <c r="F80" s="140"/>
      <c r="G80" s="140"/>
      <c r="H80" s="140"/>
      <c r="I80" s="140"/>
      <c r="J80" s="140"/>
      <c r="K80" s="140"/>
      <c r="L80" s="140"/>
      <c r="M80" s="140"/>
      <c r="N80" s="140"/>
      <c r="O80" s="140"/>
      <c r="P80" s="140"/>
      <c r="Q80" s="140"/>
      <c r="R80" s="140"/>
      <c r="S80" s="140"/>
    </row>
    <row r="81" spans="1:19" s="70" customFormat="1" x14ac:dyDescent="0.3">
      <c r="A81" s="140"/>
      <c r="B81" s="140"/>
      <c r="C81" s="140"/>
      <c r="D81" s="140"/>
      <c r="E81" s="140"/>
      <c r="F81" s="140"/>
      <c r="G81" s="140"/>
      <c r="H81" s="140"/>
      <c r="I81" s="140"/>
      <c r="J81" s="140"/>
      <c r="K81" s="140"/>
      <c r="L81" s="140"/>
      <c r="M81" s="140"/>
      <c r="N81" s="140"/>
      <c r="O81" s="140"/>
      <c r="P81" s="140"/>
      <c r="Q81" s="140"/>
      <c r="R81" s="140"/>
      <c r="S81" s="140"/>
    </row>
    <row r="82" spans="1:19" s="70" customFormat="1" x14ac:dyDescent="0.3">
      <c r="A82" s="140"/>
      <c r="B82" s="140"/>
      <c r="C82" s="140"/>
      <c r="D82" s="140"/>
      <c r="E82" s="140"/>
      <c r="F82" s="140"/>
      <c r="G82" s="140"/>
      <c r="H82" s="140"/>
      <c r="I82" s="140"/>
      <c r="J82" s="140"/>
      <c r="K82" s="140"/>
      <c r="L82" s="140"/>
      <c r="M82" s="140"/>
      <c r="N82" s="140"/>
      <c r="O82" s="140"/>
      <c r="P82" s="140"/>
      <c r="Q82" s="140"/>
      <c r="R82" s="140"/>
      <c r="S82" s="140"/>
    </row>
    <row r="83" spans="1:19" s="70" customFormat="1" x14ac:dyDescent="0.3">
      <c r="A83" s="140"/>
      <c r="B83" s="140"/>
      <c r="C83" s="140"/>
      <c r="D83" s="140"/>
      <c r="E83" s="140"/>
      <c r="F83" s="140"/>
      <c r="G83" s="140"/>
      <c r="H83" s="140"/>
      <c r="I83" s="140"/>
      <c r="J83" s="140"/>
      <c r="K83" s="140"/>
      <c r="L83" s="140"/>
      <c r="M83" s="140"/>
      <c r="N83" s="140"/>
      <c r="O83" s="140"/>
      <c r="P83" s="140"/>
      <c r="Q83" s="140"/>
      <c r="R83" s="140"/>
      <c r="S83" s="140"/>
    </row>
    <row r="84" spans="1:19" s="70" customFormat="1" x14ac:dyDescent="0.3">
      <c r="A84" s="140"/>
      <c r="B84" s="140"/>
      <c r="C84" s="140"/>
      <c r="D84" s="140"/>
      <c r="E84" s="140"/>
      <c r="F84" s="140"/>
      <c r="G84" s="140"/>
      <c r="H84" s="140"/>
      <c r="I84" s="140"/>
      <c r="J84" s="140"/>
      <c r="K84" s="140"/>
      <c r="L84" s="140"/>
      <c r="M84" s="140"/>
      <c r="N84" s="140"/>
      <c r="O84" s="140"/>
      <c r="P84" s="140"/>
      <c r="Q84" s="140"/>
      <c r="R84" s="140"/>
      <c r="S84" s="140"/>
    </row>
    <row r="85" spans="1:19" s="70" customFormat="1" x14ac:dyDescent="0.3">
      <c r="A85" s="140"/>
      <c r="B85" s="140"/>
      <c r="C85" s="140"/>
      <c r="D85" s="140"/>
      <c r="E85" s="140"/>
      <c r="F85" s="140"/>
      <c r="G85" s="140"/>
      <c r="H85" s="140"/>
      <c r="I85" s="140"/>
      <c r="J85" s="140"/>
      <c r="K85" s="140"/>
      <c r="L85" s="140"/>
      <c r="M85" s="140"/>
      <c r="N85" s="140"/>
      <c r="O85" s="140"/>
      <c r="P85" s="140"/>
      <c r="Q85" s="140"/>
      <c r="R85" s="140"/>
      <c r="S85" s="140"/>
    </row>
    <row r="86" spans="1:19" s="70" customFormat="1" x14ac:dyDescent="0.3">
      <c r="A86" s="140"/>
      <c r="B86" s="140"/>
      <c r="C86" s="140"/>
      <c r="D86" s="140"/>
      <c r="E86" s="140"/>
      <c r="F86" s="140"/>
      <c r="G86" s="140"/>
      <c r="H86" s="140"/>
      <c r="I86" s="140"/>
      <c r="J86" s="140"/>
      <c r="K86" s="140"/>
      <c r="L86" s="140"/>
      <c r="M86" s="140"/>
      <c r="N86" s="140"/>
      <c r="O86" s="140"/>
      <c r="P86" s="140"/>
      <c r="Q86" s="140"/>
      <c r="R86" s="140"/>
      <c r="S86" s="140"/>
    </row>
    <row r="87" spans="1:19" s="70" customFormat="1" x14ac:dyDescent="0.3">
      <c r="A87" s="140"/>
      <c r="B87" s="140"/>
      <c r="C87" s="140"/>
      <c r="D87" s="140"/>
      <c r="E87" s="140"/>
      <c r="F87" s="140"/>
      <c r="G87" s="140"/>
      <c r="H87" s="140"/>
      <c r="I87" s="140"/>
      <c r="J87" s="140"/>
      <c r="K87" s="140"/>
      <c r="L87" s="140"/>
      <c r="M87" s="140"/>
      <c r="N87" s="140"/>
      <c r="O87" s="140"/>
      <c r="P87" s="140"/>
      <c r="Q87" s="140"/>
      <c r="R87" s="140"/>
      <c r="S87" s="140"/>
    </row>
    <row r="88" spans="1:19" s="70" customFormat="1" x14ac:dyDescent="0.3">
      <c r="A88" s="140"/>
      <c r="B88" s="140"/>
      <c r="C88" s="140"/>
      <c r="D88" s="140"/>
      <c r="E88" s="140"/>
      <c r="F88" s="140"/>
      <c r="G88" s="140"/>
      <c r="H88" s="140"/>
      <c r="I88" s="140"/>
      <c r="J88" s="140"/>
      <c r="K88" s="140"/>
      <c r="L88" s="140"/>
      <c r="M88" s="140"/>
      <c r="N88" s="140"/>
      <c r="O88" s="140"/>
      <c r="P88" s="140"/>
      <c r="Q88" s="140"/>
      <c r="R88" s="140"/>
      <c r="S88" s="140"/>
    </row>
    <row r="89" spans="1:19" s="70" customFormat="1" x14ac:dyDescent="0.3">
      <c r="A89" s="140"/>
      <c r="B89" s="140"/>
      <c r="C89" s="140"/>
      <c r="D89" s="140"/>
      <c r="E89" s="140"/>
      <c r="F89" s="140"/>
      <c r="G89" s="140"/>
      <c r="H89" s="140"/>
      <c r="I89" s="140"/>
      <c r="J89" s="140"/>
      <c r="K89" s="140"/>
      <c r="L89" s="140"/>
      <c r="M89" s="140"/>
      <c r="N89" s="140"/>
      <c r="O89" s="140"/>
      <c r="P89" s="140"/>
      <c r="Q89" s="140"/>
      <c r="R89" s="140"/>
      <c r="S89" s="140"/>
    </row>
    <row r="90" spans="1:19" s="70" customFormat="1" x14ac:dyDescent="0.3">
      <c r="A90" s="140"/>
      <c r="B90" s="140"/>
      <c r="C90" s="140"/>
      <c r="D90" s="140"/>
      <c r="E90" s="140"/>
      <c r="F90" s="140"/>
      <c r="G90" s="140"/>
      <c r="H90" s="140"/>
      <c r="I90" s="140"/>
      <c r="J90" s="140"/>
      <c r="K90" s="140"/>
      <c r="L90" s="140"/>
      <c r="M90" s="140"/>
      <c r="N90" s="140"/>
      <c r="O90" s="140"/>
      <c r="P90" s="140"/>
      <c r="Q90" s="140"/>
      <c r="R90" s="140"/>
      <c r="S90" s="140"/>
    </row>
    <row r="91" spans="1:19" s="70" customFormat="1" x14ac:dyDescent="0.3">
      <c r="A91" s="140"/>
      <c r="B91" s="140"/>
      <c r="C91" s="140"/>
      <c r="D91" s="140"/>
      <c r="E91" s="140"/>
      <c r="F91" s="140"/>
      <c r="G91" s="140"/>
      <c r="H91" s="140"/>
      <c r="I91" s="140"/>
      <c r="J91" s="140"/>
      <c r="K91" s="140"/>
      <c r="L91" s="140"/>
      <c r="M91" s="140"/>
      <c r="N91" s="140"/>
      <c r="O91" s="140"/>
      <c r="P91" s="140"/>
      <c r="Q91" s="140"/>
      <c r="R91" s="140"/>
      <c r="S91" s="140"/>
    </row>
    <row r="92" spans="1:19" s="70" customFormat="1" x14ac:dyDescent="0.3">
      <c r="A92" s="140"/>
      <c r="B92" s="140"/>
      <c r="C92" s="140"/>
      <c r="D92" s="140"/>
      <c r="E92" s="140"/>
      <c r="F92" s="140"/>
      <c r="G92" s="140"/>
      <c r="H92" s="140"/>
      <c r="I92" s="140"/>
      <c r="J92" s="140"/>
      <c r="K92" s="140"/>
      <c r="L92" s="140"/>
      <c r="M92" s="140"/>
      <c r="N92" s="140"/>
      <c r="O92" s="140"/>
      <c r="P92" s="140"/>
      <c r="Q92" s="140"/>
      <c r="R92" s="140"/>
      <c r="S92" s="140"/>
    </row>
    <row r="93" spans="1:19" s="70" customFormat="1" x14ac:dyDescent="0.3">
      <c r="A93" s="140"/>
      <c r="B93" s="140"/>
      <c r="C93" s="140"/>
      <c r="D93" s="140"/>
      <c r="E93" s="140"/>
      <c r="F93" s="140"/>
      <c r="G93" s="140"/>
      <c r="H93" s="140"/>
      <c r="I93" s="140"/>
      <c r="J93" s="140"/>
      <c r="K93" s="140"/>
      <c r="L93" s="140"/>
      <c r="M93" s="140"/>
      <c r="N93" s="140"/>
      <c r="O93" s="140"/>
      <c r="P93" s="140"/>
      <c r="Q93" s="140"/>
      <c r="R93" s="140"/>
      <c r="S93" s="140"/>
    </row>
    <row r="94" spans="1:19" s="70" customFormat="1" x14ac:dyDescent="0.3">
      <c r="A94" s="140"/>
      <c r="B94" s="140"/>
      <c r="C94" s="140"/>
      <c r="D94" s="140"/>
      <c r="E94" s="140"/>
      <c r="F94" s="140"/>
      <c r="G94" s="140"/>
      <c r="H94" s="140"/>
      <c r="I94" s="140"/>
      <c r="J94" s="140"/>
      <c r="K94" s="140"/>
      <c r="L94" s="140"/>
      <c r="M94" s="140"/>
      <c r="N94" s="140"/>
      <c r="O94" s="140"/>
      <c r="P94" s="140"/>
      <c r="Q94" s="140"/>
      <c r="R94" s="140"/>
      <c r="S94" s="140"/>
    </row>
    <row r="95" spans="1:19" s="70" customFormat="1" x14ac:dyDescent="0.3">
      <c r="A95" s="140"/>
      <c r="B95" s="140"/>
      <c r="C95" s="140"/>
      <c r="D95" s="140"/>
      <c r="E95" s="140"/>
      <c r="F95" s="140"/>
      <c r="G95" s="140"/>
      <c r="H95" s="140"/>
      <c r="I95" s="140"/>
      <c r="J95" s="140"/>
      <c r="K95" s="140"/>
      <c r="L95" s="140"/>
      <c r="M95" s="140"/>
      <c r="N95" s="140"/>
      <c r="O95" s="140"/>
      <c r="P95" s="140"/>
      <c r="Q95" s="140"/>
      <c r="R95" s="140"/>
      <c r="S95" s="140"/>
    </row>
    <row r="96" spans="1:19" s="70" customFormat="1" x14ac:dyDescent="0.3">
      <c r="A96" s="140"/>
      <c r="B96" s="140"/>
      <c r="C96" s="140"/>
      <c r="D96" s="140"/>
      <c r="E96" s="140"/>
      <c r="F96" s="140"/>
      <c r="G96" s="140"/>
      <c r="H96" s="140"/>
      <c r="I96" s="140"/>
      <c r="J96" s="140"/>
      <c r="K96" s="140"/>
      <c r="L96" s="140"/>
      <c r="M96" s="140"/>
      <c r="N96" s="140"/>
      <c r="O96" s="140"/>
      <c r="P96" s="140"/>
      <c r="Q96" s="140"/>
      <c r="R96" s="140"/>
      <c r="S96" s="140"/>
    </row>
    <row r="97" spans="1:19" s="70" customFormat="1" x14ac:dyDescent="0.3">
      <c r="A97" s="140"/>
      <c r="B97" s="140"/>
      <c r="C97" s="140"/>
      <c r="D97" s="140"/>
      <c r="E97" s="140"/>
      <c r="F97" s="140"/>
      <c r="G97" s="140"/>
      <c r="H97" s="140"/>
      <c r="I97" s="140"/>
      <c r="J97" s="140"/>
      <c r="K97" s="140"/>
      <c r="L97" s="140"/>
      <c r="M97" s="140"/>
      <c r="N97" s="140"/>
      <c r="O97" s="140"/>
      <c r="P97" s="140"/>
      <c r="Q97" s="140"/>
      <c r="R97" s="140"/>
      <c r="S97" s="140"/>
    </row>
    <row r="98" spans="1:19" s="70" customFormat="1" x14ac:dyDescent="0.3">
      <c r="A98" s="140"/>
      <c r="B98" s="140"/>
      <c r="C98" s="140"/>
      <c r="D98" s="140"/>
      <c r="E98" s="140"/>
      <c r="F98" s="140"/>
      <c r="G98" s="140"/>
      <c r="H98" s="140"/>
      <c r="I98" s="140"/>
      <c r="J98" s="140"/>
      <c r="K98" s="140"/>
      <c r="L98" s="140"/>
      <c r="M98" s="140"/>
      <c r="N98" s="140"/>
      <c r="O98" s="140"/>
      <c r="P98" s="140"/>
      <c r="Q98" s="140"/>
      <c r="R98" s="140"/>
      <c r="S98" s="140"/>
    </row>
    <row r="99" spans="1:19" s="70" customFormat="1" x14ac:dyDescent="0.3">
      <c r="A99" s="140"/>
      <c r="B99" s="140"/>
      <c r="C99" s="140"/>
      <c r="D99" s="140"/>
      <c r="E99" s="140"/>
      <c r="F99" s="140"/>
      <c r="G99" s="140"/>
      <c r="H99" s="140"/>
      <c r="I99" s="140"/>
      <c r="J99" s="140"/>
      <c r="K99" s="140"/>
      <c r="L99" s="140"/>
      <c r="M99" s="140"/>
      <c r="N99" s="140"/>
      <c r="O99" s="140"/>
      <c r="P99" s="140"/>
      <c r="Q99" s="140"/>
      <c r="R99" s="140"/>
      <c r="S99" s="140"/>
    </row>
    <row r="100" spans="1:19" s="70" customFormat="1" x14ac:dyDescent="0.3">
      <c r="A100" s="140"/>
      <c r="B100" s="140"/>
      <c r="C100" s="140"/>
      <c r="D100" s="140"/>
      <c r="E100" s="140"/>
      <c r="F100" s="140"/>
      <c r="G100" s="140"/>
      <c r="H100" s="140"/>
      <c r="I100" s="140"/>
      <c r="J100" s="140"/>
      <c r="K100" s="140"/>
      <c r="L100" s="140"/>
      <c r="M100" s="140"/>
      <c r="N100" s="140"/>
      <c r="O100" s="140"/>
      <c r="P100" s="140"/>
      <c r="Q100" s="140"/>
      <c r="R100" s="140"/>
      <c r="S100" s="140"/>
    </row>
    <row r="101" spans="1:19" s="70" customFormat="1" x14ac:dyDescent="0.3">
      <c r="A101" s="140"/>
      <c r="B101" s="140"/>
      <c r="C101" s="140"/>
      <c r="D101" s="140"/>
      <c r="E101" s="140"/>
      <c r="F101" s="140"/>
      <c r="G101" s="140"/>
      <c r="H101" s="140"/>
      <c r="I101" s="140"/>
      <c r="J101" s="140"/>
      <c r="K101" s="140"/>
      <c r="L101" s="140"/>
      <c r="M101" s="140"/>
      <c r="N101" s="140"/>
      <c r="O101" s="140"/>
      <c r="P101" s="140"/>
      <c r="Q101" s="140"/>
      <c r="R101" s="140"/>
      <c r="S101" s="140"/>
    </row>
    <row r="102" spans="1:19" s="70" customFormat="1" x14ac:dyDescent="0.3">
      <c r="A102" s="140"/>
      <c r="B102" s="140"/>
      <c r="C102" s="140"/>
      <c r="D102" s="140"/>
      <c r="E102" s="140"/>
      <c r="F102" s="140"/>
      <c r="G102" s="140"/>
      <c r="H102" s="140"/>
      <c r="I102" s="140"/>
      <c r="J102" s="140"/>
      <c r="K102" s="140"/>
      <c r="L102" s="140"/>
      <c r="M102" s="140"/>
      <c r="N102" s="140"/>
      <c r="O102" s="140"/>
      <c r="P102" s="140"/>
      <c r="Q102" s="140"/>
      <c r="R102" s="140"/>
      <c r="S102" s="140"/>
    </row>
    <row r="103" spans="1:19" s="70" customFormat="1" x14ac:dyDescent="0.3">
      <c r="A103" s="140"/>
      <c r="B103" s="140"/>
      <c r="C103" s="140"/>
      <c r="D103" s="140"/>
      <c r="E103" s="140"/>
      <c r="F103" s="140"/>
      <c r="G103" s="140"/>
      <c r="H103" s="140"/>
      <c r="I103" s="140"/>
      <c r="J103" s="140"/>
      <c r="K103" s="140"/>
      <c r="L103" s="140"/>
      <c r="M103" s="140"/>
      <c r="N103" s="140"/>
      <c r="O103" s="140"/>
      <c r="P103" s="140"/>
      <c r="Q103" s="140"/>
      <c r="R103" s="140"/>
      <c r="S103" s="140"/>
    </row>
    <row r="104" spans="1:19" s="70" customFormat="1" x14ac:dyDescent="0.3">
      <c r="A104" s="140"/>
      <c r="B104" s="140"/>
      <c r="C104" s="140"/>
      <c r="D104" s="140"/>
      <c r="E104" s="140"/>
      <c r="F104" s="140"/>
      <c r="G104" s="140"/>
      <c r="H104" s="140"/>
      <c r="I104" s="140"/>
      <c r="J104" s="140"/>
      <c r="K104" s="140"/>
      <c r="L104" s="140"/>
      <c r="M104" s="140"/>
      <c r="N104" s="140"/>
      <c r="O104" s="140"/>
      <c r="P104" s="140"/>
      <c r="Q104" s="140"/>
      <c r="R104" s="140"/>
      <c r="S104" s="140"/>
    </row>
    <row r="105" spans="1:19" s="70" customFormat="1" x14ac:dyDescent="0.3">
      <c r="A105" s="140"/>
      <c r="B105" s="140"/>
      <c r="C105" s="140"/>
      <c r="D105" s="140"/>
      <c r="E105" s="140"/>
      <c r="F105" s="140"/>
      <c r="G105" s="140"/>
      <c r="H105" s="140"/>
      <c r="I105" s="140"/>
      <c r="J105" s="140"/>
      <c r="K105" s="140"/>
      <c r="L105" s="140"/>
      <c r="M105" s="140"/>
      <c r="N105" s="140"/>
      <c r="O105" s="140"/>
      <c r="P105" s="140"/>
      <c r="Q105" s="140"/>
      <c r="R105" s="140"/>
      <c r="S105" s="140"/>
    </row>
    <row r="106" spans="1:19" s="70" customFormat="1" x14ac:dyDescent="0.3">
      <c r="A106" s="140"/>
      <c r="B106" s="140"/>
      <c r="C106" s="140"/>
      <c r="D106" s="140"/>
      <c r="E106" s="140"/>
      <c r="F106" s="140"/>
      <c r="G106" s="140"/>
      <c r="H106" s="140"/>
      <c r="I106" s="140"/>
      <c r="J106" s="140"/>
      <c r="K106" s="140"/>
      <c r="L106" s="140"/>
      <c r="M106" s="140"/>
      <c r="N106" s="140"/>
      <c r="O106" s="140"/>
      <c r="P106" s="140"/>
      <c r="Q106" s="140"/>
      <c r="R106" s="140"/>
      <c r="S106" s="140"/>
    </row>
    <row r="107" spans="1:19" s="70" customFormat="1" x14ac:dyDescent="0.3">
      <c r="A107" s="140"/>
      <c r="B107" s="140"/>
      <c r="C107" s="140"/>
      <c r="D107" s="140"/>
      <c r="E107" s="140"/>
      <c r="F107" s="140"/>
      <c r="G107" s="140"/>
      <c r="H107" s="140"/>
      <c r="I107" s="140"/>
      <c r="J107" s="140"/>
      <c r="K107" s="140"/>
      <c r="L107" s="140"/>
      <c r="M107" s="140"/>
      <c r="N107" s="140"/>
      <c r="O107" s="140"/>
      <c r="P107" s="140"/>
      <c r="Q107" s="140"/>
      <c r="R107" s="140"/>
      <c r="S107" s="140"/>
    </row>
    <row r="108" spans="1:19" s="70" customFormat="1" x14ac:dyDescent="0.3">
      <c r="A108" s="140"/>
      <c r="B108" s="140"/>
      <c r="C108" s="140"/>
      <c r="D108" s="140"/>
      <c r="E108" s="140"/>
      <c r="F108" s="140"/>
      <c r="G108" s="140"/>
      <c r="H108" s="140"/>
      <c r="I108" s="140"/>
      <c r="J108" s="140"/>
      <c r="K108" s="140"/>
      <c r="L108" s="140"/>
      <c r="M108" s="140"/>
      <c r="N108" s="140"/>
      <c r="O108" s="140"/>
      <c r="P108" s="140"/>
      <c r="Q108" s="140"/>
      <c r="R108" s="140"/>
      <c r="S108" s="140"/>
    </row>
    <row r="109" spans="1:19" s="70" customFormat="1" x14ac:dyDescent="0.3">
      <c r="A109" s="140"/>
      <c r="B109" s="140"/>
      <c r="C109" s="140"/>
      <c r="D109" s="140"/>
      <c r="E109" s="140"/>
      <c r="F109" s="140"/>
      <c r="G109" s="140"/>
      <c r="H109" s="140"/>
      <c r="I109" s="140"/>
      <c r="J109" s="140"/>
      <c r="K109" s="140"/>
      <c r="L109" s="140"/>
      <c r="M109" s="140"/>
      <c r="N109" s="140"/>
      <c r="O109" s="140"/>
      <c r="P109" s="140"/>
      <c r="Q109" s="140"/>
      <c r="R109" s="140"/>
      <c r="S109" s="140"/>
    </row>
    <row r="110" spans="1:19" s="70" customFormat="1" x14ac:dyDescent="0.3">
      <c r="A110" s="140"/>
      <c r="B110" s="140"/>
      <c r="C110" s="140"/>
      <c r="D110" s="140"/>
      <c r="E110" s="140"/>
      <c r="F110" s="140"/>
      <c r="G110" s="140"/>
      <c r="H110" s="140"/>
      <c r="I110" s="140"/>
      <c r="J110" s="140"/>
      <c r="K110" s="140"/>
      <c r="L110" s="140"/>
      <c r="M110" s="140"/>
      <c r="N110" s="140"/>
      <c r="O110" s="140"/>
      <c r="P110" s="140"/>
      <c r="Q110" s="140"/>
      <c r="R110" s="140"/>
      <c r="S110" s="140"/>
    </row>
    <row r="111" spans="1:19" s="70" customFormat="1" x14ac:dyDescent="0.3">
      <c r="A111" s="140"/>
      <c r="B111" s="140"/>
      <c r="C111" s="140"/>
      <c r="D111" s="140"/>
      <c r="E111" s="140"/>
      <c r="F111" s="140"/>
      <c r="G111" s="140"/>
      <c r="H111" s="140"/>
      <c r="I111" s="140"/>
      <c r="J111" s="140"/>
      <c r="K111" s="140"/>
      <c r="L111" s="140"/>
      <c r="M111" s="140"/>
      <c r="N111" s="140"/>
      <c r="O111" s="140"/>
      <c r="P111" s="140"/>
      <c r="Q111" s="140"/>
      <c r="R111" s="140"/>
      <c r="S111" s="140"/>
    </row>
    <row r="112" spans="1:19" s="70" customFormat="1" x14ac:dyDescent="0.3">
      <c r="A112" s="140"/>
      <c r="B112" s="140"/>
      <c r="C112" s="140"/>
      <c r="D112" s="140"/>
      <c r="E112" s="140"/>
      <c r="F112" s="140"/>
      <c r="G112" s="140"/>
      <c r="H112" s="140"/>
      <c r="I112" s="140"/>
      <c r="J112" s="140"/>
      <c r="K112" s="140"/>
      <c r="L112" s="140"/>
      <c r="M112" s="140"/>
      <c r="N112" s="140"/>
      <c r="O112" s="140"/>
      <c r="P112" s="140"/>
      <c r="Q112" s="140"/>
      <c r="R112" s="140"/>
      <c r="S112" s="140"/>
    </row>
    <row r="113" spans="1:19" s="70" customFormat="1" x14ac:dyDescent="0.3">
      <c r="A113" s="140"/>
      <c r="B113" s="140"/>
      <c r="C113" s="140"/>
      <c r="D113" s="140"/>
      <c r="E113" s="140"/>
      <c r="F113" s="140"/>
      <c r="G113" s="140"/>
      <c r="H113" s="140"/>
      <c r="I113" s="140"/>
      <c r="J113" s="140"/>
      <c r="K113" s="140"/>
      <c r="L113" s="140"/>
      <c r="M113" s="140"/>
      <c r="N113" s="140"/>
      <c r="O113" s="140"/>
      <c r="P113" s="140"/>
      <c r="Q113" s="140"/>
      <c r="R113" s="140"/>
      <c r="S113" s="140"/>
    </row>
    <row r="114" spans="1:19" s="70" customFormat="1" x14ac:dyDescent="0.3">
      <c r="A114" s="140"/>
      <c r="B114" s="140"/>
      <c r="C114" s="140"/>
      <c r="D114" s="140"/>
      <c r="E114" s="140"/>
      <c r="F114" s="140"/>
      <c r="G114" s="140"/>
      <c r="H114" s="140"/>
      <c r="I114" s="140"/>
      <c r="J114" s="140"/>
      <c r="K114" s="140"/>
      <c r="L114" s="140"/>
      <c r="M114" s="140"/>
      <c r="N114" s="140"/>
      <c r="O114" s="140"/>
      <c r="P114" s="140"/>
      <c r="Q114" s="140"/>
      <c r="R114" s="140"/>
      <c r="S114" s="140"/>
    </row>
    <row r="115" spans="1:19" s="70" customFormat="1" x14ac:dyDescent="0.3">
      <c r="A115" s="140"/>
      <c r="B115" s="140"/>
      <c r="C115" s="140"/>
      <c r="D115" s="140"/>
      <c r="E115" s="140"/>
      <c r="F115" s="140"/>
      <c r="G115" s="140"/>
      <c r="H115" s="140"/>
      <c r="I115" s="140"/>
      <c r="J115" s="140"/>
      <c r="K115" s="140"/>
      <c r="L115" s="140"/>
      <c r="M115" s="140"/>
      <c r="N115" s="140"/>
      <c r="O115" s="140"/>
      <c r="P115" s="140"/>
      <c r="Q115" s="140"/>
      <c r="R115" s="140"/>
      <c r="S115" s="140"/>
    </row>
    <row r="116" spans="1:19" s="70" customFormat="1" x14ac:dyDescent="0.3">
      <c r="A116" s="140"/>
      <c r="B116" s="140"/>
      <c r="C116" s="140"/>
      <c r="D116" s="140"/>
      <c r="E116" s="140"/>
      <c r="F116" s="140"/>
      <c r="G116" s="140"/>
      <c r="H116" s="140"/>
      <c r="I116" s="140"/>
      <c r="J116" s="140"/>
      <c r="K116" s="140"/>
      <c r="L116" s="140"/>
      <c r="M116" s="140"/>
      <c r="N116" s="140"/>
      <c r="O116" s="140"/>
      <c r="P116" s="140"/>
      <c r="Q116" s="140"/>
      <c r="R116" s="140"/>
      <c r="S116" s="140"/>
    </row>
    <row r="117" spans="1:19" s="70" customFormat="1" x14ac:dyDescent="0.3">
      <c r="A117" s="140"/>
      <c r="B117" s="140"/>
      <c r="C117" s="140"/>
      <c r="D117" s="140"/>
      <c r="E117" s="140"/>
      <c r="F117" s="140"/>
      <c r="G117" s="140"/>
      <c r="H117" s="140"/>
      <c r="I117" s="140"/>
      <c r="J117" s="140"/>
      <c r="K117" s="140"/>
      <c r="L117" s="140"/>
      <c r="M117" s="140"/>
      <c r="N117" s="140"/>
      <c r="O117" s="140"/>
      <c r="P117" s="140"/>
      <c r="Q117" s="140"/>
      <c r="R117" s="140"/>
      <c r="S117" s="140"/>
    </row>
    <row r="118" spans="1:19" s="70" customFormat="1" x14ac:dyDescent="0.3">
      <c r="A118" s="140"/>
      <c r="B118" s="140"/>
      <c r="C118" s="140"/>
      <c r="D118" s="140"/>
      <c r="E118" s="140"/>
      <c r="F118" s="140"/>
      <c r="G118" s="140"/>
      <c r="H118" s="140"/>
      <c r="I118" s="140"/>
      <c r="J118" s="140"/>
      <c r="K118" s="140"/>
      <c r="L118" s="140"/>
      <c r="M118" s="140"/>
      <c r="N118" s="140"/>
      <c r="O118" s="140"/>
      <c r="P118" s="140"/>
      <c r="Q118" s="140"/>
      <c r="R118" s="140"/>
      <c r="S118" s="140"/>
    </row>
    <row r="119" spans="1:19" s="70" customFormat="1" x14ac:dyDescent="0.3">
      <c r="A119" s="140"/>
      <c r="B119" s="140"/>
      <c r="C119" s="140"/>
      <c r="D119" s="140"/>
      <c r="E119" s="140"/>
      <c r="F119" s="140"/>
      <c r="G119" s="140"/>
      <c r="H119" s="140"/>
      <c r="I119" s="140"/>
      <c r="J119" s="140"/>
      <c r="K119" s="140"/>
      <c r="L119" s="140"/>
      <c r="M119" s="140"/>
      <c r="N119" s="140"/>
      <c r="O119" s="140"/>
      <c r="P119" s="140"/>
      <c r="Q119" s="140"/>
      <c r="R119" s="140"/>
      <c r="S119" s="140"/>
    </row>
    <row r="120" spans="1:19" s="70" customFormat="1" x14ac:dyDescent="0.3">
      <c r="A120" s="140"/>
      <c r="B120" s="140"/>
      <c r="C120" s="140"/>
      <c r="D120" s="140"/>
      <c r="E120" s="140"/>
      <c r="F120" s="140"/>
      <c r="G120" s="140"/>
      <c r="H120" s="140"/>
      <c r="I120" s="140"/>
      <c r="J120" s="140"/>
      <c r="K120" s="140"/>
      <c r="L120" s="140"/>
      <c r="M120" s="140"/>
      <c r="N120" s="140"/>
      <c r="O120" s="140"/>
      <c r="P120" s="140"/>
      <c r="Q120" s="140"/>
      <c r="R120" s="140"/>
      <c r="S120" s="140"/>
    </row>
    <row r="121" spans="1:19" s="70" customFormat="1" x14ac:dyDescent="0.3">
      <c r="A121" s="140"/>
      <c r="B121" s="140"/>
      <c r="C121" s="140"/>
      <c r="D121" s="140"/>
      <c r="E121" s="140"/>
      <c r="F121" s="140"/>
      <c r="G121" s="140"/>
      <c r="H121" s="140"/>
      <c r="I121" s="140"/>
      <c r="J121" s="140"/>
      <c r="K121" s="140"/>
      <c r="L121" s="140"/>
      <c r="M121" s="140"/>
      <c r="N121" s="140"/>
      <c r="O121" s="140"/>
      <c r="P121" s="140"/>
      <c r="Q121" s="140"/>
      <c r="R121" s="140"/>
      <c r="S121" s="140"/>
    </row>
    <row r="122" spans="1:19" s="70" customFormat="1" x14ac:dyDescent="0.3">
      <c r="A122" s="140"/>
      <c r="B122" s="140"/>
      <c r="C122" s="140"/>
      <c r="D122" s="140"/>
      <c r="E122" s="140"/>
      <c r="F122" s="140"/>
      <c r="G122" s="140"/>
      <c r="H122" s="140"/>
      <c r="I122" s="140"/>
      <c r="J122" s="140"/>
      <c r="K122" s="140"/>
      <c r="L122" s="140"/>
      <c r="M122" s="140"/>
      <c r="N122" s="140"/>
      <c r="O122" s="140"/>
      <c r="P122" s="140"/>
      <c r="Q122" s="140"/>
      <c r="R122" s="140"/>
      <c r="S122" s="140"/>
    </row>
    <row r="123" spans="1:19" s="70" customFormat="1" x14ac:dyDescent="0.3">
      <c r="A123" s="140"/>
      <c r="B123" s="140"/>
      <c r="C123" s="140"/>
      <c r="D123" s="140"/>
      <c r="E123" s="140"/>
      <c r="F123" s="140"/>
      <c r="G123" s="140"/>
      <c r="H123" s="140"/>
      <c r="I123" s="140"/>
      <c r="J123" s="140"/>
      <c r="K123" s="140"/>
      <c r="L123" s="140"/>
      <c r="M123" s="140"/>
      <c r="N123" s="140"/>
      <c r="O123" s="140"/>
      <c r="P123" s="140"/>
      <c r="Q123" s="140"/>
      <c r="R123" s="140"/>
      <c r="S123" s="140"/>
    </row>
  </sheetData>
  <mergeCells count="92">
    <mergeCell ref="A7:S8"/>
    <mergeCell ref="A2:D4"/>
    <mergeCell ref="E2:P3"/>
    <mergeCell ref="R2:S2"/>
    <mergeCell ref="R3:S3"/>
    <mergeCell ref="E4:P4"/>
    <mergeCell ref="R4:S4"/>
    <mergeCell ref="A6:C6"/>
    <mergeCell ref="D6:I6"/>
    <mergeCell ref="J6:M6"/>
    <mergeCell ref="N6:O6"/>
    <mergeCell ref="P6:S6"/>
    <mergeCell ref="A9:P9"/>
    <mergeCell ref="Q9:S9"/>
    <mergeCell ref="A10:P10"/>
    <mergeCell ref="Q10:S10"/>
    <mergeCell ref="A11:B11"/>
    <mergeCell ref="C11:S11"/>
    <mergeCell ref="A12:B12"/>
    <mergeCell ref="C12:S12"/>
    <mergeCell ref="A13:S14"/>
    <mergeCell ref="A15:B15"/>
    <mergeCell ref="C15:N15"/>
    <mergeCell ref="R15:S15"/>
    <mergeCell ref="A16:B16"/>
    <mergeCell ref="C16:N16"/>
    <mergeCell ref="R16:S16"/>
    <mergeCell ref="B18:C18"/>
    <mergeCell ref="A19:A23"/>
    <mergeCell ref="B19:C23"/>
    <mergeCell ref="D19:D23"/>
    <mergeCell ref="E19:E23"/>
    <mergeCell ref="F19:F23"/>
    <mergeCell ref="G19:G23"/>
    <mergeCell ref="O19:O23"/>
    <mergeCell ref="P19:P23"/>
    <mergeCell ref="R19:R23"/>
    <mergeCell ref="G26:G27"/>
    <mergeCell ref="A24:A25"/>
    <mergeCell ref="B24:C25"/>
    <mergeCell ref="D24:D25"/>
    <mergeCell ref="E24:E25"/>
    <mergeCell ref="F24:F25"/>
    <mergeCell ref="G24:G25"/>
    <mergeCell ref="A26:A27"/>
    <mergeCell ref="B26:C27"/>
    <mergeCell ref="D26:D27"/>
    <mergeCell ref="E26:E27"/>
    <mergeCell ref="F26:F27"/>
    <mergeCell ref="H32:H33"/>
    <mergeCell ref="I32:I33"/>
    <mergeCell ref="J32:J33"/>
    <mergeCell ref="I20:I21"/>
    <mergeCell ref="A31:A35"/>
    <mergeCell ref="B31:C35"/>
    <mergeCell ref="D31:D35"/>
    <mergeCell ref="E31:E35"/>
    <mergeCell ref="F31:F35"/>
    <mergeCell ref="G31:G35"/>
    <mergeCell ref="A28:A30"/>
    <mergeCell ref="B28:C30"/>
    <mergeCell ref="D28:D30"/>
    <mergeCell ref="E28:E30"/>
    <mergeCell ref="F28:F30"/>
    <mergeCell ref="G28:G30"/>
    <mergeCell ref="O24:O25"/>
    <mergeCell ref="O26:O27"/>
    <mergeCell ref="O28:O30"/>
    <mergeCell ref="O31:O35"/>
    <mergeCell ref="N19:N23"/>
    <mergeCell ref="N24:N25"/>
    <mergeCell ref="N26:N27"/>
    <mergeCell ref="N28:N30"/>
    <mergeCell ref="N31:N35"/>
    <mergeCell ref="P24:P25"/>
    <mergeCell ref="P26:P27"/>
    <mergeCell ref="P28:P30"/>
    <mergeCell ref="P31:P35"/>
    <mergeCell ref="Q19:Q23"/>
    <mergeCell ref="Q24:Q25"/>
    <mergeCell ref="Q26:Q27"/>
    <mergeCell ref="Q28:Q30"/>
    <mergeCell ref="Q31:Q35"/>
    <mergeCell ref="R24:R25"/>
    <mergeCell ref="R26:R27"/>
    <mergeCell ref="R28:R30"/>
    <mergeCell ref="R31:R35"/>
    <mergeCell ref="S19:S23"/>
    <mergeCell ref="S24:S25"/>
    <mergeCell ref="S26:S27"/>
    <mergeCell ref="S28:S30"/>
    <mergeCell ref="S31:S35"/>
  </mergeCells>
  <pageMargins left="0.25" right="0.25" top="0.75" bottom="0.75" header="0.3" footer="0.3"/>
  <pageSetup scale="18" fitToHeight="0"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CA53A-0FDE-477A-B84E-C57B71DC7F10}">
  <sheetPr>
    <tabColor theme="9" tint="-0.249977111117893"/>
    <pageSetUpPr fitToPage="1"/>
  </sheetPr>
  <dimension ref="A2:AN41"/>
  <sheetViews>
    <sheetView topLeftCell="F34" zoomScale="50" zoomScaleNormal="50" workbookViewId="0">
      <selection activeCell="T43" sqref="T43"/>
    </sheetView>
  </sheetViews>
  <sheetFormatPr baseColWidth="10" defaultRowHeight="20.25" x14ac:dyDescent="0.3"/>
  <cols>
    <col min="1" max="1" width="22.5703125" style="140" customWidth="1"/>
    <col min="2" max="2" width="24.140625" style="140" customWidth="1"/>
    <col min="3" max="3" width="28.42578125" style="140" customWidth="1"/>
    <col min="4" max="4" width="28.5703125" style="140" hidden="1" customWidth="1"/>
    <col min="5" max="5" width="40.140625" style="140" customWidth="1"/>
    <col min="6" max="6" width="43" style="140" customWidth="1"/>
    <col min="7" max="7" width="29.85546875" style="140" hidden="1" customWidth="1"/>
    <col min="8" max="8" width="54.140625" style="140" customWidth="1"/>
    <col min="9" max="9" width="26.28515625" style="140" hidden="1" customWidth="1"/>
    <col min="10" max="10" width="41.42578125" style="140" hidden="1" customWidth="1"/>
    <col min="11" max="11" width="27.5703125" style="140" customWidth="1"/>
    <col min="12" max="12" width="28.28515625" style="140" customWidth="1"/>
    <col min="13" max="13" width="51" style="140" customWidth="1"/>
    <col min="14" max="14" width="47.140625" style="140" customWidth="1"/>
    <col min="15" max="15" width="39" style="140" customWidth="1"/>
    <col min="16" max="16" width="37.140625" style="140" hidden="1" customWidth="1"/>
    <col min="17" max="17" width="39.7109375" style="140" hidden="1" customWidth="1"/>
    <col min="18" max="18" width="27.7109375" style="140" customWidth="1"/>
    <col min="19" max="19" width="33" style="140" customWidth="1"/>
    <col min="20" max="40" width="11.42578125" style="70"/>
  </cols>
  <sheetData>
    <row r="2" spans="1:19" x14ac:dyDescent="0.25">
      <c r="A2" s="420"/>
      <c r="B2" s="421"/>
      <c r="C2" s="421"/>
      <c r="D2" s="422"/>
      <c r="E2" s="429" t="s">
        <v>241</v>
      </c>
      <c r="F2" s="429"/>
      <c r="G2" s="429"/>
      <c r="H2" s="429"/>
      <c r="I2" s="429"/>
      <c r="J2" s="429"/>
      <c r="K2" s="429"/>
      <c r="L2" s="429"/>
      <c r="M2" s="429"/>
      <c r="N2" s="429"/>
      <c r="O2" s="429"/>
      <c r="P2" s="429"/>
      <c r="Q2" s="139" t="s">
        <v>238</v>
      </c>
      <c r="R2" s="430" t="s">
        <v>243</v>
      </c>
      <c r="S2" s="430"/>
    </row>
    <row r="3" spans="1:19" x14ac:dyDescent="0.25">
      <c r="A3" s="423"/>
      <c r="B3" s="488"/>
      <c r="C3" s="488"/>
      <c r="D3" s="425"/>
      <c r="E3" s="429"/>
      <c r="F3" s="429"/>
      <c r="G3" s="429"/>
      <c r="H3" s="429"/>
      <c r="I3" s="429"/>
      <c r="J3" s="429"/>
      <c r="K3" s="429"/>
      <c r="L3" s="429"/>
      <c r="M3" s="429"/>
      <c r="N3" s="429"/>
      <c r="O3" s="429"/>
      <c r="P3" s="429"/>
      <c r="Q3" s="139" t="s">
        <v>239</v>
      </c>
      <c r="R3" s="431">
        <v>2</v>
      </c>
      <c r="S3" s="431"/>
    </row>
    <row r="4" spans="1:19" x14ac:dyDescent="0.25">
      <c r="A4" s="426"/>
      <c r="B4" s="427"/>
      <c r="C4" s="427"/>
      <c r="D4" s="428"/>
      <c r="E4" s="429" t="s">
        <v>242</v>
      </c>
      <c r="F4" s="429"/>
      <c r="G4" s="429"/>
      <c r="H4" s="429"/>
      <c r="I4" s="429"/>
      <c r="J4" s="429"/>
      <c r="K4" s="429"/>
      <c r="L4" s="429"/>
      <c r="M4" s="429"/>
      <c r="N4" s="429"/>
      <c r="O4" s="429"/>
      <c r="P4" s="429"/>
      <c r="Q4" s="139" t="s">
        <v>240</v>
      </c>
      <c r="R4" s="432">
        <v>44173</v>
      </c>
      <c r="S4" s="433"/>
    </row>
    <row r="6" spans="1:19" ht="50.25" customHeight="1" x14ac:dyDescent="0.25">
      <c r="A6" s="434" t="s">
        <v>50</v>
      </c>
      <c r="B6" s="435"/>
      <c r="C6" s="436"/>
      <c r="D6" s="437">
        <v>44168</v>
      </c>
      <c r="E6" s="438"/>
      <c r="F6" s="438"/>
      <c r="G6" s="438"/>
      <c r="H6" s="438"/>
      <c r="I6" s="439"/>
      <c r="J6" s="489"/>
      <c r="K6" s="489"/>
      <c r="L6" s="489"/>
      <c r="M6" s="489"/>
      <c r="N6" s="406" t="s">
        <v>51</v>
      </c>
      <c r="O6" s="406"/>
      <c r="P6" s="441" t="s">
        <v>922</v>
      </c>
      <c r="Q6" s="442"/>
      <c r="R6" s="442"/>
      <c r="S6" s="442"/>
    </row>
    <row r="7" spans="1:19" ht="15" x14ac:dyDescent="0.25">
      <c r="A7" s="413" t="s">
        <v>709</v>
      </c>
      <c r="B7" s="414"/>
      <c r="C7" s="414"/>
      <c r="D7" s="487"/>
      <c r="E7" s="487"/>
      <c r="F7" s="487"/>
      <c r="G7" s="487"/>
      <c r="H7" s="487"/>
      <c r="I7" s="487"/>
      <c r="J7" s="487"/>
      <c r="K7" s="487"/>
      <c r="L7" s="487"/>
      <c r="M7" s="487"/>
      <c r="N7" s="414"/>
      <c r="O7" s="414"/>
      <c r="P7" s="414"/>
      <c r="Q7" s="414"/>
      <c r="R7" s="414"/>
      <c r="S7" s="416"/>
    </row>
    <row r="8" spans="1:19" ht="15" x14ac:dyDescent="0.25">
      <c r="A8" s="417"/>
      <c r="B8" s="418"/>
      <c r="C8" s="418"/>
      <c r="D8" s="418"/>
      <c r="E8" s="418"/>
      <c r="F8" s="418"/>
      <c r="G8" s="418"/>
      <c r="H8" s="418"/>
      <c r="I8" s="418"/>
      <c r="J8" s="418"/>
      <c r="K8" s="418"/>
      <c r="L8" s="418"/>
      <c r="M8" s="418"/>
      <c r="N8" s="418"/>
      <c r="O8" s="418"/>
      <c r="P8" s="418"/>
      <c r="Q8" s="418"/>
      <c r="R8" s="418"/>
      <c r="S8" s="419"/>
    </row>
    <row r="9" spans="1:19" ht="45.75" customHeight="1" x14ac:dyDescent="0.25">
      <c r="A9" s="406" t="s">
        <v>397</v>
      </c>
      <c r="B9" s="406"/>
      <c r="C9" s="406"/>
      <c r="D9" s="406"/>
      <c r="E9" s="406"/>
      <c r="F9" s="406"/>
      <c r="G9" s="406"/>
      <c r="H9" s="406"/>
      <c r="I9" s="406"/>
      <c r="J9" s="406"/>
      <c r="K9" s="406"/>
      <c r="L9" s="406"/>
      <c r="M9" s="406"/>
      <c r="N9" s="406"/>
      <c r="O9" s="406"/>
      <c r="P9" s="406"/>
      <c r="Q9" s="406" t="s">
        <v>235</v>
      </c>
      <c r="R9" s="406"/>
      <c r="S9" s="406"/>
    </row>
    <row r="10" spans="1:19" ht="44.25" customHeight="1" x14ac:dyDescent="0.3">
      <c r="A10" s="412"/>
      <c r="B10" s="412"/>
      <c r="C10" s="412"/>
      <c r="D10" s="412"/>
      <c r="E10" s="412"/>
      <c r="F10" s="412"/>
      <c r="G10" s="412"/>
      <c r="H10" s="412"/>
      <c r="I10" s="412"/>
      <c r="J10" s="412"/>
      <c r="K10" s="412"/>
      <c r="L10" s="412"/>
      <c r="M10" s="412"/>
      <c r="N10" s="412"/>
      <c r="O10" s="412"/>
      <c r="P10" s="412"/>
      <c r="Q10" s="412"/>
      <c r="R10" s="412"/>
      <c r="S10" s="412"/>
    </row>
    <row r="11" spans="1:19" ht="44.25" customHeight="1" x14ac:dyDescent="0.25">
      <c r="A11" s="402" t="s">
        <v>223</v>
      </c>
      <c r="B11" s="402"/>
      <c r="C11" s="403" t="s">
        <v>245</v>
      </c>
      <c r="D11" s="404"/>
      <c r="E11" s="404"/>
      <c r="F11" s="404"/>
      <c r="G11" s="404"/>
      <c r="H11" s="404"/>
      <c r="I11" s="404"/>
      <c r="J11" s="404"/>
      <c r="K11" s="404"/>
      <c r="L11" s="404"/>
      <c r="M11" s="404"/>
      <c r="N11" s="404"/>
      <c r="O11" s="404"/>
      <c r="P11" s="404"/>
      <c r="Q11" s="404"/>
      <c r="R11" s="404"/>
      <c r="S11" s="405"/>
    </row>
    <row r="12" spans="1:19" ht="44.25" customHeight="1" x14ac:dyDescent="0.25">
      <c r="A12" s="406" t="s">
        <v>224</v>
      </c>
      <c r="B12" s="406"/>
      <c r="C12" s="403" t="s">
        <v>398</v>
      </c>
      <c r="D12" s="404"/>
      <c r="E12" s="404"/>
      <c r="F12" s="404"/>
      <c r="G12" s="404"/>
      <c r="H12" s="404"/>
      <c r="I12" s="404"/>
      <c r="J12" s="404"/>
      <c r="K12" s="404"/>
      <c r="L12" s="404"/>
      <c r="M12" s="404"/>
      <c r="N12" s="404"/>
      <c r="O12" s="404"/>
      <c r="P12" s="404"/>
      <c r="Q12" s="404"/>
      <c r="R12" s="404"/>
      <c r="S12" s="405"/>
    </row>
    <row r="13" spans="1:19" ht="44.25" customHeight="1" x14ac:dyDescent="0.25">
      <c r="A13" s="409" t="s">
        <v>52</v>
      </c>
      <c r="B13" s="409"/>
      <c r="C13" s="409"/>
      <c r="D13" s="409"/>
      <c r="E13" s="409"/>
      <c r="F13" s="409"/>
      <c r="G13" s="409"/>
      <c r="H13" s="409"/>
      <c r="I13" s="409"/>
      <c r="J13" s="409"/>
      <c r="K13" s="409"/>
      <c r="L13" s="409"/>
      <c r="M13" s="409"/>
      <c r="N13" s="409"/>
      <c r="O13" s="409"/>
      <c r="P13" s="409"/>
      <c r="Q13" s="409"/>
      <c r="R13" s="409"/>
      <c r="S13" s="409"/>
    </row>
    <row r="14" spans="1:19" ht="44.25" customHeight="1" x14ac:dyDescent="0.25">
      <c r="A14" s="409"/>
      <c r="B14" s="409"/>
      <c r="C14" s="409"/>
      <c r="D14" s="409"/>
      <c r="E14" s="409"/>
      <c r="F14" s="409"/>
      <c r="G14" s="409"/>
      <c r="H14" s="409"/>
      <c r="I14" s="409"/>
      <c r="J14" s="409"/>
      <c r="K14" s="409"/>
      <c r="L14" s="409"/>
      <c r="M14" s="409"/>
      <c r="N14" s="409"/>
      <c r="O14" s="409"/>
      <c r="P14" s="409"/>
      <c r="Q14" s="409"/>
      <c r="R14" s="409"/>
      <c r="S14" s="409"/>
    </row>
    <row r="15" spans="1:19" ht="40.5" x14ac:dyDescent="0.25">
      <c r="A15" s="406" t="s">
        <v>53</v>
      </c>
      <c r="B15" s="406"/>
      <c r="C15" s="406" t="s">
        <v>54</v>
      </c>
      <c r="D15" s="406"/>
      <c r="E15" s="406"/>
      <c r="F15" s="406"/>
      <c r="G15" s="406"/>
      <c r="H15" s="406"/>
      <c r="I15" s="406"/>
      <c r="J15" s="406"/>
      <c r="K15" s="406"/>
      <c r="L15" s="406"/>
      <c r="M15" s="406"/>
      <c r="N15" s="406"/>
      <c r="O15" s="177" t="s">
        <v>55</v>
      </c>
      <c r="P15" s="141" t="s">
        <v>56</v>
      </c>
      <c r="Q15" s="177" t="s">
        <v>57</v>
      </c>
      <c r="R15" s="406" t="s">
        <v>222</v>
      </c>
      <c r="S15" s="406"/>
    </row>
    <row r="16" spans="1:19" ht="65.25" customHeight="1" x14ac:dyDescent="0.25">
      <c r="A16" s="407" t="s">
        <v>698</v>
      </c>
      <c r="B16" s="407"/>
      <c r="C16" s="408" t="s">
        <v>694</v>
      </c>
      <c r="D16" s="408"/>
      <c r="E16" s="408"/>
      <c r="F16" s="408"/>
      <c r="G16" s="408"/>
      <c r="H16" s="408"/>
      <c r="I16" s="408"/>
      <c r="J16" s="408"/>
      <c r="K16" s="408"/>
      <c r="L16" s="408"/>
      <c r="M16" s="408"/>
      <c r="N16" s="408"/>
      <c r="O16" s="145" t="s">
        <v>250</v>
      </c>
      <c r="P16" s="147">
        <v>44197</v>
      </c>
      <c r="Q16" s="146">
        <v>0.9</v>
      </c>
      <c r="R16" s="410" t="s">
        <v>251</v>
      </c>
      <c r="S16" s="411"/>
    </row>
    <row r="17" spans="1:19" x14ac:dyDescent="0.3">
      <c r="L17" s="142"/>
    </row>
    <row r="18" spans="1:19" ht="60.75" x14ac:dyDescent="0.25">
      <c r="A18" s="177" t="s">
        <v>234</v>
      </c>
      <c r="B18" s="406" t="s">
        <v>58</v>
      </c>
      <c r="C18" s="406"/>
      <c r="D18" s="177" t="s">
        <v>225</v>
      </c>
      <c r="E18" s="177" t="s">
        <v>60</v>
      </c>
      <c r="F18" s="177" t="s">
        <v>233</v>
      </c>
      <c r="G18" s="177" t="s">
        <v>244</v>
      </c>
      <c r="H18" s="177" t="s">
        <v>231</v>
      </c>
      <c r="I18" s="177" t="s">
        <v>226</v>
      </c>
      <c r="J18" s="177" t="s">
        <v>232</v>
      </c>
      <c r="K18" s="177" t="s">
        <v>61</v>
      </c>
      <c r="L18" s="177" t="s">
        <v>62</v>
      </c>
      <c r="M18" s="177" t="s">
        <v>233</v>
      </c>
      <c r="N18" s="177" t="s">
        <v>227</v>
      </c>
      <c r="O18" s="177" t="s">
        <v>228</v>
      </c>
      <c r="P18" s="177" t="s">
        <v>236</v>
      </c>
      <c r="Q18" s="177" t="s">
        <v>229</v>
      </c>
      <c r="R18" s="177" t="s">
        <v>230</v>
      </c>
      <c r="S18" s="177" t="s">
        <v>237</v>
      </c>
    </row>
    <row r="19" spans="1:19" ht="298.5" customHeight="1" x14ac:dyDescent="0.25">
      <c r="A19" s="394">
        <v>56</v>
      </c>
      <c r="B19" s="554" t="s">
        <v>668</v>
      </c>
      <c r="C19" s="555"/>
      <c r="D19" s="458">
        <v>0.02</v>
      </c>
      <c r="E19" s="204" t="s">
        <v>399</v>
      </c>
      <c r="F19" s="212" t="s">
        <v>669</v>
      </c>
      <c r="G19" s="470" t="s">
        <v>262</v>
      </c>
      <c r="H19" s="211" t="s">
        <v>670</v>
      </c>
      <c r="I19" s="223">
        <v>0.4</v>
      </c>
      <c r="J19" s="204" t="s">
        <v>399</v>
      </c>
      <c r="K19" s="205">
        <v>44197</v>
      </c>
      <c r="L19" s="205">
        <v>44408</v>
      </c>
      <c r="M19" s="328" t="s">
        <v>911</v>
      </c>
      <c r="N19" s="182" t="s">
        <v>840</v>
      </c>
      <c r="O19" s="394" t="s">
        <v>904</v>
      </c>
      <c r="P19" s="182"/>
      <c r="Q19" s="182"/>
      <c r="R19" s="320" t="s">
        <v>822</v>
      </c>
      <c r="S19" s="182"/>
    </row>
    <row r="20" spans="1:19" ht="231.75" customHeight="1" x14ac:dyDescent="0.25">
      <c r="A20" s="395"/>
      <c r="B20" s="556"/>
      <c r="C20" s="557"/>
      <c r="D20" s="459"/>
      <c r="E20" s="204" t="s">
        <v>399</v>
      </c>
      <c r="F20" s="212" t="s">
        <v>400</v>
      </c>
      <c r="G20" s="471"/>
      <c r="H20" s="212" t="s">
        <v>401</v>
      </c>
      <c r="I20" s="223">
        <v>0.2</v>
      </c>
      <c r="J20" s="204" t="s">
        <v>399</v>
      </c>
      <c r="K20" s="205">
        <v>44409</v>
      </c>
      <c r="L20" s="205">
        <v>44439</v>
      </c>
      <c r="M20" s="210" t="s">
        <v>400</v>
      </c>
      <c r="N20" s="182" t="s">
        <v>841</v>
      </c>
      <c r="O20" s="395"/>
      <c r="P20" s="182"/>
      <c r="Q20" s="182"/>
      <c r="R20" s="320" t="s">
        <v>822</v>
      </c>
      <c r="S20" s="182"/>
    </row>
    <row r="21" spans="1:19" ht="202.5" customHeight="1" x14ac:dyDescent="0.25">
      <c r="A21" s="395"/>
      <c r="B21" s="556"/>
      <c r="C21" s="557"/>
      <c r="D21" s="459"/>
      <c r="E21" s="551" t="s">
        <v>399</v>
      </c>
      <c r="F21" s="560" t="s">
        <v>402</v>
      </c>
      <c r="G21" s="471"/>
      <c r="H21" s="560" t="s">
        <v>403</v>
      </c>
      <c r="I21" s="537">
        <v>0.4</v>
      </c>
      <c r="J21" s="204" t="s">
        <v>399</v>
      </c>
      <c r="K21" s="205">
        <v>44197</v>
      </c>
      <c r="L21" s="205">
        <v>44346</v>
      </c>
      <c r="M21" s="284" t="s">
        <v>404</v>
      </c>
      <c r="N21" s="391"/>
      <c r="O21" s="395"/>
      <c r="P21" s="182"/>
      <c r="Q21" s="182"/>
      <c r="R21" s="391"/>
      <c r="S21" s="391"/>
    </row>
    <row r="22" spans="1:19" ht="55.5" customHeight="1" x14ac:dyDescent="0.25">
      <c r="A22" s="396"/>
      <c r="B22" s="558"/>
      <c r="C22" s="559"/>
      <c r="D22" s="531"/>
      <c r="E22" s="553"/>
      <c r="F22" s="561"/>
      <c r="G22" s="472"/>
      <c r="H22" s="561"/>
      <c r="I22" s="472"/>
      <c r="J22" s="204" t="s">
        <v>399</v>
      </c>
      <c r="K22" s="205">
        <v>44348</v>
      </c>
      <c r="L22" s="205">
        <v>44561</v>
      </c>
      <c r="M22" s="284" t="s">
        <v>404</v>
      </c>
      <c r="N22" s="392"/>
      <c r="O22" s="396"/>
      <c r="P22" s="182"/>
      <c r="Q22" s="182"/>
      <c r="R22" s="392"/>
      <c r="S22" s="392"/>
    </row>
    <row r="23" spans="1:19" ht="182.25" customHeight="1" x14ac:dyDescent="0.25">
      <c r="A23" s="391">
        <v>57</v>
      </c>
      <c r="B23" s="554" t="s">
        <v>405</v>
      </c>
      <c r="C23" s="555"/>
      <c r="D23" s="564">
        <v>0.02</v>
      </c>
      <c r="E23" s="551" t="s">
        <v>399</v>
      </c>
      <c r="F23" s="560" t="s">
        <v>921</v>
      </c>
      <c r="G23" s="470" t="s">
        <v>262</v>
      </c>
      <c r="H23" s="560" t="s">
        <v>406</v>
      </c>
      <c r="I23" s="563">
        <v>0.5</v>
      </c>
      <c r="J23" s="204" t="s">
        <v>399</v>
      </c>
      <c r="K23" s="205">
        <v>44197</v>
      </c>
      <c r="L23" s="205">
        <v>44316</v>
      </c>
      <c r="M23" s="328" t="s">
        <v>912</v>
      </c>
      <c r="N23" s="391" t="s">
        <v>842</v>
      </c>
      <c r="O23" s="391" t="s">
        <v>905</v>
      </c>
      <c r="P23" s="182"/>
      <c r="Q23" s="182"/>
      <c r="R23" s="391" t="s">
        <v>822</v>
      </c>
      <c r="S23" s="391"/>
    </row>
    <row r="24" spans="1:19" ht="80.25" customHeight="1" x14ac:dyDescent="0.25">
      <c r="A24" s="393"/>
      <c r="B24" s="556"/>
      <c r="C24" s="557"/>
      <c r="D24" s="565"/>
      <c r="E24" s="552"/>
      <c r="F24" s="562"/>
      <c r="G24" s="471"/>
      <c r="H24" s="562"/>
      <c r="I24" s="492"/>
      <c r="J24" s="204" t="s">
        <v>399</v>
      </c>
      <c r="K24" s="207">
        <v>44317</v>
      </c>
      <c r="L24" s="207">
        <v>44439</v>
      </c>
      <c r="M24" s="328" t="s">
        <v>912</v>
      </c>
      <c r="N24" s="393"/>
      <c r="O24" s="393"/>
      <c r="P24" s="182"/>
      <c r="Q24" s="182"/>
      <c r="R24" s="393"/>
      <c r="S24" s="393"/>
    </row>
    <row r="25" spans="1:19" ht="69.75" customHeight="1" x14ac:dyDescent="0.25">
      <c r="A25" s="393"/>
      <c r="B25" s="556"/>
      <c r="C25" s="557"/>
      <c r="D25" s="565"/>
      <c r="E25" s="552"/>
      <c r="F25" s="562"/>
      <c r="G25" s="471"/>
      <c r="H25" s="561"/>
      <c r="I25" s="493"/>
      <c r="J25" s="204" t="s">
        <v>399</v>
      </c>
      <c r="K25" s="207">
        <v>44440</v>
      </c>
      <c r="L25" s="207">
        <v>44561</v>
      </c>
      <c r="M25" s="328" t="s">
        <v>912</v>
      </c>
      <c r="N25" s="392"/>
      <c r="O25" s="393"/>
      <c r="P25" s="182"/>
      <c r="Q25" s="182"/>
      <c r="R25" s="392"/>
      <c r="S25" s="392"/>
    </row>
    <row r="26" spans="1:19" ht="118.5" customHeight="1" x14ac:dyDescent="0.25">
      <c r="A26" s="393"/>
      <c r="B26" s="556"/>
      <c r="C26" s="557"/>
      <c r="D26" s="565"/>
      <c r="E26" s="552"/>
      <c r="F26" s="562"/>
      <c r="G26" s="471"/>
      <c r="H26" s="560" t="s">
        <v>498</v>
      </c>
      <c r="I26" s="563">
        <v>0.5</v>
      </c>
      <c r="J26" s="204" t="s">
        <v>399</v>
      </c>
      <c r="K26" s="205">
        <v>44197</v>
      </c>
      <c r="L26" s="205">
        <v>44316</v>
      </c>
      <c r="M26" s="328" t="s">
        <v>913</v>
      </c>
      <c r="N26" s="400" t="s">
        <v>843</v>
      </c>
      <c r="O26" s="393"/>
      <c r="P26" s="182"/>
      <c r="Q26" s="182"/>
      <c r="R26" s="391" t="s">
        <v>822</v>
      </c>
      <c r="S26" s="391"/>
    </row>
    <row r="27" spans="1:19" ht="108" customHeight="1" x14ac:dyDescent="0.25">
      <c r="A27" s="393"/>
      <c r="B27" s="556"/>
      <c r="C27" s="557"/>
      <c r="D27" s="565"/>
      <c r="E27" s="552"/>
      <c r="F27" s="562"/>
      <c r="G27" s="471"/>
      <c r="H27" s="562"/>
      <c r="I27" s="492"/>
      <c r="J27" s="204" t="s">
        <v>399</v>
      </c>
      <c r="K27" s="207">
        <v>44317</v>
      </c>
      <c r="L27" s="207">
        <v>44439</v>
      </c>
      <c r="M27" s="328" t="s">
        <v>913</v>
      </c>
      <c r="N27" s="400"/>
      <c r="O27" s="393"/>
      <c r="P27" s="182"/>
      <c r="Q27" s="182"/>
      <c r="R27" s="393"/>
      <c r="S27" s="393"/>
    </row>
    <row r="28" spans="1:19" ht="93" customHeight="1" x14ac:dyDescent="0.25">
      <c r="A28" s="392"/>
      <c r="B28" s="558"/>
      <c r="C28" s="559"/>
      <c r="D28" s="566"/>
      <c r="E28" s="553"/>
      <c r="F28" s="561"/>
      <c r="G28" s="472"/>
      <c r="H28" s="561"/>
      <c r="I28" s="493"/>
      <c r="J28" s="204" t="s">
        <v>399</v>
      </c>
      <c r="K28" s="207">
        <v>44440</v>
      </c>
      <c r="L28" s="207">
        <v>44561</v>
      </c>
      <c r="M28" s="328" t="s">
        <v>913</v>
      </c>
      <c r="N28" s="400"/>
      <c r="O28" s="392"/>
      <c r="P28" s="182"/>
      <c r="Q28" s="182"/>
      <c r="R28" s="392"/>
      <c r="S28" s="392"/>
    </row>
    <row r="29" spans="1:19" ht="77.25" customHeight="1" x14ac:dyDescent="0.25">
      <c r="A29" s="174">
        <v>58</v>
      </c>
      <c r="B29" s="554" t="s">
        <v>407</v>
      </c>
      <c r="C29" s="555"/>
      <c r="D29" s="275">
        <v>0.02</v>
      </c>
      <c r="E29" s="208" t="s">
        <v>399</v>
      </c>
      <c r="F29" s="328" t="s">
        <v>914</v>
      </c>
      <c r="G29" s="209" t="s">
        <v>262</v>
      </c>
      <c r="H29" s="211" t="s">
        <v>408</v>
      </c>
      <c r="I29" s="220">
        <v>1</v>
      </c>
      <c r="J29" s="204" t="s">
        <v>399</v>
      </c>
      <c r="K29" s="207">
        <v>44197</v>
      </c>
      <c r="L29" s="207">
        <v>44530</v>
      </c>
      <c r="M29" s="328" t="s">
        <v>914</v>
      </c>
      <c r="N29" s="326" t="s">
        <v>844</v>
      </c>
      <c r="O29" s="320" t="s">
        <v>906</v>
      </c>
      <c r="P29" s="174"/>
      <c r="Q29" s="174"/>
      <c r="R29" s="320" t="s">
        <v>822</v>
      </c>
      <c r="S29" s="320"/>
    </row>
    <row r="30" spans="1:19" ht="288.75" customHeight="1" x14ac:dyDescent="0.3">
      <c r="A30" s="400">
        <v>59</v>
      </c>
      <c r="B30" s="500" t="s">
        <v>409</v>
      </c>
      <c r="C30" s="500"/>
      <c r="D30" s="458">
        <v>0.02</v>
      </c>
      <c r="E30" s="551" t="s">
        <v>399</v>
      </c>
      <c r="F30" s="567" t="s">
        <v>916</v>
      </c>
      <c r="G30" s="506" t="s">
        <v>262</v>
      </c>
      <c r="H30" s="567" t="s">
        <v>410</v>
      </c>
      <c r="I30" s="568">
        <v>1</v>
      </c>
      <c r="J30" s="569" t="s">
        <v>399</v>
      </c>
      <c r="K30" s="205">
        <v>44197</v>
      </c>
      <c r="L30" s="205">
        <v>44316</v>
      </c>
      <c r="M30" s="285" t="s">
        <v>411</v>
      </c>
      <c r="N30" s="391" t="s">
        <v>845</v>
      </c>
      <c r="O30" s="400" t="s">
        <v>897</v>
      </c>
      <c r="P30" s="149"/>
      <c r="Q30" s="149"/>
      <c r="R30" s="391" t="s">
        <v>822</v>
      </c>
      <c r="S30" s="483"/>
    </row>
    <row r="31" spans="1:19" ht="66.75" customHeight="1" x14ac:dyDescent="0.3">
      <c r="A31" s="400"/>
      <c r="B31" s="500"/>
      <c r="C31" s="500"/>
      <c r="D31" s="459"/>
      <c r="E31" s="552"/>
      <c r="F31" s="567"/>
      <c r="G31" s="507"/>
      <c r="H31" s="567"/>
      <c r="I31" s="507"/>
      <c r="J31" s="570"/>
      <c r="K31" s="205">
        <v>44317</v>
      </c>
      <c r="L31" s="205">
        <v>44439</v>
      </c>
      <c r="M31" s="328" t="s">
        <v>915</v>
      </c>
      <c r="N31" s="393"/>
      <c r="O31" s="400"/>
      <c r="P31" s="149"/>
      <c r="Q31" s="149"/>
      <c r="R31" s="393"/>
      <c r="S31" s="484"/>
    </row>
    <row r="32" spans="1:19" ht="54" customHeight="1" x14ac:dyDescent="0.3">
      <c r="A32" s="400"/>
      <c r="B32" s="500"/>
      <c r="C32" s="500"/>
      <c r="D32" s="531"/>
      <c r="E32" s="553"/>
      <c r="F32" s="567"/>
      <c r="G32" s="508"/>
      <c r="H32" s="567"/>
      <c r="I32" s="508"/>
      <c r="J32" s="571"/>
      <c r="K32" s="205">
        <v>44440</v>
      </c>
      <c r="L32" s="205">
        <v>44561</v>
      </c>
      <c r="M32" s="328" t="s">
        <v>915</v>
      </c>
      <c r="N32" s="392"/>
      <c r="O32" s="400"/>
      <c r="P32" s="149"/>
      <c r="Q32" s="149"/>
      <c r="R32" s="392"/>
      <c r="S32" s="485"/>
    </row>
    <row r="33" spans="1:19" ht="98.25" customHeight="1" x14ac:dyDescent="0.3">
      <c r="A33" s="433">
        <v>60</v>
      </c>
      <c r="B33" s="500" t="s">
        <v>917</v>
      </c>
      <c r="C33" s="500"/>
      <c r="D33" s="458" t="s">
        <v>918</v>
      </c>
      <c r="E33" s="551" t="s">
        <v>399</v>
      </c>
      <c r="F33" s="560" t="s">
        <v>911</v>
      </c>
      <c r="G33" s="506" t="s">
        <v>262</v>
      </c>
      <c r="H33" s="560" t="s">
        <v>412</v>
      </c>
      <c r="I33" s="568">
        <v>1</v>
      </c>
      <c r="J33" s="551" t="s">
        <v>399</v>
      </c>
      <c r="K33" s="205">
        <v>44197</v>
      </c>
      <c r="L33" s="205">
        <v>44316</v>
      </c>
      <c r="M33" s="288" t="s">
        <v>413</v>
      </c>
      <c r="N33" s="391" t="s">
        <v>846</v>
      </c>
      <c r="O33" s="433" t="s">
        <v>907</v>
      </c>
      <c r="P33" s="149"/>
      <c r="Q33" s="149"/>
      <c r="R33" s="391" t="s">
        <v>822</v>
      </c>
      <c r="S33" s="391"/>
    </row>
    <row r="34" spans="1:19" ht="51.75" customHeight="1" x14ac:dyDescent="0.3">
      <c r="A34" s="433"/>
      <c r="B34" s="500"/>
      <c r="C34" s="500"/>
      <c r="D34" s="459"/>
      <c r="E34" s="552"/>
      <c r="F34" s="562"/>
      <c r="G34" s="507"/>
      <c r="H34" s="562"/>
      <c r="I34" s="507"/>
      <c r="J34" s="552"/>
      <c r="K34" s="205">
        <v>44317</v>
      </c>
      <c r="L34" s="205">
        <v>44439</v>
      </c>
      <c r="M34" s="288" t="s">
        <v>413</v>
      </c>
      <c r="N34" s="393"/>
      <c r="O34" s="433"/>
      <c r="P34" s="149"/>
      <c r="Q34" s="149"/>
      <c r="R34" s="393"/>
      <c r="S34" s="393"/>
    </row>
    <row r="35" spans="1:19" ht="51.75" customHeight="1" x14ac:dyDescent="0.3">
      <c r="A35" s="433"/>
      <c r="B35" s="500"/>
      <c r="C35" s="500"/>
      <c r="D35" s="531"/>
      <c r="E35" s="553"/>
      <c r="F35" s="561"/>
      <c r="G35" s="508"/>
      <c r="H35" s="561"/>
      <c r="I35" s="508"/>
      <c r="J35" s="553"/>
      <c r="K35" s="205">
        <v>44440</v>
      </c>
      <c r="L35" s="205">
        <v>44561</v>
      </c>
      <c r="M35" s="288" t="s">
        <v>413</v>
      </c>
      <c r="N35" s="392"/>
      <c r="O35" s="433"/>
      <c r="P35" s="149"/>
      <c r="Q35" s="149"/>
      <c r="R35" s="392"/>
      <c r="S35" s="392"/>
    </row>
    <row r="36" spans="1:19" ht="81.75" customHeight="1" x14ac:dyDescent="0.3">
      <c r="A36" s="400">
        <v>61</v>
      </c>
      <c r="B36" s="448" t="s">
        <v>648</v>
      </c>
      <c r="C36" s="448"/>
      <c r="D36" s="458">
        <v>0.02</v>
      </c>
      <c r="E36" s="470" t="s">
        <v>649</v>
      </c>
      <c r="F36" s="449" t="s">
        <v>650</v>
      </c>
      <c r="G36" s="470" t="s">
        <v>262</v>
      </c>
      <c r="H36" s="191" t="s">
        <v>651</v>
      </c>
      <c r="I36" s="223">
        <v>0.4</v>
      </c>
      <c r="J36" s="202" t="s">
        <v>652</v>
      </c>
      <c r="K36" s="188">
        <v>44166</v>
      </c>
      <c r="L36" s="188">
        <v>44180</v>
      </c>
      <c r="M36" s="191" t="s">
        <v>653</v>
      </c>
      <c r="N36" s="400"/>
      <c r="O36" s="400" t="s">
        <v>908</v>
      </c>
      <c r="P36" s="149"/>
      <c r="Q36" s="149"/>
      <c r="R36" s="400"/>
      <c r="S36" s="400"/>
    </row>
    <row r="37" spans="1:19" ht="71.25" customHeight="1" x14ac:dyDescent="0.3">
      <c r="A37" s="400"/>
      <c r="B37" s="448"/>
      <c r="C37" s="448"/>
      <c r="D37" s="459"/>
      <c r="E37" s="471"/>
      <c r="F37" s="535"/>
      <c r="G37" s="471"/>
      <c r="H37" s="191" t="s">
        <v>654</v>
      </c>
      <c r="I37" s="223">
        <v>0.6</v>
      </c>
      <c r="J37" s="202" t="s">
        <v>652</v>
      </c>
      <c r="K37" s="188">
        <v>44180</v>
      </c>
      <c r="L37" s="188">
        <v>44189</v>
      </c>
      <c r="M37" s="191" t="s">
        <v>655</v>
      </c>
      <c r="N37" s="400"/>
      <c r="O37" s="400"/>
      <c r="P37" s="149"/>
      <c r="Q37" s="149"/>
      <c r="R37" s="400"/>
      <c r="S37" s="400"/>
    </row>
    <row r="38" spans="1:19" ht="149.25" customHeight="1" x14ac:dyDescent="0.3">
      <c r="A38" s="400">
        <v>62</v>
      </c>
      <c r="B38" s="448" t="s">
        <v>656</v>
      </c>
      <c r="C38" s="448"/>
      <c r="D38" s="458">
        <v>0.02</v>
      </c>
      <c r="E38" s="470" t="s">
        <v>657</v>
      </c>
      <c r="F38" s="449" t="s">
        <v>658</v>
      </c>
      <c r="G38" s="470" t="s">
        <v>262</v>
      </c>
      <c r="H38" s="191" t="s">
        <v>659</v>
      </c>
      <c r="I38" s="223">
        <v>0.5</v>
      </c>
      <c r="J38" s="202" t="s">
        <v>667</v>
      </c>
      <c r="K38" s="188">
        <v>44197</v>
      </c>
      <c r="L38" s="188">
        <v>44377</v>
      </c>
      <c r="M38" s="191" t="s">
        <v>660</v>
      </c>
      <c r="N38" s="400"/>
      <c r="O38" s="400" t="s">
        <v>909</v>
      </c>
      <c r="P38" s="149"/>
      <c r="Q38" s="149"/>
      <c r="R38" s="400"/>
      <c r="S38" s="400"/>
    </row>
    <row r="39" spans="1:19" ht="55.5" customHeight="1" x14ac:dyDescent="0.3">
      <c r="A39" s="400"/>
      <c r="B39" s="448"/>
      <c r="C39" s="448"/>
      <c r="D39" s="459"/>
      <c r="E39" s="471"/>
      <c r="F39" s="535"/>
      <c r="G39" s="471"/>
      <c r="H39" s="191" t="s">
        <v>661</v>
      </c>
      <c r="I39" s="223">
        <v>0.5</v>
      </c>
      <c r="J39" s="202" t="s">
        <v>662</v>
      </c>
      <c r="K39" s="188">
        <v>44197</v>
      </c>
      <c r="L39" s="188">
        <v>44377</v>
      </c>
      <c r="M39" s="191" t="s">
        <v>658</v>
      </c>
      <c r="N39" s="400"/>
      <c r="O39" s="400"/>
      <c r="P39" s="149"/>
      <c r="Q39" s="149"/>
      <c r="R39" s="400"/>
      <c r="S39" s="400"/>
    </row>
    <row r="40" spans="1:19" ht="111" customHeight="1" x14ac:dyDescent="0.3">
      <c r="A40" s="197">
        <v>63</v>
      </c>
      <c r="B40" s="448" t="s">
        <v>671</v>
      </c>
      <c r="C40" s="448"/>
      <c r="D40" s="273">
        <v>2.1600000000000001E-2</v>
      </c>
      <c r="E40" s="202" t="s">
        <v>663</v>
      </c>
      <c r="F40" s="191" t="s">
        <v>664</v>
      </c>
      <c r="G40" s="202" t="s">
        <v>262</v>
      </c>
      <c r="H40" s="191" t="s">
        <v>665</v>
      </c>
      <c r="I40" s="223">
        <v>1</v>
      </c>
      <c r="J40" s="202" t="s">
        <v>667</v>
      </c>
      <c r="K40" s="188">
        <v>44197</v>
      </c>
      <c r="L40" s="188">
        <v>44377</v>
      </c>
      <c r="M40" s="191" t="s">
        <v>666</v>
      </c>
      <c r="N40" s="319"/>
      <c r="O40" s="319" t="s">
        <v>910</v>
      </c>
      <c r="P40" s="149"/>
      <c r="Q40" s="149"/>
      <c r="R40" s="319"/>
      <c r="S40" s="319"/>
    </row>
    <row r="41" spans="1:19" x14ac:dyDescent="0.3">
      <c r="B41" s="231"/>
      <c r="C41" s="231"/>
      <c r="D41" s="253" t="e">
        <f>SUM(#REF!)/22</f>
        <v>#REF!</v>
      </c>
    </row>
  </sheetData>
  <mergeCells count="105">
    <mergeCell ref="J33:J35"/>
    <mergeCell ref="J30:J32"/>
    <mergeCell ref="H33:H35"/>
    <mergeCell ref="I33:I35"/>
    <mergeCell ref="A33:A35"/>
    <mergeCell ref="B33:C35"/>
    <mergeCell ref="D33:D35"/>
    <mergeCell ref="E33:E35"/>
    <mergeCell ref="F33:F35"/>
    <mergeCell ref="H26:H28"/>
    <mergeCell ref="I23:I25"/>
    <mergeCell ref="I26:I28"/>
    <mergeCell ref="A23:A28"/>
    <mergeCell ref="B23:C28"/>
    <mergeCell ref="D23:D28"/>
    <mergeCell ref="F23:F28"/>
    <mergeCell ref="H23:H25"/>
    <mergeCell ref="A30:A32"/>
    <mergeCell ref="B30:C32"/>
    <mergeCell ref="D30:D32"/>
    <mergeCell ref="E30:E32"/>
    <mergeCell ref="F30:F32"/>
    <mergeCell ref="H30:H32"/>
    <mergeCell ref="I30:I32"/>
    <mergeCell ref="A15:B15"/>
    <mergeCell ref="C15:N15"/>
    <mergeCell ref="R15:S15"/>
    <mergeCell ref="A16:B16"/>
    <mergeCell ref="C16:N16"/>
    <mergeCell ref="R16:S16"/>
    <mergeCell ref="B18:C18"/>
    <mergeCell ref="A19:A22"/>
    <mergeCell ref="B19:C22"/>
    <mergeCell ref="D19:D22"/>
    <mergeCell ref="E21:E22"/>
    <mergeCell ref="F21:F22"/>
    <mergeCell ref="H21:H22"/>
    <mergeCell ref="I21:I22"/>
    <mergeCell ref="O19:O22"/>
    <mergeCell ref="A9:P9"/>
    <mergeCell ref="Q9:S9"/>
    <mergeCell ref="A10:P10"/>
    <mergeCell ref="Q10:S10"/>
    <mergeCell ref="A11:B11"/>
    <mergeCell ref="C11:S11"/>
    <mergeCell ref="A12:B12"/>
    <mergeCell ref="C12:S12"/>
    <mergeCell ref="A13:S14"/>
    <mergeCell ref="A7:S8"/>
    <mergeCell ref="A2:D4"/>
    <mergeCell ref="E2:P3"/>
    <mergeCell ref="R2:S2"/>
    <mergeCell ref="R3:S3"/>
    <mergeCell ref="E4:P4"/>
    <mergeCell ref="R4:S4"/>
    <mergeCell ref="A6:C6"/>
    <mergeCell ref="D6:I6"/>
    <mergeCell ref="J6:M6"/>
    <mergeCell ref="N6:O6"/>
    <mergeCell ref="P6:S6"/>
    <mergeCell ref="A38:A39"/>
    <mergeCell ref="B38:C39"/>
    <mergeCell ref="D38:D39"/>
    <mergeCell ref="E38:E39"/>
    <mergeCell ref="F38:F39"/>
    <mergeCell ref="A36:A37"/>
    <mergeCell ref="B36:C37"/>
    <mergeCell ref="D36:D37"/>
    <mergeCell ref="E36:E37"/>
    <mergeCell ref="F36:F37"/>
    <mergeCell ref="B40:C40"/>
    <mergeCell ref="E23:E28"/>
    <mergeCell ref="G19:G22"/>
    <mergeCell ref="G23:G28"/>
    <mergeCell ref="G36:G37"/>
    <mergeCell ref="G38:G39"/>
    <mergeCell ref="B29:C29"/>
    <mergeCell ref="G30:G32"/>
    <mergeCell ref="G33:G35"/>
    <mergeCell ref="N33:N35"/>
    <mergeCell ref="R33:R35"/>
    <mergeCell ref="S33:S35"/>
    <mergeCell ref="N30:N32"/>
    <mergeCell ref="R30:R32"/>
    <mergeCell ref="S30:S32"/>
    <mergeCell ref="N36:N37"/>
    <mergeCell ref="N38:N39"/>
    <mergeCell ref="R36:R37"/>
    <mergeCell ref="R38:R39"/>
    <mergeCell ref="S36:S37"/>
    <mergeCell ref="S38:S39"/>
    <mergeCell ref="O30:O32"/>
    <mergeCell ref="O33:O35"/>
    <mergeCell ref="O36:O37"/>
    <mergeCell ref="O38:O39"/>
    <mergeCell ref="N21:N22"/>
    <mergeCell ref="R21:R22"/>
    <mergeCell ref="S21:S22"/>
    <mergeCell ref="N23:N25"/>
    <mergeCell ref="R23:R25"/>
    <mergeCell ref="S23:S25"/>
    <mergeCell ref="R26:R28"/>
    <mergeCell ref="S26:S28"/>
    <mergeCell ref="N26:N28"/>
    <mergeCell ref="O23:O28"/>
  </mergeCells>
  <pageMargins left="0.7" right="0.7" top="0.75" bottom="0.75" header="0.3" footer="0.3"/>
  <pageSetup scale="1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71"/>
  <sheetViews>
    <sheetView topLeftCell="A50" zoomScale="69" zoomScaleNormal="69" workbookViewId="0">
      <selection activeCell="B69" sqref="B69:C69"/>
    </sheetView>
  </sheetViews>
  <sheetFormatPr baseColWidth="10" defaultRowHeight="15" x14ac:dyDescent="0.2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13.7109375" customWidth="1"/>
    <col min="9" max="9" width="17.140625" customWidth="1"/>
  </cols>
  <sheetData>
    <row r="2" spans="1:11" ht="45" x14ac:dyDescent="0.25">
      <c r="A2" s="51" t="s">
        <v>73</v>
      </c>
      <c r="B2" s="52" t="s">
        <v>85</v>
      </c>
      <c r="C2" s="52" t="s">
        <v>59</v>
      </c>
      <c r="D2" s="52" t="s">
        <v>86</v>
      </c>
      <c r="E2" s="52" t="s">
        <v>87</v>
      </c>
      <c r="F2" s="52" t="s">
        <v>88</v>
      </c>
      <c r="G2" s="52" t="s">
        <v>89</v>
      </c>
      <c r="H2" s="52" t="s">
        <v>75</v>
      </c>
      <c r="I2" s="52" t="s">
        <v>90</v>
      </c>
    </row>
    <row r="3" spans="1:11" ht="47.25" customHeight="1" x14ac:dyDescent="0.25">
      <c r="A3" s="35">
        <v>1</v>
      </c>
      <c r="B3" s="36" t="s">
        <v>183</v>
      </c>
      <c r="C3" s="37">
        <v>0.11</v>
      </c>
      <c r="D3" s="88" t="e">
        <f>#REF!</f>
        <v>#REF!</v>
      </c>
      <c r="E3" s="38" t="e">
        <f>#REF!</f>
        <v>#REF!</v>
      </c>
      <c r="F3" s="39">
        <f t="shared" ref="F3:F12" si="0">IF(ISERROR(E3/D3),0,(E3/D3))</f>
        <v>0</v>
      </c>
      <c r="G3" s="40" t="e">
        <f>#REF!</f>
        <v>#REF!</v>
      </c>
      <c r="H3" s="89" t="e">
        <f>#REF!</f>
        <v>#REF!</v>
      </c>
      <c r="I3" s="39">
        <f>IF(ISERROR(G3/H3),0,G3/H3)</f>
        <v>0</v>
      </c>
    </row>
    <row r="4" spans="1:11" ht="49.5" customHeight="1" x14ac:dyDescent="0.25">
      <c r="A4" s="35">
        <v>2</v>
      </c>
      <c r="B4" s="36" t="s">
        <v>185</v>
      </c>
      <c r="C4" s="37">
        <v>0.11</v>
      </c>
      <c r="D4" s="88" t="e">
        <f>#REF!</f>
        <v>#REF!</v>
      </c>
      <c r="E4" s="38" t="e">
        <f>#REF!</f>
        <v>#REF!</v>
      </c>
      <c r="F4" s="39">
        <f t="shared" si="0"/>
        <v>0</v>
      </c>
      <c r="G4" s="40" t="e">
        <f>#REF!</f>
        <v>#REF!</v>
      </c>
      <c r="H4" s="89" t="e">
        <f>#REF!</f>
        <v>#REF!</v>
      </c>
      <c r="I4" s="90">
        <f t="shared" ref="I4:I11" si="1">IF(ISERROR(G4/H4),0,G4/H4)</f>
        <v>0</v>
      </c>
    </row>
    <row r="5" spans="1:11" ht="45" x14ac:dyDescent="0.25">
      <c r="A5" s="35">
        <v>3</v>
      </c>
      <c r="B5" s="36" t="s">
        <v>188</v>
      </c>
      <c r="C5" s="37">
        <v>0.11</v>
      </c>
      <c r="D5" s="88" t="e">
        <f>#REF!</f>
        <v>#REF!</v>
      </c>
      <c r="E5" s="38" t="e">
        <f>#REF!</f>
        <v>#REF!</v>
      </c>
      <c r="F5" s="39">
        <f t="shared" si="0"/>
        <v>0</v>
      </c>
      <c r="G5" s="40" t="e">
        <f>#REF!</f>
        <v>#REF!</v>
      </c>
      <c r="H5" s="89" t="e">
        <f>#REF!</f>
        <v>#REF!</v>
      </c>
      <c r="I5" s="39">
        <f t="shared" si="1"/>
        <v>0</v>
      </c>
    </row>
    <row r="6" spans="1:11" ht="62.25" customHeight="1" x14ac:dyDescent="0.25">
      <c r="A6" s="35">
        <v>4</v>
      </c>
      <c r="B6" s="36" t="s">
        <v>192</v>
      </c>
      <c r="C6" s="37">
        <v>0.11</v>
      </c>
      <c r="D6" s="88" t="e">
        <f>#REF!</f>
        <v>#REF!</v>
      </c>
      <c r="E6" s="38" t="e">
        <f>#REF!</f>
        <v>#REF!</v>
      </c>
      <c r="F6" s="39">
        <f t="shared" si="0"/>
        <v>0</v>
      </c>
      <c r="G6" s="40" t="e">
        <f>#REF!</f>
        <v>#REF!</v>
      </c>
      <c r="H6" s="89" t="e">
        <f>#REF!</f>
        <v>#REF!</v>
      </c>
      <c r="I6" s="116">
        <f t="shared" si="1"/>
        <v>0</v>
      </c>
    </row>
    <row r="7" spans="1:11" ht="39" customHeight="1" x14ac:dyDescent="0.25">
      <c r="A7" s="35">
        <v>5</v>
      </c>
      <c r="B7" s="36" t="s">
        <v>196</v>
      </c>
      <c r="C7" s="37">
        <v>0.11</v>
      </c>
      <c r="D7" s="88" t="e">
        <f>#REF!</f>
        <v>#REF!</v>
      </c>
      <c r="E7" s="38" t="e">
        <f>#REF!</f>
        <v>#REF!</v>
      </c>
      <c r="F7" s="39">
        <f t="shared" si="0"/>
        <v>0</v>
      </c>
      <c r="G7" s="40" t="e">
        <f>#REF!</f>
        <v>#REF!</v>
      </c>
      <c r="H7" s="89" t="e">
        <f>#REF!</f>
        <v>#REF!</v>
      </c>
      <c r="I7" s="90">
        <f t="shared" si="1"/>
        <v>0</v>
      </c>
    </row>
    <row r="8" spans="1:11" ht="53.25" customHeight="1" x14ac:dyDescent="0.25">
      <c r="A8" s="35">
        <v>6</v>
      </c>
      <c r="B8" s="36" t="s">
        <v>207</v>
      </c>
      <c r="C8" s="37">
        <v>0.11</v>
      </c>
      <c r="D8" s="88" t="e">
        <f>#REF!</f>
        <v>#REF!</v>
      </c>
      <c r="E8" s="38" t="e">
        <f>#REF!</f>
        <v>#REF!</v>
      </c>
      <c r="F8" s="39">
        <f t="shared" si="0"/>
        <v>0</v>
      </c>
      <c r="G8" s="40" t="e">
        <f>#REF!</f>
        <v>#REF!</v>
      </c>
      <c r="H8" s="89" t="e">
        <f>#REF!</f>
        <v>#REF!</v>
      </c>
      <c r="I8" s="90">
        <f t="shared" si="1"/>
        <v>0</v>
      </c>
    </row>
    <row r="9" spans="1:11" ht="53.25" customHeight="1" x14ac:dyDescent="0.25">
      <c r="A9" s="35">
        <v>7</v>
      </c>
      <c r="B9" s="36" t="s">
        <v>203</v>
      </c>
      <c r="C9" s="37">
        <v>0.11</v>
      </c>
      <c r="D9" s="88" t="e">
        <f>#REF!</f>
        <v>#REF!</v>
      </c>
      <c r="E9" s="38" t="e">
        <f>#REF!</f>
        <v>#REF!</v>
      </c>
      <c r="F9" s="90">
        <f t="shared" si="0"/>
        <v>0</v>
      </c>
      <c r="G9" s="40" t="e">
        <f>#REF!</f>
        <v>#REF!</v>
      </c>
      <c r="H9" s="89" t="e">
        <f>#REF!</f>
        <v>#REF!</v>
      </c>
      <c r="I9" s="115">
        <f t="shared" si="1"/>
        <v>0</v>
      </c>
    </row>
    <row r="10" spans="1:11" ht="66" customHeight="1" x14ac:dyDescent="0.25">
      <c r="A10" s="35">
        <v>8</v>
      </c>
      <c r="B10" s="36" t="s">
        <v>204</v>
      </c>
      <c r="C10" s="37">
        <v>0.11</v>
      </c>
      <c r="D10" s="88" t="e">
        <f>#REF!</f>
        <v>#REF!</v>
      </c>
      <c r="E10" s="38" t="e">
        <f>#REF!</f>
        <v>#REF!</v>
      </c>
      <c r="F10" s="39">
        <f t="shared" si="0"/>
        <v>0</v>
      </c>
      <c r="G10" s="40" t="e">
        <f>#REF!</f>
        <v>#REF!</v>
      </c>
      <c r="H10" s="89" t="e">
        <f>#REF!</f>
        <v>#REF!</v>
      </c>
      <c r="I10" s="115">
        <f t="shared" si="1"/>
        <v>0</v>
      </c>
    </row>
    <row r="11" spans="1:11" ht="40.5" customHeight="1" x14ac:dyDescent="0.25">
      <c r="A11" s="35">
        <v>9</v>
      </c>
      <c r="B11" s="36" t="s">
        <v>206</v>
      </c>
      <c r="C11" s="37">
        <v>0.12</v>
      </c>
      <c r="D11" s="88" t="e">
        <f>#REF!</f>
        <v>#REF!</v>
      </c>
      <c r="E11" s="38" t="e">
        <f>#REF!</f>
        <v>#REF!</v>
      </c>
      <c r="F11" s="39">
        <f t="shared" si="0"/>
        <v>0</v>
      </c>
      <c r="G11" s="40" t="e">
        <f>#REF!</f>
        <v>#REF!</v>
      </c>
      <c r="H11" s="89" t="e">
        <f>#REF!</f>
        <v>#REF!</v>
      </c>
      <c r="I11" s="39">
        <f t="shared" si="1"/>
        <v>0</v>
      </c>
    </row>
    <row r="12" spans="1:11" x14ac:dyDescent="0.25">
      <c r="A12" s="366" t="s">
        <v>91</v>
      </c>
      <c r="B12" s="366"/>
      <c r="C12" s="53">
        <f>SUM(C3:C11)</f>
        <v>1</v>
      </c>
      <c r="D12" s="54" t="e">
        <f>SUM(D3:D11)</f>
        <v>#REF!</v>
      </c>
      <c r="E12" s="54" t="e">
        <f>SUM(E3:E11)</f>
        <v>#REF!</v>
      </c>
      <c r="F12" s="30">
        <f t="shared" si="0"/>
        <v>0</v>
      </c>
      <c r="G12" s="55" t="e">
        <f>SUMPRODUCT($C$3:$C$11,G3:G11)</f>
        <v>#REF!</v>
      </c>
      <c r="H12" s="55" t="e">
        <f>SUMPRODUCT($C$3:$C$11,H3:H11)</f>
        <v>#REF!</v>
      </c>
      <c r="I12" s="114">
        <f>IF(ISERROR(G12/H12),0,G12/H12)</f>
        <v>0</v>
      </c>
    </row>
    <row r="13" spans="1:11" x14ac:dyDescent="0.25">
      <c r="E13" s="41"/>
      <c r="K13" s="41"/>
    </row>
    <row r="15" spans="1:11" x14ac:dyDescent="0.25">
      <c r="B15" s="42"/>
      <c r="C15" s="43">
        <v>43190</v>
      </c>
      <c r="D15" s="43">
        <v>43159</v>
      </c>
    </row>
    <row r="16" spans="1:11" x14ac:dyDescent="0.25">
      <c r="B16" s="34" t="s">
        <v>88</v>
      </c>
      <c r="C16" s="45">
        <f>F12</f>
        <v>0</v>
      </c>
      <c r="D16" s="45">
        <v>0.5</v>
      </c>
    </row>
    <row r="17" spans="1:9" x14ac:dyDescent="0.25">
      <c r="B17" s="34" t="s">
        <v>90</v>
      </c>
      <c r="C17" s="44">
        <f>I12</f>
        <v>0</v>
      </c>
      <c r="D17" s="44">
        <v>0.625</v>
      </c>
    </row>
    <row r="18" spans="1:9" x14ac:dyDescent="0.25">
      <c r="I18" s="46"/>
    </row>
    <row r="24" spans="1:9" x14ac:dyDescent="0.25">
      <c r="A24" s="47" t="s">
        <v>92</v>
      </c>
    </row>
    <row r="26" spans="1:9" ht="45" x14ac:dyDescent="0.25">
      <c r="A26" s="51" t="s">
        <v>73</v>
      </c>
      <c r="B26" s="52" t="s">
        <v>93</v>
      </c>
      <c r="C26" s="52" t="s">
        <v>59</v>
      </c>
      <c r="D26" s="52" t="s">
        <v>86</v>
      </c>
      <c r="E26" s="52" t="s">
        <v>87</v>
      </c>
      <c r="F26" s="56" t="s">
        <v>88</v>
      </c>
      <c r="G26" s="57" t="s">
        <v>89</v>
      </c>
      <c r="H26" s="57" t="s">
        <v>75</v>
      </c>
      <c r="I26" s="52" t="s">
        <v>90</v>
      </c>
    </row>
    <row r="27" spans="1:9" ht="46.5" customHeight="1" x14ac:dyDescent="0.25">
      <c r="A27" s="35">
        <v>1</v>
      </c>
      <c r="B27" s="36" t="s">
        <v>183</v>
      </c>
      <c r="C27" s="37">
        <v>0.11</v>
      </c>
      <c r="D27" s="48" t="e">
        <f>$D$3</f>
        <v>#REF!</v>
      </c>
      <c r="E27" s="48" t="e">
        <f>$E$3</f>
        <v>#REF!</v>
      </c>
      <c r="F27" s="37">
        <f>$F$3</f>
        <v>0</v>
      </c>
      <c r="G27" s="37" t="e">
        <f>$G$3</f>
        <v>#REF!</v>
      </c>
      <c r="H27" s="91" t="e">
        <f>$H$3</f>
        <v>#REF!</v>
      </c>
      <c r="I27" s="39">
        <f>IF(ISERROR(G27/H27),0,G27/H27)</f>
        <v>0</v>
      </c>
    </row>
    <row r="28" spans="1:9" ht="50.25" customHeight="1" x14ac:dyDescent="0.25">
      <c r="A28" s="35">
        <v>2</v>
      </c>
      <c r="B28" s="36" t="s">
        <v>185</v>
      </c>
      <c r="C28" s="37">
        <v>0.11</v>
      </c>
      <c r="D28" s="48" t="e">
        <f>$D$4</f>
        <v>#REF!</v>
      </c>
      <c r="E28" s="48" t="e">
        <f>$E$4</f>
        <v>#REF!</v>
      </c>
      <c r="F28" s="33">
        <f>$F$4</f>
        <v>0</v>
      </c>
      <c r="G28" s="33" t="e">
        <f>$G$4</f>
        <v>#REF!</v>
      </c>
      <c r="H28" s="33" t="e">
        <f>$H$4</f>
        <v>#REF!</v>
      </c>
      <c r="I28" s="90">
        <f>IF(ISERROR(G28/H28),0,G28/H28)</f>
        <v>0</v>
      </c>
    </row>
    <row r="29" spans="1:9" ht="53.25" customHeight="1" x14ac:dyDescent="0.25"/>
    <row r="30" spans="1:9" ht="53.25" customHeight="1" x14ac:dyDescent="0.25"/>
    <row r="31" spans="1:9" x14ac:dyDescent="0.25">
      <c r="A31" s="49" t="s">
        <v>219</v>
      </c>
    </row>
    <row r="33" spans="1:9" ht="45" x14ac:dyDescent="0.25">
      <c r="A33" s="51" t="s">
        <v>73</v>
      </c>
      <c r="B33" s="52" t="s">
        <v>93</v>
      </c>
      <c r="C33" s="52" t="s">
        <v>59</v>
      </c>
      <c r="D33" s="52" t="s">
        <v>86</v>
      </c>
      <c r="E33" s="52" t="s">
        <v>87</v>
      </c>
      <c r="F33" s="56" t="s">
        <v>88</v>
      </c>
      <c r="G33" s="52" t="s">
        <v>89</v>
      </c>
      <c r="H33" s="52" t="s">
        <v>75</v>
      </c>
      <c r="I33" s="52" t="s">
        <v>90</v>
      </c>
    </row>
    <row r="34" spans="1:9" ht="30" x14ac:dyDescent="0.25">
      <c r="A34" s="35">
        <v>3</v>
      </c>
      <c r="B34" s="36" t="s">
        <v>106</v>
      </c>
      <c r="C34" s="37">
        <v>0.11</v>
      </c>
      <c r="D34" s="48" t="e">
        <f>D5</f>
        <v>#REF!</v>
      </c>
      <c r="E34" s="48" t="e">
        <f>$E$5</f>
        <v>#REF!</v>
      </c>
      <c r="F34" s="33">
        <f>$F$5</f>
        <v>0</v>
      </c>
      <c r="G34" s="33" t="e">
        <f>$G$5</f>
        <v>#REF!</v>
      </c>
      <c r="H34" s="33" t="e">
        <f>$H$5</f>
        <v>#REF!</v>
      </c>
      <c r="I34" s="39">
        <f>IF(ISERROR(G34/H34),0,G34/H34)</f>
        <v>0</v>
      </c>
    </row>
    <row r="35" spans="1:9" ht="72" customHeight="1" x14ac:dyDescent="0.25">
      <c r="A35" s="35">
        <v>4</v>
      </c>
      <c r="B35" s="36" t="s">
        <v>192</v>
      </c>
      <c r="C35" s="37">
        <v>0.11</v>
      </c>
      <c r="D35" s="48" t="e">
        <f>D6</f>
        <v>#REF!</v>
      </c>
      <c r="E35" s="48" t="e">
        <f>$E$6</f>
        <v>#REF!</v>
      </c>
      <c r="F35" s="33">
        <f>$F$6</f>
        <v>0</v>
      </c>
      <c r="G35" s="33" t="e">
        <f>$G$6</f>
        <v>#REF!</v>
      </c>
      <c r="H35" s="33" t="e">
        <f>$H$6</f>
        <v>#REF!</v>
      </c>
      <c r="I35" s="39">
        <f>IF(ISERROR(G35/H35),0,G35/H35)</f>
        <v>0</v>
      </c>
    </row>
    <row r="36" spans="1:9" ht="39.75" customHeight="1" x14ac:dyDescent="0.25">
      <c r="A36" s="35">
        <v>5</v>
      </c>
      <c r="B36" s="36" t="s">
        <v>196</v>
      </c>
      <c r="C36" s="37">
        <v>0.11</v>
      </c>
      <c r="D36" s="48" t="e">
        <f>D7</f>
        <v>#REF!</v>
      </c>
      <c r="E36" s="48" t="e">
        <f>$E$7</f>
        <v>#REF!</v>
      </c>
      <c r="F36" s="33">
        <f>$F$7</f>
        <v>0</v>
      </c>
      <c r="G36" s="33" t="e">
        <f>$G$7</f>
        <v>#REF!</v>
      </c>
      <c r="H36" s="33" t="e">
        <f>$H$7</f>
        <v>#REF!</v>
      </c>
      <c r="I36" s="39">
        <f>IF(ISERROR(G36/H36),0,G36/H36)</f>
        <v>0</v>
      </c>
    </row>
    <row r="37" spans="1:9" ht="17.25" customHeight="1" x14ac:dyDescent="0.25"/>
    <row r="38" spans="1:9" ht="17.25" customHeight="1" x14ac:dyDescent="0.25"/>
    <row r="39" spans="1:9" ht="17.25" customHeight="1" x14ac:dyDescent="0.25"/>
    <row r="40" spans="1:9" ht="17.25" customHeight="1" x14ac:dyDescent="0.25"/>
    <row r="41" spans="1:9" ht="17.25" customHeight="1" x14ac:dyDescent="0.25"/>
    <row r="42" spans="1:9" ht="17.25" customHeight="1" x14ac:dyDescent="0.25"/>
    <row r="43" spans="1:9" ht="17.25" customHeight="1" x14ac:dyDescent="0.25"/>
    <row r="46" spans="1:9" x14ac:dyDescent="0.25">
      <c r="A46" s="49" t="s">
        <v>220</v>
      </c>
    </row>
    <row r="47" spans="1:9" ht="45" x14ac:dyDescent="0.25">
      <c r="A47" s="51" t="s">
        <v>73</v>
      </c>
      <c r="B47" s="52" t="s">
        <v>93</v>
      </c>
      <c r="C47" s="52" t="s">
        <v>59</v>
      </c>
      <c r="D47" s="52" t="s">
        <v>86</v>
      </c>
      <c r="E47" s="52" t="s">
        <v>87</v>
      </c>
      <c r="F47" s="56" t="s">
        <v>88</v>
      </c>
      <c r="G47" s="57" t="s">
        <v>89</v>
      </c>
      <c r="H47" s="57" t="s">
        <v>75</v>
      </c>
      <c r="I47" s="52" t="s">
        <v>90</v>
      </c>
    </row>
    <row r="48" spans="1:9" ht="33.75" customHeight="1" x14ac:dyDescent="0.25">
      <c r="A48" s="35">
        <v>7</v>
      </c>
      <c r="B48" s="36" t="s">
        <v>203</v>
      </c>
      <c r="C48" s="37">
        <v>0.11</v>
      </c>
      <c r="D48" s="48" t="e">
        <f>$D$9</f>
        <v>#REF!</v>
      </c>
      <c r="E48" s="48" t="e">
        <f>$E$9</f>
        <v>#REF!</v>
      </c>
      <c r="F48" s="33">
        <f>$F$9</f>
        <v>0</v>
      </c>
      <c r="G48" s="33" t="e">
        <f>$G$9</f>
        <v>#REF!</v>
      </c>
      <c r="H48" s="33" t="e">
        <f>$H$9</f>
        <v>#REF!</v>
      </c>
      <c r="I48" s="115">
        <f>IF(ISERROR(G48/H48),0,G48/H48)</f>
        <v>0</v>
      </c>
    </row>
    <row r="49" spans="1:9" ht="67.5" customHeight="1" x14ac:dyDescent="0.25">
      <c r="A49" s="35">
        <v>8</v>
      </c>
      <c r="B49" s="36" t="s">
        <v>204</v>
      </c>
      <c r="C49" s="37">
        <v>0.11</v>
      </c>
      <c r="D49" s="48" t="e">
        <f>$D$10</f>
        <v>#REF!</v>
      </c>
      <c r="E49" s="48" t="e">
        <f>$E$10</f>
        <v>#REF!</v>
      </c>
      <c r="F49" s="33">
        <f>$F$10</f>
        <v>0</v>
      </c>
      <c r="G49" s="33" t="e">
        <f>$G$10</f>
        <v>#REF!</v>
      </c>
      <c r="H49" s="33" t="e">
        <f>$H$10</f>
        <v>#REF!</v>
      </c>
      <c r="I49" s="115">
        <f>IF(ISERROR(G49/H49),0,G49/H49)</f>
        <v>0</v>
      </c>
    </row>
    <row r="50" spans="1:9" s="70" customFormat="1" x14ac:dyDescent="0.25">
      <c r="A50" s="92"/>
      <c r="B50" s="93"/>
      <c r="C50" s="94"/>
      <c r="D50" s="95"/>
      <c r="E50" s="95"/>
      <c r="F50" s="96"/>
      <c r="G50" s="96"/>
      <c r="H50" s="96"/>
      <c r="I50" s="96"/>
    </row>
    <row r="51" spans="1:9" s="70" customFormat="1" x14ac:dyDescent="0.25">
      <c r="A51" s="92"/>
      <c r="B51" s="93"/>
      <c r="C51" s="94"/>
      <c r="D51" s="95"/>
      <c r="E51" s="95"/>
      <c r="F51" s="96"/>
      <c r="G51" s="96"/>
      <c r="H51" s="96"/>
      <c r="I51" s="96"/>
    </row>
    <row r="52" spans="1:9" s="70" customFormat="1" x14ac:dyDescent="0.25">
      <c r="A52" s="92"/>
      <c r="B52" s="93"/>
      <c r="C52" s="94"/>
      <c r="D52" s="95"/>
      <c r="E52" s="95"/>
      <c r="F52" s="96"/>
      <c r="G52" s="96"/>
      <c r="H52" s="96"/>
      <c r="I52" s="96"/>
    </row>
    <row r="53" spans="1:9" s="70" customFormat="1" x14ac:dyDescent="0.25">
      <c r="A53" s="92"/>
      <c r="B53" s="93"/>
      <c r="C53" s="94"/>
      <c r="D53" s="95"/>
      <c r="E53" s="95"/>
      <c r="F53" s="96"/>
      <c r="G53" s="96"/>
      <c r="H53" s="96"/>
      <c r="I53" s="96"/>
    </row>
    <row r="54" spans="1:9" s="70" customFormat="1" x14ac:dyDescent="0.25">
      <c r="A54" s="92"/>
      <c r="B54" s="93"/>
      <c r="C54" s="94"/>
      <c r="D54" s="95"/>
      <c r="E54" s="95"/>
      <c r="F54" s="96"/>
      <c r="G54" s="96"/>
      <c r="H54" s="96"/>
      <c r="I54" s="96"/>
    </row>
    <row r="55" spans="1:9" s="70" customFormat="1" x14ac:dyDescent="0.25">
      <c r="A55" s="92"/>
      <c r="B55" s="93"/>
      <c r="C55" s="94"/>
      <c r="D55" s="95"/>
      <c r="E55" s="95"/>
      <c r="F55" s="96"/>
      <c r="G55" s="96"/>
      <c r="H55" s="96"/>
      <c r="I55" s="96"/>
    </row>
    <row r="56" spans="1:9" s="70" customFormat="1" x14ac:dyDescent="0.25">
      <c r="A56" s="92"/>
      <c r="B56" s="93"/>
      <c r="C56" s="94"/>
      <c r="D56" s="95"/>
      <c r="E56" s="95"/>
      <c r="F56" s="96"/>
      <c r="G56" s="96"/>
      <c r="H56" s="96"/>
      <c r="I56" s="96"/>
    </row>
    <row r="57" spans="1:9" s="70" customFormat="1" x14ac:dyDescent="0.25">
      <c r="A57" s="92"/>
      <c r="B57" s="93"/>
      <c r="C57" s="94"/>
      <c r="D57" s="95"/>
      <c r="E57" s="95"/>
      <c r="F57" s="96"/>
      <c r="G57" s="96"/>
      <c r="H57" s="96"/>
      <c r="I57" s="96"/>
    </row>
    <row r="58" spans="1:9" x14ac:dyDescent="0.25">
      <c r="I58" s="97"/>
    </row>
    <row r="59" spans="1:9" ht="45" x14ac:dyDescent="0.25">
      <c r="A59" s="51" t="s">
        <v>73</v>
      </c>
      <c r="B59" s="52" t="s">
        <v>93</v>
      </c>
      <c r="C59" s="52" t="s">
        <v>59</v>
      </c>
      <c r="D59" s="52" t="s">
        <v>86</v>
      </c>
      <c r="E59" s="52" t="s">
        <v>87</v>
      </c>
      <c r="F59" s="56" t="s">
        <v>88</v>
      </c>
      <c r="G59" s="52" t="s">
        <v>89</v>
      </c>
      <c r="H59" s="52" t="s">
        <v>75</v>
      </c>
      <c r="I59" s="52" t="s">
        <v>90</v>
      </c>
    </row>
    <row r="60" spans="1:9" ht="54" customHeight="1" x14ac:dyDescent="0.25">
      <c r="A60" s="35">
        <v>6</v>
      </c>
      <c r="B60" s="36" t="s">
        <v>208</v>
      </c>
      <c r="C60" s="37">
        <v>0.11</v>
      </c>
      <c r="D60" s="48" t="e">
        <f>$D$8</f>
        <v>#REF!</v>
      </c>
      <c r="E60" s="48" t="e">
        <f>$E$8</f>
        <v>#REF!</v>
      </c>
      <c r="F60" s="33">
        <f>$F$8</f>
        <v>0</v>
      </c>
      <c r="G60" s="33" t="e">
        <f>$G$8</f>
        <v>#REF!</v>
      </c>
      <c r="H60" s="33" t="e">
        <f>$H$8</f>
        <v>#REF!</v>
      </c>
      <c r="I60" s="90">
        <f>IF(ISERROR(G60/H60),0,G60/H60)</f>
        <v>0</v>
      </c>
    </row>
    <row r="70" spans="1:9" ht="45" x14ac:dyDescent="0.25">
      <c r="A70" s="51" t="s">
        <v>73</v>
      </c>
      <c r="B70" s="52" t="s">
        <v>93</v>
      </c>
      <c r="C70" s="52" t="s">
        <v>59</v>
      </c>
      <c r="D70" s="52" t="s">
        <v>86</v>
      </c>
      <c r="E70" s="52" t="s">
        <v>87</v>
      </c>
      <c r="F70" s="56" t="s">
        <v>88</v>
      </c>
      <c r="G70" s="52" t="s">
        <v>89</v>
      </c>
      <c r="H70" s="52" t="s">
        <v>75</v>
      </c>
      <c r="I70" s="52" t="s">
        <v>90</v>
      </c>
    </row>
    <row r="71" spans="1:9" ht="45.75" customHeight="1" x14ac:dyDescent="0.25">
      <c r="A71" s="35">
        <v>9</v>
      </c>
      <c r="B71" s="36" t="s">
        <v>177</v>
      </c>
      <c r="C71" s="37">
        <v>0.12</v>
      </c>
      <c r="D71" s="48" t="e">
        <f>$D$11</f>
        <v>#REF!</v>
      </c>
      <c r="E71" s="48" t="e">
        <f>$E$11</f>
        <v>#REF!</v>
      </c>
      <c r="F71" s="33">
        <f>$F$11</f>
        <v>0</v>
      </c>
      <c r="G71" s="33" t="e">
        <f>$G$11</f>
        <v>#REF!</v>
      </c>
      <c r="H71" s="33" t="e">
        <f>$H$11</f>
        <v>#REF!</v>
      </c>
      <c r="I71" s="39">
        <f>IF(ISERROR(G71/H71),0,G71/H71)</f>
        <v>0</v>
      </c>
    </row>
  </sheetData>
  <mergeCells count="1">
    <mergeCell ref="A12:B12"/>
  </mergeCells>
  <conditionalFormatting sqref="F12 I12">
    <cfRule type="containsText" dxfId="45" priority="49" operator="containsText" text="NA">
      <formula>NOT(ISERROR(SEARCH("NA",F12)))</formula>
    </cfRule>
  </conditionalFormatting>
  <conditionalFormatting sqref="F12 I12">
    <cfRule type="cellIs" dxfId="44" priority="50" operator="between">
      <formula>0.5</formula>
      <formula>0.75</formula>
    </cfRule>
    <cfRule type="cellIs" dxfId="43" priority="51" operator="lessThan">
      <formula>0.5</formula>
    </cfRule>
    <cfRule type="cellIs" dxfId="42" priority="52" operator="greaterThan">
      <formula>0.74</formula>
    </cfRule>
  </conditionalFormatting>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1A8CC-C4CB-4963-94F9-801A8B68E9A0}">
  <dimension ref="A1:C15"/>
  <sheetViews>
    <sheetView workbookViewId="0">
      <selection sqref="A1:C15"/>
    </sheetView>
  </sheetViews>
  <sheetFormatPr baseColWidth="10" defaultRowHeight="15" x14ac:dyDescent="0.25"/>
  <cols>
    <col min="1" max="1" width="61.7109375" customWidth="1"/>
    <col min="2" max="2" width="13.28515625" style="304" bestFit="1" customWidth="1"/>
    <col min="3" max="3" width="35.7109375" style="46" bestFit="1" customWidth="1"/>
  </cols>
  <sheetData>
    <row r="1" spans="1:3" x14ac:dyDescent="0.25">
      <c r="A1" s="329" t="s">
        <v>810</v>
      </c>
      <c r="B1" s="331" t="s">
        <v>811</v>
      </c>
      <c r="C1" s="329" t="s">
        <v>812</v>
      </c>
    </row>
    <row r="2" spans="1:3" x14ac:dyDescent="0.25">
      <c r="A2" s="330" t="s">
        <v>798</v>
      </c>
      <c r="B2" s="31" t="s">
        <v>817</v>
      </c>
      <c r="C2" s="31" t="s">
        <v>813</v>
      </c>
    </row>
    <row r="3" spans="1:3" hidden="1" x14ac:dyDescent="0.25">
      <c r="A3" s="330" t="s">
        <v>799</v>
      </c>
      <c r="B3" s="31"/>
      <c r="C3" s="31"/>
    </row>
    <row r="4" spans="1:3" hidden="1" x14ac:dyDescent="0.25">
      <c r="A4" s="330" t="s">
        <v>800</v>
      </c>
      <c r="B4" s="31"/>
      <c r="C4" s="31"/>
    </row>
    <row r="5" spans="1:3" hidden="1" x14ac:dyDescent="0.25">
      <c r="A5" s="330" t="s">
        <v>801</v>
      </c>
      <c r="B5" s="31"/>
      <c r="C5" s="31"/>
    </row>
    <row r="6" spans="1:3" x14ac:dyDescent="0.25">
      <c r="A6" s="330" t="s">
        <v>802</v>
      </c>
      <c r="B6" s="31" t="s">
        <v>818</v>
      </c>
      <c r="C6" s="31" t="s">
        <v>814</v>
      </c>
    </row>
    <row r="7" spans="1:3" x14ac:dyDescent="0.25">
      <c r="A7" s="330" t="s">
        <v>803</v>
      </c>
      <c r="B7" s="31" t="s">
        <v>819</v>
      </c>
      <c r="C7" s="31" t="s">
        <v>814</v>
      </c>
    </row>
    <row r="8" spans="1:3" x14ac:dyDescent="0.25">
      <c r="A8" s="330" t="s">
        <v>804</v>
      </c>
      <c r="B8" s="31" t="s">
        <v>820</v>
      </c>
      <c r="C8" s="31" t="s">
        <v>814</v>
      </c>
    </row>
    <row r="9" spans="1:3" x14ac:dyDescent="0.25">
      <c r="A9" s="330" t="s">
        <v>805</v>
      </c>
      <c r="B9" s="31" t="s">
        <v>821</v>
      </c>
      <c r="C9" s="31" t="s">
        <v>814</v>
      </c>
    </row>
    <row r="10" spans="1:3" x14ac:dyDescent="0.25">
      <c r="A10" s="330" t="s">
        <v>806</v>
      </c>
      <c r="B10" s="31" t="s">
        <v>822</v>
      </c>
      <c r="C10" s="31" t="s">
        <v>399</v>
      </c>
    </row>
    <row r="11" spans="1:3" ht="30" x14ac:dyDescent="0.25">
      <c r="A11" s="330" t="s">
        <v>807</v>
      </c>
      <c r="B11" s="31" t="s">
        <v>823</v>
      </c>
      <c r="C11" s="31" t="s">
        <v>815</v>
      </c>
    </row>
    <row r="12" spans="1:3" ht="30" hidden="1" x14ac:dyDescent="0.25">
      <c r="A12" s="330" t="s">
        <v>808</v>
      </c>
      <c r="B12" s="31"/>
      <c r="C12" s="31"/>
    </row>
    <row r="13" spans="1:3" x14ac:dyDescent="0.25">
      <c r="A13" s="330" t="s">
        <v>809</v>
      </c>
      <c r="B13" s="31" t="s">
        <v>824</v>
      </c>
      <c r="C13" s="31" t="s">
        <v>399</v>
      </c>
    </row>
    <row r="14" spans="1:3" x14ac:dyDescent="0.25">
      <c r="A14" s="332" t="s">
        <v>816</v>
      </c>
      <c r="B14" s="31" t="s">
        <v>825</v>
      </c>
      <c r="C14" s="31" t="s">
        <v>813</v>
      </c>
    </row>
    <row r="15" spans="1:3" x14ac:dyDescent="0.25">
      <c r="A15" s="332" t="s">
        <v>847</v>
      </c>
      <c r="B15" s="31" t="s">
        <v>848</v>
      </c>
      <c r="C15" s="31" t="s">
        <v>399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topLeftCell="A5" zoomScale="69" zoomScaleNormal="69" workbookViewId="0">
      <selection activeCell="H11" sqref="H11"/>
    </sheetView>
  </sheetViews>
  <sheetFormatPr baseColWidth="10" defaultRowHeight="15" x14ac:dyDescent="0.2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13.7109375" customWidth="1"/>
    <col min="9" max="9" width="17.140625" customWidth="1"/>
  </cols>
  <sheetData>
    <row r="1" spans="1:11" x14ac:dyDescent="0.25">
      <c r="A1">
        <f ca="1">A1:Q15</f>
        <v>0</v>
      </c>
    </row>
    <row r="2" spans="1:11" ht="45" x14ac:dyDescent="0.25">
      <c r="A2" s="51" t="s">
        <v>73</v>
      </c>
      <c r="B2" s="52" t="s">
        <v>85</v>
      </c>
      <c r="C2" s="52" t="s">
        <v>59</v>
      </c>
      <c r="D2" s="52" t="s">
        <v>86</v>
      </c>
      <c r="E2" s="52" t="s">
        <v>87</v>
      </c>
      <c r="F2" s="52" t="s">
        <v>88</v>
      </c>
      <c r="G2" s="52" t="s">
        <v>89</v>
      </c>
      <c r="H2" s="52" t="s">
        <v>75</v>
      </c>
      <c r="I2" s="52" t="s">
        <v>90</v>
      </c>
    </row>
    <row r="3" spans="1:11" ht="47.25" customHeight="1" x14ac:dyDescent="0.25">
      <c r="A3" s="35">
        <v>1</v>
      </c>
      <c r="B3" s="36" t="s">
        <v>183</v>
      </c>
      <c r="C3" s="37">
        <v>0.11</v>
      </c>
      <c r="D3" s="88" t="e">
        <f>#REF!</f>
        <v>#REF!</v>
      </c>
      <c r="E3" s="38" t="e">
        <f>#REF!</f>
        <v>#REF!</v>
      </c>
      <c r="F3" s="117">
        <f t="shared" ref="F3:F12" si="0">IF(ISERROR(E3/D3),0,(E3/D3))</f>
        <v>0</v>
      </c>
      <c r="G3" s="40" t="e">
        <f>#REF!</f>
        <v>#REF!</v>
      </c>
      <c r="H3" s="89" t="e">
        <f>#REF!</f>
        <v>#REF!</v>
      </c>
      <c r="I3" s="39">
        <f>IF(ISERROR(G3/H3),0,G3/H3)</f>
        <v>0</v>
      </c>
    </row>
    <row r="4" spans="1:11" ht="49.5" customHeight="1" x14ac:dyDescent="0.25">
      <c r="A4" s="35">
        <v>2</v>
      </c>
      <c r="B4" s="36" t="s">
        <v>185</v>
      </c>
      <c r="C4" s="37">
        <v>0.11</v>
      </c>
      <c r="D4" s="88" t="e">
        <f>#REF!</f>
        <v>#REF!</v>
      </c>
      <c r="E4" s="38" t="e">
        <f>#REF!</f>
        <v>#REF!</v>
      </c>
      <c r="F4" s="117">
        <f t="shared" si="0"/>
        <v>0</v>
      </c>
      <c r="G4" s="40" t="e">
        <f>#REF!</f>
        <v>#REF!</v>
      </c>
      <c r="H4" s="89" t="e">
        <f>#REF!</f>
        <v>#REF!</v>
      </c>
      <c r="I4" s="39">
        <f t="shared" ref="I4:I11" si="1">IF(ISERROR(G4/H4),0,G4/H4)</f>
        <v>0</v>
      </c>
    </row>
    <row r="5" spans="1:11" ht="45" x14ac:dyDescent="0.25">
      <c r="A5" s="35">
        <v>3</v>
      </c>
      <c r="B5" s="36" t="s">
        <v>188</v>
      </c>
      <c r="C5" s="37">
        <v>0.11</v>
      </c>
      <c r="D5" s="88" t="e">
        <f>#REF!</f>
        <v>#REF!</v>
      </c>
      <c r="E5" s="38" t="e">
        <f>#REF!</f>
        <v>#REF!</v>
      </c>
      <c r="F5" s="117">
        <f t="shared" si="0"/>
        <v>0</v>
      </c>
      <c r="G5" s="40" t="e">
        <f>#REF!</f>
        <v>#REF!</v>
      </c>
      <c r="H5" s="89" t="e">
        <f>#REF!</f>
        <v>#REF!</v>
      </c>
      <c r="I5" s="39">
        <f t="shared" si="1"/>
        <v>0</v>
      </c>
    </row>
    <row r="6" spans="1:11" ht="62.25" customHeight="1" x14ac:dyDescent="0.25">
      <c r="A6" s="35">
        <v>4</v>
      </c>
      <c r="B6" s="36" t="s">
        <v>192</v>
      </c>
      <c r="C6" s="37">
        <v>0.11</v>
      </c>
      <c r="D6" s="88" t="e">
        <f>#REF!</f>
        <v>#REF!</v>
      </c>
      <c r="E6" s="38" t="e">
        <f>#REF!</f>
        <v>#REF!</v>
      </c>
      <c r="F6" s="117">
        <f t="shared" si="0"/>
        <v>0</v>
      </c>
      <c r="G6" s="40" t="e">
        <f>#REF!</f>
        <v>#REF!</v>
      </c>
      <c r="H6" s="89" t="e">
        <f>#REF!</f>
        <v>#REF!</v>
      </c>
      <c r="I6" s="116">
        <f t="shared" si="1"/>
        <v>0</v>
      </c>
    </row>
    <row r="7" spans="1:11" ht="39" customHeight="1" x14ac:dyDescent="0.25">
      <c r="A7" s="35">
        <v>5</v>
      </c>
      <c r="B7" s="36" t="s">
        <v>196</v>
      </c>
      <c r="C7" s="37">
        <v>0.11</v>
      </c>
      <c r="D7" s="88" t="e">
        <f>#REF!</f>
        <v>#REF!</v>
      </c>
      <c r="E7" s="38" t="e">
        <f>+#REF!</f>
        <v>#REF!</v>
      </c>
      <c r="F7" s="117">
        <f t="shared" si="0"/>
        <v>0</v>
      </c>
      <c r="G7" s="40" t="e">
        <f>#REF!</f>
        <v>#REF!</v>
      </c>
      <c r="H7" s="89" t="e">
        <f>#REF!</f>
        <v>#REF!</v>
      </c>
      <c r="I7" s="39">
        <f t="shared" si="1"/>
        <v>0</v>
      </c>
    </row>
    <row r="8" spans="1:11" ht="53.25" customHeight="1" x14ac:dyDescent="0.25">
      <c r="A8" s="35">
        <v>6</v>
      </c>
      <c r="B8" s="36" t="s">
        <v>207</v>
      </c>
      <c r="C8" s="37">
        <v>0.11</v>
      </c>
      <c r="D8" s="88" t="e">
        <f>#REF!</f>
        <v>#REF!</v>
      </c>
      <c r="E8" s="38" t="e">
        <f>+#REF!</f>
        <v>#REF!</v>
      </c>
      <c r="F8" s="117">
        <f t="shared" si="0"/>
        <v>0</v>
      </c>
      <c r="G8" s="40" t="e">
        <f>#REF!</f>
        <v>#REF!</v>
      </c>
      <c r="H8" s="89" t="e">
        <f>#REF!</f>
        <v>#REF!</v>
      </c>
      <c r="I8" s="90">
        <f t="shared" si="1"/>
        <v>0</v>
      </c>
    </row>
    <row r="9" spans="1:11" ht="53.25" customHeight="1" x14ac:dyDescent="0.25">
      <c r="A9" s="35">
        <v>7</v>
      </c>
      <c r="B9" s="36" t="s">
        <v>203</v>
      </c>
      <c r="C9" s="37">
        <v>0.11</v>
      </c>
      <c r="D9" s="88" t="e">
        <f>#REF!</f>
        <v>#REF!</v>
      </c>
      <c r="E9" s="38" t="e">
        <f>+#REF!</f>
        <v>#REF!</v>
      </c>
      <c r="F9" s="117">
        <f t="shared" si="0"/>
        <v>0</v>
      </c>
      <c r="G9" s="40" t="e">
        <f>#REF!</f>
        <v>#REF!</v>
      </c>
      <c r="H9" s="89" t="e">
        <f>#REF!</f>
        <v>#REF!</v>
      </c>
      <c r="I9" s="39">
        <f t="shared" si="1"/>
        <v>0</v>
      </c>
    </row>
    <row r="10" spans="1:11" ht="66" customHeight="1" x14ac:dyDescent="0.25">
      <c r="A10" s="35">
        <v>8</v>
      </c>
      <c r="B10" s="36" t="s">
        <v>204</v>
      </c>
      <c r="C10" s="37">
        <v>0.11</v>
      </c>
      <c r="D10" s="88" t="e">
        <f>#REF!</f>
        <v>#REF!</v>
      </c>
      <c r="E10" s="38" t="e">
        <f>+#REF!</f>
        <v>#REF!</v>
      </c>
      <c r="F10" s="117">
        <f t="shared" si="0"/>
        <v>0</v>
      </c>
      <c r="G10" s="40" t="e">
        <f>#REF!</f>
        <v>#REF!</v>
      </c>
      <c r="H10" s="89" t="e">
        <f>#REF!</f>
        <v>#REF!</v>
      </c>
      <c r="I10" s="39">
        <f t="shared" si="1"/>
        <v>0</v>
      </c>
    </row>
    <row r="11" spans="1:11" ht="40.5" customHeight="1" x14ac:dyDescent="0.25">
      <c r="A11" s="35">
        <v>9</v>
      </c>
      <c r="B11" s="36" t="s">
        <v>206</v>
      </c>
      <c r="C11" s="37">
        <v>0.12</v>
      </c>
      <c r="D11" s="88" t="e">
        <f>#REF!</f>
        <v>#REF!</v>
      </c>
      <c r="E11" s="38" t="e">
        <f>+#REF!</f>
        <v>#REF!</v>
      </c>
      <c r="F11" s="117">
        <f t="shared" si="0"/>
        <v>0</v>
      </c>
      <c r="G11" s="40" t="e">
        <f>#REF!</f>
        <v>#REF!</v>
      </c>
      <c r="H11" s="89" t="e">
        <f>#REF!</f>
        <v>#REF!</v>
      </c>
      <c r="I11" s="39">
        <f t="shared" si="1"/>
        <v>0</v>
      </c>
    </row>
    <row r="12" spans="1:11" x14ac:dyDescent="0.25">
      <c r="A12" s="366" t="s">
        <v>91</v>
      </c>
      <c r="B12" s="366"/>
      <c r="C12" s="53">
        <f>SUM(C3:C11)</f>
        <v>1</v>
      </c>
      <c r="D12" s="54" t="e">
        <f>SUM(D3:D11)</f>
        <v>#REF!</v>
      </c>
      <c r="E12" s="54" t="e">
        <f>SUM(E3:E11)</f>
        <v>#REF!</v>
      </c>
      <c r="F12" s="118">
        <f t="shared" si="0"/>
        <v>0</v>
      </c>
      <c r="G12" s="55" t="e">
        <f>SUMPRODUCT($C$3:$C$11,G3:G11)</f>
        <v>#REF!</v>
      </c>
      <c r="H12" s="55" t="e">
        <f>SUMPRODUCT($C$3:$C$11,H3:H11)</f>
        <v>#REF!</v>
      </c>
      <c r="I12" s="55">
        <f>IF(ISERROR(G12/H12),0,G12/H12)</f>
        <v>0</v>
      </c>
    </row>
    <row r="13" spans="1:11" x14ac:dyDescent="0.25">
      <c r="E13" s="41"/>
      <c r="K13" s="41"/>
    </row>
    <row r="15" spans="1:11" x14ac:dyDescent="0.25">
      <c r="B15" s="42"/>
      <c r="C15" s="43">
        <v>43220</v>
      </c>
      <c r="D15" s="43">
        <v>43190</v>
      </c>
    </row>
    <row r="16" spans="1:11" x14ac:dyDescent="0.25">
      <c r="B16" s="34" t="s">
        <v>88</v>
      </c>
      <c r="C16" s="45">
        <f>F12</f>
        <v>0</v>
      </c>
      <c r="D16" s="45">
        <v>0.8</v>
      </c>
    </row>
    <row r="17" spans="1:9" x14ac:dyDescent="0.25">
      <c r="B17" s="34" t="s">
        <v>90</v>
      </c>
      <c r="C17" s="44">
        <f>I12</f>
        <v>0</v>
      </c>
      <c r="D17" s="44">
        <v>0.76900000000000002</v>
      </c>
    </row>
    <row r="18" spans="1:9" x14ac:dyDescent="0.25">
      <c r="I18" s="46"/>
    </row>
    <row r="24" spans="1:9" x14ac:dyDescent="0.25">
      <c r="A24" s="47" t="s">
        <v>92</v>
      </c>
    </row>
    <row r="26" spans="1:9" ht="45" x14ac:dyDescent="0.25">
      <c r="A26" s="51" t="s">
        <v>73</v>
      </c>
      <c r="B26" s="52" t="s">
        <v>93</v>
      </c>
      <c r="C26" s="52" t="s">
        <v>59</v>
      </c>
      <c r="D26" s="52" t="s">
        <v>86</v>
      </c>
      <c r="E26" s="52" t="s">
        <v>87</v>
      </c>
      <c r="F26" s="56" t="s">
        <v>88</v>
      </c>
      <c r="G26" s="57" t="s">
        <v>89</v>
      </c>
      <c r="H26" s="57" t="s">
        <v>75</v>
      </c>
      <c r="I26" s="52" t="s">
        <v>90</v>
      </c>
    </row>
    <row r="27" spans="1:9" ht="46.5" customHeight="1" x14ac:dyDescent="0.25">
      <c r="A27" s="35">
        <v>1</v>
      </c>
      <c r="B27" s="36" t="s">
        <v>183</v>
      </c>
      <c r="C27" s="37">
        <v>0.11</v>
      </c>
      <c r="D27" s="48" t="e">
        <f>$D$3</f>
        <v>#REF!</v>
      </c>
      <c r="E27" s="48" t="e">
        <f>$E$3</f>
        <v>#REF!</v>
      </c>
      <c r="F27" s="37">
        <f>$F$3</f>
        <v>0</v>
      </c>
      <c r="G27" s="37" t="e">
        <f>$G$3</f>
        <v>#REF!</v>
      </c>
      <c r="H27" s="91" t="e">
        <f>$H$3</f>
        <v>#REF!</v>
      </c>
      <c r="I27" s="39">
        <f>IF(ISERROR(G27/H27),0,G27/H27)</f>
        <v>0</v>
      </c>
    </row>
    <row r="28" spans="1:9" ht="50.25" customHeight="1" x14ac:dyDescent="0.25">
      <c r="A28" s="35">
        <v>2</v>
      </c>
      <c r="B28" s="36" t="s">
        <v>185</v>
      </c>
      <c r="C28" s="37">
        <v>0.11</v>
      </c>
      <c r="D28" s="48" t="e">
        <f>$D$4</f>
        <v>#REF!</v>
      </c>
      <c r="E28" s="48" t="e">
        <f>$E$4</f>
        <v>#REF!</v>
      </c>
      <c r="F28" s="33">
        <f>$F$4</f>
        <v>0</v>
      </c>
      <c r="G28" s="33" t="e">
        <f>$G$4</f>
        <v>#REF!</v>
      </c>
      <c r="H28" s="33" t="e">
        <f>$H$4</f>
        <v>#REF!</v>
      </c>
      <c r="I28" s="39">
        <f>IF(ISERROR(G28/H28),0,G28/H28)</f>
        <v>0</v>
      </c>
    </row>
    <row r="29" spans="1:9" ht="53.25" customHeight="1" x14ac:dyDescent="0.25"/>
    <row r="30" spans="1:9" ht="53.25" customHeight="1" x14ac:dyDescent="0.25"/>
    <row r="31" spans="1:9" x14ac:dyDescent="0.25">
      <c r="A31" s="49" t="s">
        <v>219</v>
      </c>
    </row>
    <row r="33" spans="1:9" ht="45" x14ac:dyDescent="0.25">
      <c r="A33" s="51" t="s">
        <v>73</v>
      </c>
      <c r="B33" s="52" t="s">
        <v>93</v>
      </c>
      <c r="C33" s="52" t="s">
        <v>59</v>
      </c>
      <c r="D33" s="52" t="s">
        <v>86</v>
      </c>
      <c r="E33" s="52" t="s">
        <v>87</v>
      </c>
      <c r="F33" s="56" t="s">
        <v>88</v>
      </c>
      <c r="G33" s="52" t="s">
        <v>89</v>
      </c>
      <c r="H33" s="52" t="s">
        <v>75</v>
      </c>
      <c r="I33" s="52" t="s">
        <v>90</v>
      </c>
    </row>
    <row r="34" spans="1:9" ht="30" x14ac:dyDescent="0.25">
      <c r="A34" s="35">
        <v>3</v>
      </c>
      <c r="B34" s="36" t="s">
        <v>106</v>
      </c>
      <c r="C34" s="37">
        <v>0.11</v>
      </c>
      <c r="D34" s="48" t="e">
        <f>D5</f>
        <v>#REF!</v>
      </c>
      <c r="E34" s="48" t="e">
        <f>$E$5</f>
        <v>#REF!</v>
      </c>
      <c r="F34" s="33">
        <f>$F$5</f>
        <v>0</v>
      </c>
      <c r="G34" s="33" t="e">
        <f>$G$5</f>
        <v>#REF!</v>
      </c>
      <c r="H34" s="33" t="e">
        <f>$H$5</f>
        <v>#REF!</v>
      </c>
      <c r="I34" s="39">
        <f>IF(ISERROR(G34/H34),0,G34/H34)</f>
        <v>0</v>
      </c>
    </row>
    <row r="35" spans="1:9" ht="72" customHeight="1" x14ac:dyDescent="0.25">
      <c r="A35" s="35">
        <v>4</v>
      </c>
      <c r="B35" s="36" t="s">
        <v>192</v>
      </c>
      <c r="C35" s="37">
        <v>0.11</v>
      </c>
      <c r="D35" s="48" t="e">
        <f>D6</f>
        <v>#REF!</v>
      </c>
      <c r="E35" s="48" t="e">
        <f>$E$6</f>
        <v>#REF!</v>
      </c>
      <c r="F35" s="33">
        <f>$F$6</f>
        <v>0</v>
      </c>
      <c r="G35" s="33" t="e">
        <f>$G$6</f>
        <v>#REF!</v>
      </c>
      <c r="H35" s="33" t="e">
        <f>$H$6</f>
        <v>#REF!</v>
      </c>
      <c r="I35" s="39">
        <f>IF(ISERROR(G35/H35),0,G35/H35)</f>
        <v>0</v>
      </c>
    </row>
    <row r="36" spans="1:9" ht="39.75" customHeight="1" x14ac:dyDescent="0.25">
      <c r="A36" s="35">
        <v>5</v>
      </c>
      <c r="B36" s="36" t="s">
        <v>196</v>
      </c>
      <c r="C36" s="37">
        <v>0.11</v>
      </c>
      <c r="D36" s="48" t="e">
        <f>D7</f>
        <v>#REF!</v>
      </c>
      <c r="E36" s="48" t="e">
        <f>$E$7</f>
        <v>#REF!</v>
      </c>
      <c r="F36" s="33">
        <f>$F$7</f>
        <v>0</v>
      </c>
      <c r="G36" s="33" t="e">
        <f>$G$7</f>
        <v>#REF!</v>
      </c>
      <c r="H36" s="33" t="e">
        <f>$H$7</f>
        <v>#REF!</v>
      </c>
      <c r="I36" s="39">
        <f>IF(ISERROR(G36/H36),0,G36/H36)</f>
        <v>0</v>
      </c>
    </row>
    <row r="37" spans="1:9" ht="17.25" customHeight="1" x14ac:dyDescent="0.25"/>
    <row r="38" spans="1:9" ht="17.25" customHeight="1" x14ac:dyDescent="0.25"/>
    <row r="39" spans="1:9" ht="17.25" customHeight="1" x14ac:dyDescent="0.25"/>
    <row r="40" spans="1:9" ht="17.25" customHeight="1" x14ac:dyDescent="0.25"/>
    <row r="41" spans="1:9" ht="17.25" customHeight="1" x14ac:dyDescent="0.25"/>
    <row r="42" spans="1:9" ht="17.25" customHeight="1" x14ac:dyDescent="0.25"/>
    <row r="43" spans="1:9" ht="17.25" customHeight="1" x14ac:dyDescent="0.25"/>
    <row r="46" spans="1:9" x14ac:dyDescent="0.25">
      <c r="A46" s="49" t="s">
        <v>220</v>
      </c>
    </row>
    <row r="47" spans="1:9" ht="45" x14ac:dyDescent="0.25">
      <c r="A47" s="51" t="s">
        <v>73</v>
      </c>
      <c r="B47" s="52" t="s">
        <v>93</v>
      </c>
      <c r="C47" s="52" t="s">
        <v>59</v>
      </c>
      <c r="D47" s="52" t="s">
        <v>86</v>
      </c>
      <c r="E47" s="52" t="s">
        <v>87</v>
      </c>
      <c r="F47" s="56" t="s">
        <v>88</v>
      </c>
      <c r="G47" s="57" t="s">
        <v>89</v>
      </c>
      <c r="H47" s="57" t="s">
        <v>75</v>
      </c>
      <c r="I47" s="52" t="s">
        <v>90</v>
      </c>
    </row>
    <row r="48" spans="1:9" ht="33.75" customHeight="1" x14ac:dyDescent="0.25">
      <c r="A48" s="35">
        <v>7</v>
      </c>
      <c r="B48" s="36" t="s">
        <v>203</v>
      </c>
      <c r="C48" s="37">
        <v>0.11</v>
      </c>
      <c r="D48" s="48" t="e">
        <f>$D$9</f>
        <v>#REF!</v>
      </c>
      <c r="E48" s="48" t="e">
        <f>$E$9</f>
        <v>#REF!</v>
      </c>
      <c r="F48" s="33">
        <f>$F$9</f>
        <v>0</v>
      </c>
      <c r="G48" s="33" t="e">
        <f>$G$9</f>
        <v>#REF!</v>
      </c>
      <c r="H48" s="33" t="e">
        <f>$H$9</f>
        <v>#REF!</v>
      </c>
      <c r="I48" s="39">
        <f>IF(ISERROR(G48/H48),0,G48/H48)</f>
        <v>0</v>
      </c>
    </row>
    <row r="49" spans="1:9" ht="67.5" customHeight="1" x14ac:dyDescent="0.25">
      <c r="A49" s="35">
        <v>8</v>
      </c>
      <c r="B49" s="36" t="s">
        <v>204</v>
      </c>
      <c r="C49" s="37">
        <v>0.11</v>
      </c>
      <c r="D49" s="48" t="e">
        <f>$D$10</f>
        <v>#REF!</v>
      </c>
      <c r="E49" s="48" t="e">
        <f>$E$10</f>
        <v>#REF!</v>
      </c>
      <c r="F49" s="33">
        <f>$F$10</f>
        <v>0</v>
      </c>
      <c r="G49" s="33" t="e">
        <f>$G$10</f>
        <v>#REF!</v>
      </c>
      <c r="H49" s="33" t="e">
        <f>$H$10</f>
        <v>#REF!</v>
      </c>
      <c r="I49" s="39">
        <f>IF(ISERROR(G49/H49),0,G49/H49)</f>
        <v>0</v>
      </c>
    </row>
    <row r="50" spans="1:9" s="70" customFormat="1" x14ac:dyDescent="0.25">
      <c r="A50" s="92"/>
      <c r="B50" s="93"/>
      <c r="C50" s="94"/>
      <c r="D50" s="95"/>
      <c r="E50" s="95"/>
      <c r="F50" s="96"/>
      <c r="G50" s="96"/>
      <c r="H50" s="96"/>
      <c r="I50" s="96"/>
    </row>
    <row r="51" spans="1:9" s="70" customFormat="1" x14ac:dyDescent="0.25">
      <c r="A51" s="92"/>
      <c r="B51" s="93"/>
      <c r="C51" s="94"/>
      <c r="D51" s="95"/>
      <c r="E51" s="95"/>
      <c r="F51" s="96"/>
      <c r="G51" s="96"/>
      <c r="H51" s="96"/>
      <c r="I51" s="96"/>
    </row>
    <row r="52" spans="1:9" s="70" customFormat="1" x14ac:dyDescent="0.25">
      <c r="A52" s="92"/>
      <c r="B52" s="93"/>
      <c r="C52" s="94"/>
      <c r="D52" s="95"/>
      <c r="E52" s="95"/>
      <c r="F52" s="96"/>
      <c r="G52" s="96"/>
      <c r="H52" s="96"/>
      <c r="I52" s="96"/>
    </row>
    <row r="53" spans="1:9" s="70" customFormat="1" x14ac:dyDescent="0.25">
      <c r="A53" s="92"/>
      <c r="B53" s="93"/>
      <c r="C53" s="94"/>
      <c r="D53" s="95"/>
      <c r="E53" s="95"/>
      <c r="F53" s="96"/>
      <c r="G53" s="96"/>
      <c r="H53" s="96"/>
      <c r="I53" s="96"/>
    </row>
    <row r="54" spans="1:9" s="70" customFormat="1" x14ac:dyDescent="0.25">
      <c r="A54" s="92"/>
      <c r="B54" s="93"/>
      <c r="C54" s="94"/>
      <c r="D54" s="95"/>
      <c r="E54" s="95"/>
      <c r="F54" s="96"/>
      <c r="G54" s="96"/>
      <c r="H54" s="96"/>
      <c r="I54" s="96"/>
    </row>
    <row r="55" spans="1:9" s="70" customFormat="1" x14ac:dyDescent="0.25">
      <c r="A55" s="92"/>
      <c r="B55" s="93"/>
      <c r="C55" s="94"/>
      <c r="D55" s="95"/>
      <c r="E55" s="95"/>
      <c r="F55" s="96"/>
      <c r="G55" s="96"/>
      <c r="H55" s="96"/>
      <c r="I55" s="96"/>
    </row>
    <row r="56" spans="1:9" s="70" customFormat="1" x14ac:dyDescent="0.25">
      <c r="A56" s="92"/>
      <c r="B56" s="93"/>
      <c r="C56" s="94"/>
      <c r="D56" s="95"/>
      <c r="E56" s="95"/>
      <c r="F56" s="96"/>
      <c r="G56" s="96"/>
      <c r="H56" s="96"/>
      <c r="I56" s="96"/>
    </row>
    <row r="57" spans="1:9" s="70" customFormat="1" x14ac:dyDescent="0.25">
      <c r="A57" s="92"/>
      <c r="B57" s="93"/>
      <c r="C57" s="94"/>
      <c r="D57" s="95"/>
      <c r="E57" s="95"/>
      <c r="F57" s="96"/>
      <c r="G57" s="96"/>
      <c r="H57" s="96"/>
      <c r="I57" s="96"/>
    </row>
    <row r="58" spans="1:9" x14ac:dyDescent="0.25">
      <c r="I58" s="97"/>
    </row>
    <row r="59" spans="1:9" ht="45" x14ac:dyDescent="0.25">
      <c r="A59" s="51" t="s">
        <v>73</v>
      </c>
      <c r="B59" s="52" t="s">
        <v>93</v>
      </c>
      <c r="C59" s="52" t="s">
        <v>59</v>
      </c>
      <c r="D59" s="52" t="s">
        <v>86</v>
      </c>
      <c r="E59" s="52" t="s">
        <v>87</v>
      </c>
      <c r="F59" s="56" t="s">
        <v>88</v>
      </c>
      <c r="G59" s="52" t="s">
        <v>89</v>
      </c>
      <c r="H59" s="52" t="s">
        <v>75</v>
      </c>
      <c r="I59" s="52" t="s">
        <v>90</v>
      </c>
    </row>
    <row r="60" spans="1:9" ht="54" customHeight="1" x14ac:dyDescent="0.25">
      <c r="A60" s="35">
        <v>6</v>
      </c>
      <c r="B60" s="36" t="s">
        <v>208</v>
      </c>
      <c r="C60" s="37">
        <v>0.11</v>
      </c>
      <c r="D60" s="48" t="e">
        <f>$D$8</f>
        <v>#REF!</v>
      </c>
      <c r="E60" s="48" t="e">
        <f>$E$8</f>
        <v>#REF!</v>
      </c>
      <c r="F60" s="33">
        <f>$F$8</f>
        <v>0</v>
      </c>
      <c r="G60" s="33" t="e">
        <f>$G$8</f>
        <v>#REF!</v>
      </c>
      <c r="H60" s="33" t="e">
        <f>$H$8</f>
        <v>#REF!</v>
      </c>
      <c r="I60" s="90">
        <f>IF(ISERROR(G60/H60),0,G60/H60)</f>
        <v>0</v>
      </c>
    </row>
    <row r="70" spans="1:9" ht="45" x14ac:dyDescent="0.25">
      <c r="A70" s="51" t="s">
        <v>73</v>
      </c>
      <c r="B70" s="52" t="s">
        <v>93</v>
      </c>
      <c r="C70" s="52" t="s">
        <v>59</v>
      </c>
      <c r="D70" s="52" t="s">
        <v>86</v>
      </c>
      <c r="E70" s="52" t="s">
        <v>87</v>
      </c>
      <c r="F70" s="56" t="s">
        <v>88</v>
      </c>
      <c r="G70" s="52" t="s">
        <v>89</v>
      </c>
      <c r="H70" s="52" t="s">
        <v>75</v>
      </c>
      <c r="I70" s="52" t="s">
        <v>90</v>
      </c>
    </row>
    <row r="71" spans="1:9" ht="45.75" customHeight="1" x14ac:dyDescent="0.25">
      <c r="A71" s="35">
        <v>9</v>
      </c>
      <c r="B71" s="36" t="s">
        <v>206</v>
      </c>
      <c r="C71" s="37">
        <v>0.12</v>
      </c>
      <c r="D71" s="48" t="e">
        <f>$D$11</f>
        <v>#REF!</v>
      </c>
      <c r="E71" s="48" t="e">
        <f>$E$11</f>
        <v>#REF!</v>
      </c>
      <c r="F71" s="33">
        <f>$F$11</f>
        <v>0</v>
      </c>
      <c r="G71" s="33" t="e">
        <f>$G$11</f>
        <v>#REF!</v>
      </c>
      <c r="H71" s="33" t="e">
        <f>$H$11</f>
        <v>#REF!</v>
      </c>
      <c r="I71" s="39">
        <f>IF(ISERROR(G71/H71),0,G71/H71)</f>
        <v>0</v>
      </c>
    </row>
  </sheetData>
  <mergeCells count="1">
    <mergeCell ref="A12:B12"/>
  </mergeCells>
  <pageMargins left="0.7" right="0.7" top="0.75" bottom="0.75" header="0.3" footer="0.3"/>
  <pageSetup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1"/>
  <sheetViews>
    <sheetView zoomScale="69" zoomScaleNormal="69" workbookViewId="0">
      <selection activeCell="G10" sqref="G10"/>
    </sheetView>
  </sheetViews>
  <sheetFormatPr baseColWidth="10" defaultRowHeight="15" x14ac:dyDescent="0.25"/>
  <cols>
    <col min="1" max="1" width="6.85546875" customWidth="1"/>
    <col min="2" max="2" width="39.7109375" customWidth="1"/>
    <col min="3" max="3" width="16.85546875" customWidth="1"/>
    <col min="4" max="4" width="14.7109375" customWidth="1"/>
    <col min="5" max="5" width="14.5703125" customWidth="1"/>
    <col min="6" max="6" width="18.140625" customWidth="1"/>
    <col min="7" max="7" width="12.85546875" customWidth="1"/>
    <col min="8" max="8" width="13.7109375" customWidth="1"/>
    <col min="9" max="9" width="17.140625" customWidth="1"/>
  </cols>
  <sheetData>
    <row r="1" spans="1:11" x14ac:dyDescent="0.25">
      <c r="A1">
        <f ca="1">A1:Q15</f>
        <v>0</v>
      </c>
    </row>
    <row r="2" spans="1:11" ht="45" x14ac:dyDescent="0.25">
      <c r="A2" s="51" t="s">
        <v>73</v>
      </c>
      <c r="B2" s="52" t="s">
        <v>85</v>
      </c>
      <c r="C2" s="52" t="s">
        <v>59</v>
      </c>
      <c r="D2" s="52" t="s">
        <v>86</v>
      </c>
      <c r="E2" s="52" t="s">
        <v>87</v>
      </c>
      <c r="F2" s="52" t="s">
        <v>88</v>
      </c>
      <c r="G2" s="52" t="s">
        <v>89</v>
      </c>
      <c r="H2" s="52" t="s">
        <v>75</v>
      </c>
      <c r="I2" s="52" t="s">
        <v>90</v>
      </c>
    </row>
    <row r="3" spans="1:11" ht="47.25" customHeight="1" x14ac:dyDescent="0.25">
      <c r="A3" s="35">
        <v>1</v>
      </c>
      <c r="B3" s="36" t="s">
        <v>183</v>
      </c>
      <c r="C3" s="37">
        <v>0.11</v>
      </c>
      <c r="D3" s="88" t="e">
        <f>#REF!</f>
        <v>#REF!</v>
      </c>
      <c r="E3" s="38" t="e">
        <f>#REF!</f>
        <v>#REF!</v>
      </c>
      <c r="F3" s="117">
        <f t="shared" ref="F3:F12" si="0">IF(ISERROR(E3/D3),0,(E3/D3))</f>
        <v>0</v>
      </c>
      <c r="G3" s="40" t="e">
        <f>#REF!</f>
        <v>#REF!</v>
      </c>
      <c r="H3" s="89" t="e">
        <f>#REF!</f>
        <v>#REF!</v>
      </c>
      <c r="I3" s="39">
        <f>IF(ISERROR(G3/H3),0,G3/H3)</f>
        <v>0</v>
      </c>
    </row>
    <row r="4" spans="1:11" ht="49.5" customHeight="1" x14ac:dyDescent="0.25">
      <c r="A4" s="35">
        <v>2</v>
      </c>
      <c r="B4" s="36" t="s">
        <v>185</v>
      </c>
      <c r="C4" s="37">
        <v>0.11</v>
      </c>
      <c r="D4" s="88" t="e">
        <f>#REF!</f>
        <v>#REF!</v>
      </c>
      <c r="E4" s="38" t="e">
        <f>#REF!</f>
        <v>#REF!</v>
      </c>
      <c r="F4" s="117">
        <f t="shared" si="0"/>
        <v>0</v>
      </c>
      <c r="G4" s="40" t="e">
        <f>#REF!</f>
        <v>#REF!</v>
      </c>
      <c r="H4" s="89" t="e">
        <f>#REF!</f>
        <v>#REF!</v>
      </c>
      <c r="I4" s="39">
        <f t="shared" ref="I4:I11" si="1">IF(ISERROR(G4/H4),0,G4/H4)</f>
        <v>0</v>
      </c>
    </row>
    <row r="5" spans="1:11" ht="45" x14ac:dyDescent="0.25">
      <c r="A5" s="35">
        <v>3</v>
      </c>
      <c r="B5" s="36" t="s">
        <v>188</v>
      </c>
      <c r="C5" s="37">
        <v>0.11</v>
      </c>
      <c r="D5" s="88" t="e">
        <f>#REF!</f>
        <v>#REF!</v>
      </c>
      <c r="E5" s="38" t="e">
        <f>#REF!</f>
        <v>#REF!</v>
      </c>
      <c r="F5" s="117">
        <f t="shared" si="0"/>
        <v>0</v>
      </c>
      <c r="G5" s="40" t="e">
        <f>#REF!</f>
        <v>#REF!</v>
      </c>
      <c r="H5" s="89" t="e">
        <f>#REF!</f>
        <v>#REF!</v>
      </c>
      <c r="I5" s="39">
        <f t="shared" si="1"/>
        <v>0</v>
      </c>
    </row>
    <row r="6" spans="1:11" ht="62.25" customHeight="1" x14ac:dyDescent="0.25">
      <c r="A6" s="35">
        <v>4</v>
      </c>
      <c r="B6" s="36" t="s">
        <v>192</v>
      </c>
      <c r="C6" s="37">
        <v>0.11</v>
      </c>
      <c r="D6" s="88" t="e">
        <f>#REF!</f>
        <v>#REF!</v>
      </c>
      <c r="E6" s="38" t="e">
        <f>#REF!</f>
        <v>#REF!</v>
      </c>
      <c r="F6" s="117">
        <f t="shared" si="0"/>
        <v>0</v>
      </c>
      <c r="G6" s="40" t="e">
        <f>#REF!</f>
        <v>#REF!</v>
      </c>
      <c r="H6" s="89" t="e">
        <f>#REF!</f>
        <v>#REF!</v>
      </c>
      <c r="I6" s="116">
        <f t="shared" si="1"/>
        <v>0</v>
      </c>
    </row>
    <row r="7" spans="1:11" ht="39" customHeight="1" x14ac:dyDescent="0.25">
      <c r="A7" s="35">
        <v>5</v>
      </c>
      <c r="B7" s="36" t="s">
        <v>196</v>
      </c>
      <c r="C7" s="37">
        <v>0.11</v>
      </c>
      <c r="D7" s="88" t="e">
        <f>#REF!</f>
        <v>#REF!</v>
      </c>
      <c r="E7" s="38" t="e">
        <f>+#REF!</f>
        <v>#REF!</v>
      </c>
      <c r="F7" s="117">
        <f t="shared" si="0"/>
        <v>0</v>
      </c>
      <c r="G7" s="40" t="e">
        <f>#REF!</f>
        <v>#REF!</v>
      </c>
      <c r="H7" s="89" t="e">
        <f>#REF!</f>
        <v>#REF!</v>
      </c>
      <c r="I7" s="39">
        <f t="shared" si="1"/>
        <v>0</v>
      </c>
    </row>
    <row r="8" spans="1:11" ht="53.25" customHeight="1" x14ac:dyDescent="0.25">
      <c r="A8" s="35">
        <v>6</v>
      </c>
      <c r="B8" s="36" t="s">
        <v>207</v>
      </c>
      <c r="C8" s="37">
        <v>0.11</v>
      </c>
      <c r="D8" s="88" t="e">
        <f>#REF!</f>
        <v>#REF!</v>
      </c>
      <c r="E8" s="38" t="e">
        <f>+#REF!</f>
        <v>#REF!</v>
      </c>
      <c r="F8" s="117">
        <f t="shared" si="0"/>
        <v>0</v>
      </c>
      <c r="G8" s="40" t="e">
        <f>#REF!</f>
        <v>#REF!</v>
      </c>
      <c r="H8" s="89" t="e">
        <f>#REF!</f>
        <v>#REF!</v>
      </c>
      <c r="I8" s="90">
        <f t="shared" si="1"/>
        <v>0</v>
      </c>
    </row>
    <row r="9" spans="1:11" ht="53.25" customHeight="1" x14ac:dyDescent="0.25">
      <c r="A9" s="35">
        <v>7</v>
      </c>
      <c r="B9" s="36" t="s">
        <v>203</v>
      </c>
      <c r="C9" s="37">
        <v>0.11</v>
      </c>
      <c r="D9" s="88" t="e">
        <f>#REF!</f>
        <v>#REF!</v>
      </c>
      <c r="E9" s="38" t="e">
        <f>+#REF!</f>
        <v>#REF!</v>
      </c>
      <c r="F9" s="117">
        <f t="shared" si="0"/>
        <v>0</v>
      </c>
      <c r="G9" s="40" t="e">
        <f>#REF!</f>
        <v>#REF!</v>
      </c>
      <c r="H9" s="89" t="e">
        <f>#REF!</f>
        <v>#REF!</v>
      </c>
      <c r="I9" s="39">
        <f t="shared" si="1"/>
        <v>0</v>
      </c>
    </row>
    <row r="10" spans="1:11" ht="66" customHeight="1" x14ac:dyDescent="0.25">
      <c r="A10" s="35">
        <v>8</v>
      </c>
      <c r="B10" s="36" t="s">
        <v>204</v>
      </c>
      <c r="C10" s="37">
        <v>0.11</v>
      </c>
      <c r="D10" s="88" t="e">
        <f>#REF!</f>
        <v>#REF!</v>
      </c>
      <c r="E10" s="38" t="e">
        <f>+#REF!</f>
        <v>#REF!</v>
      </c>
      <c r="F10" s="117">
        <f t="shared" si="0"/>
        <v>0</v>
      </c>
      <c r="G10" s="40" t="e">
        <f>#REF!</f>
        <v>#REF!</v>
      </c>
      <c r="H10" s="89" t="e">
        <f>#REF!</f>
        <v>#REF!</v>
      </c>
      <c r="I10" s="39">
        <f t="shared" si="1"/>
        <v>0</v>
      </c>
    </row>
    <row r="11" spans="1:11" ht="40.5" customHeight="1" x14ac:dyDescent="0.25">
      <c r="A11" s="35">
        <v>9</v>
      </c>
      <c r="B11" s="36" t="s">
        <v>206</v>
      </c>
      <c r="C11" s="37">
        <v>0.12</v>
      </c>
      <c r="D11" s="88" t="e">
        <f>#REF!</f>
        <v>#REF!</v>
      </c>
      <c r="E11" s="38" t="e">
        <f>+#REF!</f>
        <v>#REF!</v>
      </c>
      <c r="F11" s="117">
        <f t="shared" si="0"/>
        <v>0</v>
      </c>
      <c r="G11" s="40" t="e">
        <f>#REF!</f>
        <v>#REF!</v>
      </c>
      <c r="H11" s="89" t="e">
        <f>#REF!</f>
        <v>#REF!</v>
      </c>
      <c r="I11" s="39">
        <f t="shared" si="1"/>
        <v>0</v>
      </c>
    </row>
    <row r="12" spans="1:11" x14ac:dyDescent="0.25">
      <c r="A12" s="366" t="s">
        <v>91</v>
      </c>
      <c r="B12" s="366"/>
      <c r="C12" s="53">
        <f>SUM(C3:C11)</f>
        <v>1</v>
      </c>
      <c r="D12" s="54" t="e">
        <f>SUM(D3:D11)</f>
        <v>#REF!</v>
      </c>
      <c r="E12" s="54" t="e">
        <f>SUM(E3:E11)</f>
        <v>#REF!</v>
      </c>
      <c r="F12" s="118">
        <f t="shared" si="0"/>
        <v>0</v>
      </c>
      <c r="G12" s="55" t="e">
        <f>SUMPRODUCT($C$3:$C$11,G3:G11)</f>
        <v>#REF!</v>
      </c>
      <c r="H12" s="55" t="e">
        <f>SUMPRODUCT($C$3:$C$11,H3:H11)</f>
        <v>#REF!</v>
      </c>
      <c r="I12" s="55">
        <f>IF(ISERROR(G12/H12),0,G12/H12)</f>
        <v>0</v>
      </c>
    </row>
    <row r="13" spans="1:11" x14ac:dyDescent="0.25">
      <c r="E13" s="41"/>
      <c r="K13" s="41"/>
    </row>
    <row r="15" spans="1:11" x14ac:dyDescent="0.25">
      <c r="B15" s="42"/>
      <c r="C15" s="43">
        <v>43250</v>
      </c>
      <c r="D15" s="43">
        <v>43190</v>
      </c>
    </row>
    <row r="16" spans="1:11" x14ac:dyDescent="0.25">
      <c r="B16" s="34" t="s">
        <v>88</v>
      </c>
      <c r="C16" s="45">
        <f>F12</f>
        <v>0</v>
      </c>
      <c r="D16" s="45">
        <v>0.8</v>
      </c>
    </row>
    <row r="17" spans="1:9" x14ac:dyDescent="0.25">
      <c r="B17" s="34" t="s">
        <v>90</v>
      </c>
      <c r="C17" s="44">
        <f>I12</f>
        <v>0</v>
      </c>
      <c r="D17" s="44">
        <v>0.76900000000000002</v>
      </c>
    </row>
    <row r="18" spans="1:9" x14ac:dyDescent="0.25">
      <c r="I18" s="46"/>
    </row>
    <row r="24" spans="1:9" x14ac:dyDescent="0.25">
      <c r="A24" s="47" t="s">
        <v>92</v>
      </c>
    </row>
    <row r="26" spans="1:9" ht="45" x14ac:dyDescent="0.25">
      <c r="A26" s="51" t="s">
        <v>73</v>
      </c>
      <c r="B26" s="52" t="s">
        <v>93</v>
      </c>
      <c r="C26" s="52" t="s">
        <v>59</v>
      </c>
      <c r="D26" s="52" t="s">
        <v>86</v>
      </c>
      <c r="E26" s="52" t="s">
        <v>87</v>
      </c>
      <c r="F26" s="56" t="s">
        <v>88</v>
      </c>
      <c r="G26" s="57" t="s">
        <v>89</v>
      </c>
      <c r="H26" s="57" t="s">
        <v>75</v>
      </c>
      <c r="I26" s="52" t="s">
        <v>90</v>
      </c>
    </row>
    <row r="27" spans="1:9" ht="46.5" customHeight="1" x14ac:dyDescent="0.25">
      <c r="A27" s="35">
        <v>1</v>
      </c>
      <c r="B27" s="36" t="s">
        <v>183</v>
      </c>
      <c r="C27" s="37">
        <v>0.11</v>
      </c>
      <c r="D27" s="48" t="e">
        <f>$D$3</f>
        <v>#REF!</v>
      </c>
      <c r="E27" s="48" t="e">
        <f>$E$3</f>
        <v>#REF!</v>
      </c>
      <c r="F27" s="37">
        <f>$F$3</f>
        <v>0</v>
      </c>
      <c r="G27" s="37" t="e">
        <f>$G$3</f>
        <v>#REF!</v>
      </c>
      <c r="H27" s="91" t="e">
        <f>$H$3</f>
        <v>#REF!</v>
      </c>
      <c r="I27" s="39">
        <f>IF(ISERROR(G27/H27),0,G27/H27)</f>
        <v>0</v>
      </c>
    </row>
    <row r="28" spans="1:9" ht="50.25" customHeight="1" x14ac:dyDescent="0.25">
      <c r="A28" s="35">
        <v>2</v>
      </c>
      <c r="B28" s="36" t="s">
        <v>185</v>
      </c>
      <c r="C28" s="37">
        <v>0.11</v>
      </c>
      <c r="D28" s="48" t="e">
        <f>$D$4</f>
        <v>#REF!</v>
      </c>
      <c r="E28" s="48" t="e">
        <f>$E$4</f>
        <v>#REF!</v>
      </c>
      <c r="F28" s="33">
        <f>$F$4</f>
        <v>0</v>
      </c>
      <c r="G28" s="33" t="e">
        <f>$G$4</f>
        <v>#REF!</v>
      </c>
      <c r="H28" s="33" t="e">
        <f>$H$4</f>
        <v>#REF!</v>
      </c>
      <c r="I28" s="39">
        <f>IF(ISERROR(G28/H28),0,G28/H28)</f>
        <v>0</v>
      </c>
    </row>
    <row r="29" spans="1:9" ht="53.25" customHeight="1" x14ac:dyDescent="0.25"/>
    <row r="30" spans="1:9" ht="53.25" customHeight="1" x14ac:dyDescent="0.25"/>
    <row r="31" spans="1:9" x14ac:dyDescent="0.25">
      <c r="A31" s="49" t="s">
        <v>219</v>
      </c>
    </row>
    <row r="33" spans="1:9" ht="45" x14ac:dyDescent="0.25">
      <c r="A33" s="51" t="s">
        <v>73</v>
      </c>
      <c r="B33" s="52" t="s">
        <v>93</v>
      </c>
      <c r="C33" s="52" t="s">
        <v>59</v>
      </c>
      <c r="D33" s="52" t="s">
        <v>86</v>
      </c>
      <c r="E33" s="52" t="s">
        <v>87</v>
      </c>
      <c r="F33" s="56" t="s">
        <v>88</v>
      </c>
      <c r="G33" s="52" t="s">
        <v>89</v>
      </c>
      <c r="H33" s="52" t="s">
        <v>75</v>
      </c>
      <c r="I33" s="52" t="s">
        <v>90</v>
      </c>
    </row>
    <row r="34" spans="1:9" ht="30" x14ac:dyDescent="0.25">
      <c r="A34" s="35">
        <v>3</v>
      </c>
      <c r="B34" s="36" t="s">
        <v>106</v>
      </c>
      <c r="C34" s="37">
        <v>0.11</v>
      </c>
      <c r="D34" s="48" t="e">
        <f>D5</f>
        <v>#REF!</v>
      </c>
      <c r="E34" s="48" t="e">
        <f>$E$5</f>
        <v>#REF!</v>
      </c>
      <c r="F34" s="33">
        <f>$F$5</f>
        <v>0</v>
      </c>
      <c r="G34" s="33" t="e">
        <f>$G$5</f>
        <v>#REF!</v>
      </c>
      <c r="H34" s="33" t="e">
        <f>$H$5</f>
        <v>#REF!</v>
      </c>
      <c r="I34" s="39">
        <f>IF(ISERROR(G34/H34),0,G34/H34)</f>
        <v>0</v>
      </c>
    </row>
    <row r="35" spans="1:9" ht="72" customHeight="1" x14ac:dyDescent="0.25">
      <c r="A35" s="35">
        <v>4</v>
      </c>
      <c r="B35" s="36" t="s">
        <v>192</v>
      </c>
      <c r="C35" s="37">
        <v>0.11</v>
      </c>
      <c r="D35" s="48" t="e">
        <f>D6</f>
        <v>#REF!</v>
      </c>
      <c r="E35" s="48" t="e">
        <f>$E$6</f>
        <v>#REF!</v>
      </c>
      <c r="F35" s="33">
        <f>$F$6</f>
        <v>0</v>
      </c>
      <c r="G35" s="33" t="e">
        <f>$G$6</f>
        <v>#REF!</v>
      </c>
      <c r="H35" s="33" t="e">
        <f>$H$6</f>
        <v>#REF!</v>
      </c>
      <c r="I35" s="39">
        <f>IF(ISERROR(G35/H35),0,G35/H35)</f>
        <v>0</v>
      </c>
    </row>
    <row r="36" spans="1:9" ht="39.75" customHeight="1" x14ac:dyDescent="0.25">
      <c r="A36" s="35">
        <v>5</v>
      </c>
      <c r="B36" s="36" t="s">
        <v>196</v>
      </c>
      <c r="C36" s="37">
        <v>0.11</v>
      </c>
      <c r="D36" s="48" t="e">
        <f>D7</f>
        <v>#REF!</v>
      </c>
      <c r="E36" s="48" t="e">
        <f>$E$7</f>
        <v>#REF!</v>
      </c>
      <c r="F36" s="33">
        <f>$F$7</f>
        <v>0</v>
      </c>
      <c r="G36" s="33" t="e">
        <f>$G$7</f>
        <v>#REF!</v>
      </c>
      <c r="H36" s="33" t="e">
        <f>$H$7</f>
        <v>#REF!</v>
      </c>
      <c r="I36" s="39">
        <f>IF(ISERROR(G36/H36),0,G36/H36)</f>
        <v>0</v>
      </c>
    </row>
    <row r="37" spans="1:9" ht="17.25" customHeight="1" x14ac:dyDescent="0.25"/>
    <row r="38" spans="1:9" ht="17.25" customHeight="1" x14ac:dyDescent="0.25"/>
    <row r="39" spans="1:9" ht="17.25" customHeight="1" x14ac:dyDescent="0.25"/>
    <row r="40" spans="1:9" ht="17.25" customHeight="1" x14ac:dyDescent="0.25"/>
    <row r="41" spans="1:9" ht="17.25" customHeight="1" x14ac:dyDescent="0.25"/>
    <row r="42" spans="1:9" ht="17.25" customHeight="1" x14ac:dyDescent="0.25"/>
    <row r="43" spans="1:9" ht="17.25" customHeight="1" x14ac:dyDescent="0.25"/>
    <row r="46" spans="1:9" x14ac:dyDescent="0.25">
      <c r="A46" s="49" t="s">
        <v>220</v>
      </c>
    </row>
    <row r="47" spans="1:9" ht="45" x14ac:dyDescent="0.25">
      <c r="A47" s="51" t="s">
        <v>73</v>
      </c>
      <c r="B47" s="52" t="s">
        <v>93</v>
      </c>
      <c r="C47" s="52" t="s">
        <v>59</v>
      </c>
      <c r="D47" s="52" t="s">
        <v>86</v>
      </c>
      <c r="E47" s="52" t="s">
        <v>87</v>
      </c>
      <c r="F47" s="56" t="s">
        <v>88</v>
      </c>
      <c r="G47" s="57" t="s">
        <v>89</v>
      </c>
      <c r="H47" s="57" t="s">
        <v>75</v>
      </c>
      <c r="I47" s="52" t="s">
        <v>90</v>
      </c>
    </row>
    <row r="48" spans="1:9" ht="33.75" customHeight="1" x14ac:dyDescent="0.25">
      <c r="A48" s="35">
        <v>7</v>
      </c>
      <c r="B48" s="36" t="s">
        <v>203</v>
      </c>
      <c r="C48" s="37">
        <v>0.11</v>
      </c>
      <c r="D48" s="48" t="e">
        <f>$D$9</f>
        <v>#REF!</v>
      </c>
      <c r="E48" s="48" t="e">
        <f>$E$9</f>
        <v>#REF!</v>
      </c>
      <c r="F48" s="33">
        <f>$F$9</f>
        <v>0</v>
      </c>
      <c r="G48" s="33" t="e">
        <f>$G$9</f>
        <v>#REF!</v>
      </c>
      <c r="H48" s="33" t="e">
        <f>$H$9</f>
        <v>#REF!</v>
      </c>
      <c r="I48" s="39">
        <f>IF(ISERROR(G48/H48),0,G48/H48)</f>
        <v>0</v>
      </c>
    </row>
    <row r="49" spans="1:9" ht="67.5" customHeight="1" x14ac:dyDescent="0.25">
      <c r="A49" s="35">
        <v>8</v>
      </c>
      <c r="B49" s="36" t="s">
        <v>204</v>
      </c>
      <c r="C49" s="37">
        <v>0.11</v>
      </c>
      <c r="D49" s="48" t="e">
        <f>$D$10</f>
        <v>#REF!</v>
      </c>
      <c r="E49" s="48" t="e">
        <f>$E$10</f>
        <v>#REF!</v>
      </c>
      <c r="F49" s="33">
        <f>$F$10</f>
        <v>0</v>
      </c>
      <c r="G49" s="33" t="e">
        <f>$G$10</f>
        <v>#REF!</v>
      </c>
      <c r="H49" s="33" t="e">
        <f>$H$10</f>
        <v>#REF!</v>
      </c>
      <c r="I49" s="39">
        <f>IF(ISERROR(G49/H49),0,G49/H49)</f>
        <v>0</v>
      </c>
    </row>
    <row r="50" spans="1:9" s="70" customFormat="1" x14ac:dyDescent="0.25">
      <c r="A50" s="92"/>
      <c r="B50" s="93"/>
      <c r="C50" s="94"/>
      <c r="D50" s="95"/>
      <c r="E50" s="95"/>
      <c r="F50" s="96"/>
      <c r="G50" s="96"/>
      <c r="H50" s="96"/>
      <c r="I50" s="96"/>
    </row>
    <row r="51" spans="1:9" s="70" customFormat="1" x14ac:dyDescent="0.25">
      <c r="A51" s="92"/>
      <c r="B51" s="93"/>
      <c r="C51" s="94"/>
      <c r="D51" s="95"/>
      <c r="E51" s="95"/>
      <c r="F51" s="96"/>
      <c r="G51" s="96"/>
      <c r="H51" s="96"/>
      <c r="I51" s="96"/>
    </row>
    <row r="52" spans="1:9" s="70" customFormat="1" x14ac:dyDescent="0.25">
      <c r="A52" s="92"/>
      <c r="B52" s="93"/>
      <c r="C52" s="94"/>
      <c r="D52" s="95"/>
      <c r="E52" s="95"/>
      <c r="F52" s="96"/>
      <c r="G52" s="96"/>
      <c r="H52" s="96"/>
      <c r="I52" s="96"/>
    </row>
    <row r="53" spans="1:9" s="70" customFormat="1" x14ac:dyDescent="0.25">
      <c r="A53" s="92"/>
      <c r="B53" s="93"/>
      <c r="C53" s="94"/>
      <c r="D53" s="95"/>
      <c r="E53" s="95"/>
      <c r="F53" s="96"/>
      <c r="G53" s="96"/>
      <c r="H53" s="96"/>
      <c r="I53" s="96"/>
    </row>
    <row r="54" spans="1:9" s="70" customFormat="1" x14ac:dyDescent="0.25">
      <c r="A54" s="92"/>
      <c r="B54" s="93"/>
      <c r="C54" s="94"/>
      <c r="D54" s="95"/>
      <c r="E54" s="95"/>
      <c r="F54" s="96"/>
      <c r="G54" s="96"/>
      <c r="H54" s="96"/>
      <c r="I54" s="96"/>
    </row>
    <row r="55" spans="1:9" s="70" customFormat="1" x14ac:dyDescent="0.25">
      <c r="A55" s="92"/>
      <c r="B55" s="93"/>
      <c r="C55" s="94"/>
      <c r="D55" s="95"/>
      <c r="E55" s="95"/>
      <c r="F55" s="96"/>
      <c r="G55" s="96"/>
      <c r="H55" s="96"/>
      <c r="I55" s="96"/>
    </row>
    <row r="56" spans="1:9" s="70" customFormat="1" x14ac:dyDescent="0.25">
      <c r="A56" s="92"/>
      <c r="B56" s="93"/>
      <c r="C56" s="94"/>
      <c r="D56" s="95"/>
      <c r="E56" s="95"/>
      <c r="F56" s="96"/>
      <c r="G56" s="96"/>
      <c r="H56" s="96"/>
      <c r="I56" s="96"/>
    </row>
    <row r="57" spans="1:9" s="70" customFormat="1" x14ac:dyDescent="0.25">
      <c r="A57" s="92"/>
      <c r="B57" s="93"/>
      <c r="C57" s="94"/>
      <c r="D57" s="95"/>
      <c r="E57" s="95"/>
      <c r="F57" s="96"/>
      <c r="G57" s="96"/>
      <c r="H57" s="96"/>
      <c r="I57" s="96"/>
    </row>
    <row r="58" spans="1:9" x14ac:dyDescent="0.25">
      <c r="I58" s="97"/>
    </row>
    <row r="59" spans="1:9" ht="45" x14ac:dyDescent="0.25">
      <c r="A59" s="51" t="s">
        <v>73</v>
      </c>
      <c r="B59" s="52" t="s">
        <v>93</v>
      </c>
      <c r="C59" s="52" t="s">
        <v>59</v>
      </c>
      <c r="D59" s="52" t="s">
        <v>86</v>
      </c>
      <c r="E59" s="52" t="s">
        <v>87</v>
      </c>
      <c r="F59" s="56" t="s">
        <v>88</v>
      </c>
      <c r="G59" s="52" t="s">
        <v>89</v>
      </c>
      <c r="H59" s="52" t="s">
        <v>75</v>
      </c>
      <c r="I59" s="52" t="s">
        <v>90</v>
      </c>
    </row>
    <row r="60" spans="1:9" ht="54" customHeight="1" x14ac:dyDescent="0.25">
      <c r="A60" s="35">
        <v>6</v>
      </c>
      <c r="B60" s="36" t="s">
        <v>208</v>
      </c>
      <c r="C60" s="37">
        <v>0.11</v>
      </c>
      <c r="D60" s="48" t="e">
        <f>$D$8</f>
        <v>#REF!</v>
      </c>
      <c r="E60" s="48" t="e">
        <f>$E$8</f>
        <v>#REF!</v>
      </c>
      <c r="F60" s="33">
        <f>$F$8</f>
        <v>0</v>
      </c>
      <c r="G60" s="33" t="e">
        <f>$G$8</f>
        <v>#REF!</v>
      </c>
      <c r="H60" s="33" t="e">
        <f>$H$8</f>
        <v>#REF!</v>
      </c>
      <c r="I60" s="90">
        <f>IF(ISERROR(G60/H60),0,G60/H60)</f>
        <v>0</v>
      </c>
    </row>
    <row r="70" spans="1:9" ht="45" x14ac:dyDescent="0.25">
      <c r="A70" s="51" t="s">
        <v>73</v>
      </c>
      <c r="B70" s="52" t="s">
        <v>93</v>
      </c>
      <c r="C70" s="52" t="s">
        <v>59</v>
      </c>
      <c r="D70" s="52" t="s">
        <v>86</v>
      </c>
      <c r="E70" s="52" t="s">
        <v>87</v>
      </c>
      <c r="F70" s="56" t="s">
        <v>88</v>
      </c>
      <c r="G70" s="52" t="s">
        <v>89</v>
      </c>
      <c r="H70" s="52" t="s">
        <v>75</v>
      </c>
      <c r="I70" s="52" t="s">
        <v>90</v>
      </c>
    </row>
    <row r="71" spans="1:9" ht="45.75" customHeight="1" x14ac:dyDescent="0.25">
      <c r="A71" s="35">
        <v>9</v>
      </c>
      <c r="B71" s="36" t="s">
        <v>206</v>
      </c>
      <c r="C71" s="37">
        <v>0.12</v>
      </c>
      <c r="D71" s="48" t="e">
        <f>$D$11</f>
        <v>#REF!</v>
      </c>
      <c r="E71" s="48" t="e">
        <f>$E$11</f>
        <v>#REF!</v>
      </c>
      <c r="F71" s="33">
        <f>$F$11</f>
        <v>0</v>
      </c>
      <c r="G71" s="33" t="e">
        <f>$G$11</f>
        <v>#REF!</v>
      </c>
      <c r="H71" s="33" t="e">
        <f>$H$11</f>
        <v>#REF!</v>
      </c>
      <c r="I71" s="39">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1"/>
  <sheetViews>
    <sheetView topLeftCell="A4" zoomScale="69" zoomScaleNormal="69" workbookViewId="0">
      <selection activeCell="G7" sqref="G7"/>
    </sheetView>
  </sheetViews>
  <sheetFormatPr baseColWidth="10" defaultRowHeight="15" x14ac:dyDescent="0.2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13.7109375" customWidth="1"/>
    <col min="9" max="9" width="17.140625" customWidth="1"/>
  </cols>
  <sheetData>
    <row r="1" spans="1:11" x14ac:dyDescent="0.25">
      <c r="A1">
        <f ca="1">A1:Q15</f>
        <v>0</v>
      </c>
    </row>
    <row r="2" spans="1:11" ht="45" x14ac:dyDescent="0.25">
      <c r="A2" s="51" t="s">
        <v>73</v>
      </c>
      <c r="B2" s="52" t="s">
        <v>85</v>
      </c>
      <c r="C2" s="52" t="s">
        <v>59</v>
      </c>
      <c r="D2" s="52" t="s">
        <v>86</v>
      </c>
      <c r="E2" s="52" t="s">
        <v>87</v>
      </c>
      <c r="F2" s="52" t="s">
        <v>88</v>
      </c>
      <c r="G2" s="52" t="s">
        <v>89</v>
      </c>
      <c r="H2" s="52" t="s">
        <v>75</v>
      </c>
      <c r="I2" s="52" t="s">
        <v>90</v>
      </c>
    </row>
    <row r="3" spans="1:11" ht="47.25" customHeight="1" x14ac:dyDescent="0.25">
      <c r="A3" s="35">
        <v>1</v>
      </c>
      <c r="B3" s="36" t="s">
        <v>183</v>
      </c>
      <c r="C3" s="37">
        <v>0.11</v>
      </c>
      <c r="D3" s="88" t="e">
        <f>#REF!</f>
        <v>#REF!</v>
      </c>
      <c r="E3" s="38" t="e">
        <f>#REF!</f>
        <v>#REF!</v>
      </c>
      <c r="F3" s="117">
        <f t="shared" ref="F3:F12" si="0">IF(ISERROR(E3/D3),0,(E3/D3))</f>
        <v>0</v>
      </c>
      <c r="G3" s="40" t="e">
        <f>#REF!</f>
        <v>#REF!</v>
      </c>
      <c r="H3" s="89" t="e">
        <f>#REF!</f>
        <v>#REF!</v>
      </c>
      <c r="I3" s="39">
        <f>IF(ISERROR(G3/H3),0,G3/H3)</f>
        <v>0</v>
      </c>
    </row>
    <row r="4" spans="1:11" ht="49.5" customHeight="1" x14ac:dyDescent="0.25">
      <c r="A4" s="35">
        <v>2</v>
      </c>
      <c r="B4" s="36" t="s">
        <v>185</v>
      </c>
      <c r="C4" s="37">
        <v>0.11</v>
      </c>
      <c r="D4" s="88" t="e">
        <f>#REF!</f>
        <v>#REF!</v>
      </c>
      <c r="E4" s="38" t="e">
        <f>#REF!</f>
        <v>#REF!</v>
      </c>
      <c r="F4" s="117">
        <f t="shared" si="0"/>
        <v>0</v>
      </c>
      <c r="G4" s="40" t="e">
        <f>#REF!</f>
        <v>#REF!</v>
      </c>
      <c r="H4" s="89" t="e">
        <f>#REF!</f>
        <v>#REF!</v>
      </c>
      <c r="I4" s="39">
        <f t="shared" ref="I4:I11" si="1">IF(ISERROR(G4/H4),0,G4/H4)</f>
        <v>0</v>
      </c>
    </row>
    <row r="5" spans="1:11" ht="45" x14ac:dyDescent="0.25">
      <c r="A5" s="35">
        <v>3</v>
      </c>
      <c r="B5" s="36" t="s">
        <v>188</v>
      </c>
      <c r="C5" s="37">
        <v>0.11</v>
      </c>
      <c r="D5" s="88" t="e">
        <f>#REF!</f>
        <v>#REF!</v>
      </c>
      <c r="E5" s="38" t="e">
        <f>#REF!</f>
        <v>#REF!</v>
      </c>
      <c r="F5" s="117">
        <f t="shared" si="0"/>
        <v>0</v>
      </c>
      <c r="G5" s="40" t="e">
        <f>#REF!</f>
        <v>#REF!</v>
      </c>
      <c r="H5" s="89" t="e">
        <f>#REF!</f>
        <v>#REF!</v>
      </c>
      <c r="I5" s="39">
        <f t="shared" si="1"/>
        <v>0</v>
      </c>
    </row>
    <row r="6" spans="1:11" ht="62.25" customHeight="1" x14ac:dyDescent="0.25">
      <c r="A6" s="35">
        <v>4</v>
      </c>
      <c r="B6" s="36" t="s">
        <v>192</v>
      </c>
      <c r="C6" s="37">
        <v>0.11</v>
      </c>
      <c r="D6" s="88" t="e">
        <f>#REF!</f>
        <v>#REF!</v>
      </c>
      <c r="E6" s="38" t="e">
        <f>#REF!</f>
        <v>#REF!</v>
      </c>
      <c r="F6" s="117">
        <f t="shared" si="0"/>
        <v>0</v>
      </c>
      <c r="G6" s="40" t="e">
        <f>+#REF!</f>
        <v>#REF!</v>
      </c>
      <c r="H6" s="89" t="e">
        <f>#REF!</f>
        <v>#REF!</v>
      </c>
      <c r="I6" s="116">
        <f t="shared" si="1"/>
        <v>0</v>
      </c>
    </row>
    <row r="7" spans="1:11" ht="39" customHeight="1" x14ac:dyDescent="0.25">
      <c r="A7" s="35">
        <v>5</v>
      </c>
      <c r="B7" s="36" t="s">
        <v>196</v>
      </c>
      <c r="C7" s="37">
        <v>0.11</v>
      </c>
      <c r="D7" s="88" t="e">
        <f>#REF!</f>
        <v>#REF!</v>
      </c>
      <c r="E7" s="38" t="e">
        <f>+#REF!</f>
        <v>#REF!</v>
      </c>
      <c r="F7" s="117">
        <f t="shared" si="0"/>
        <v>0</v>
      </c>
      <c r="G7" s="40" t="e">
        <f>#REF!</f>
        <v>#REF!</v>
      </c>
      <c r="H7" s="89" t="e">
        <f>#REF!</f>
        <v>#REF!</v>
      </c>
      <c r="I7" s="39">
        <f t="shared" si="1"/>
        <v>0</v>
      </c>
    </row>
    <row r="8" spans="1:11" ht="53.25" customHeight="1" x14ac:dyDescent="0.25">
      <c r="A8" s="35">
        <v>6</v>
      </c>
      <c r="B8" s="36" t="s">
        <v>207</v>
      </c>
      <c r="C8" s="37">
        <v>0.11</v>
      </c>
      <c r="D8" s="88" t="e">
        <f>#REF!</f>
        <v>#REF!</v>
      </c>
      <c r="E8" s="38" t="e">
        <f>+#REF!</f>
        <v>#REF!</v>
      </c>
      <c r="F8" s="117">
        <f t="shared" si="0"/>
        <v>0</v>
      </c>
      <c r="G8" s="40" t="e">
        <f>#REF!</f>
        <v>#REF!</v>
      </c>
      <c r="H8" s="89" t="e">
        <f>#REF!</f>
        <v>#REF!</v>
      </c>
      <c r="I8" s="90">
        <f t="shared" si="1"/>
        <v>0</v>
      </c>
    </row>
    <row r="9" spans="1:11" ht="53.25" customHeight="1" x14ac:dyDescent="0.25">
      <c r="A9" s="35">
        <v>7</v>
      </c>
      <c r="B9" s="36" t="s">
        <v>203</v>
      </c>
      <c r="C9" s="37">
        <v>0.11</v>
      </c>
      <c r="D9" s="88" t="e">
        <f>#REF!</f>
        <v>#REF!</v>
      </c>
      <c r="E9" s="38" t="e">
        <f>+#REF!</f>
        <v>#REF!</v>
      </c>
      <c r="F9" s="117">
        <f t="shared" si="0"/>
        <v>0</v>
      </c>
      <c r="G9" s="89" t="e">
        <f>#REF!</f>
        <v>#REF!</v>
      </c>
      <c r="H9" s="89" t="e">
        <f>#REF!</f>
        <v>#REF!</v>
      </c>
      <c r="I9" s="39">
        <f t="shared" si="1"/>
        <v>0</v>
      </c>
    </row>
    <row r="10" spans="1:11" ht="66" customHeight="1" x14ac:dyDescent="0.25">
      <c r="A10" s="35">
        <v>8</v>
      </c>
      <c r="B10" s="36" t="s">
        <v>204</v>
      </c>
      <c r="C10" s="37">
        <v>0.11</v>
      </c>
      <c r="D10" s="88" t="e">
        <f>#REF!</f>
        <v>#REF!</v>
      </c>
      <c r="E10" s="38" t="e">
        <f>+#REF!</f>
        <v>#REF!</v>
      </c>
      <c r="F10" s="117">
        <f t="shared" si="0"/>
        <v>0</v>
      </c>
      <c r="G10" s="89" t="e">
        <f>#REF!</f>
        <v>#REF!</v>
      </c>
      <c r="H10" s="89" t="e">
        <f>#REF!</f>
        <v>#REF!</v>
      </c>
      <c r="I10" s="39">
        <f t="shared" si="1"/>
        <v>0</v>
      </c>
    </row>
    <row r="11" spans="1:11" ht="40.5" customHeight="1" x14ac:dyDescent="0.25">
      <c r="A11" s="35">
        <v>9</v>
      </c>
      <c r="B11" s="36" t="s">
        <v>206</v>
      </c>
      <c r="C11" s="37">
        <v>0.12</v>
      </c>
      <c r="D11" s="88" t="e">
        <f>#REF!</f>
        <v>#REF!</v>
      </c>
      <c r="E11" s="38" t="e">
        <f>+#REF!</f>
        <v>#REF!</v>
      </c>
      <c r="F11" s="117">
        <f t="shared" si="0"/>
        <v>0</v>
      </c>
      <c r="G11" s="89" t="e">
        <f>+#REF!</f>
        <v>#REF!</v>
      </c>
      <c r="H11" s="89" t="e">
        <f>#REF!</f>
        <v>#REF!</v>
      </c>
      <c r="I11" s="39">
        <f t="shared" si="1"/>
        <v>0</v>
      </c>
    </row>
    <row r="12" spans="1:11" x14ac:dyDescent="0.25">
      <c r="A12" s="366" t="s">
        <v>91</v>
      </c>
      <c r="B12" s="366"/>
      <c r="C12" s="53">
        <f>SUM(C3:C11)</f>
        <v>1</v>
      </c>
      <c r="D12" s="54" t="e">
        <f>SUM(D3:D11)</f>
        <v>#REF!</v>
      </c>
      <c r="E12" s="54" t="e">
        <f>SUM(E3:E11)</f>
        <v>#REF!</v>
      </c>
      <c r="F12" s="118">
        <f t="shared" si="0"/>
        <v>0</v>
      </c>
      <c r="G12" s="55" t="e">
        <f>SUMPRODUCT($C$3:$C$11,G3:G11)</f>
        <v>#REF!</v>
      </c>
      <c r="H12" s="55" t="e">
        <f>SUMPRODUCT($C$3:$C$11,H3:H11)</f>
        <v>#REF!</v>
      </c>
      <c r="I12" s="55">
        <f>IF(ISERROR(G12/H12),0,G12/H12)</f>
        <v>0</v>
      </c>
    </row>
    <row r="13" spans="1:11" x14ac:dyDescent="0.25">
      <c r="E13" s="41"/>
      <c r="K13" s="41"/>
    </row>
    <row r="15" spans="1:11" x14ac:dyDescent="0.25">
      <c r="B15" s="42"/>
      <c r="C15" s="43">
        <v>43281</v>
      </c>
      <c r="D15" s="43">
        <v>43251</v>
      </c>
    </row>
    <row r="16" spans="1:11" x14ac:dyDescent="0.25">
      <c r="B16" s="34" t="s">
        <v>88</v>
      </c>
      <c r="C16" s="45">
        <f>F12</f>
        <v>0</v>
      </c>
      <c r="D16" s="45">
        <v>0.92</v>
      </c>
    </row>
    <row r="17" spans="1:9" x14ac:dyDescent="0.25">
      <c r="B17" s="34" t="s">
        <v>90</v>
      </c>
      <c r="C17" s="44">
        <f>I12</f>
        <v>0</v>
      </c>
      <c r="D17" s="44">
        <v>0.94799999999999995</v>
      </c>
    </row>
    <row r="18" spans="1:9" x14ac:dyDescent="0.25">
      <c r="I18" s="46"/>
    </row>
    <row r="24" spans="1:9" x14ac:dyDescent="0.25">
      <c r="A24" s="47" t="s">
        <v>92</v>
      </c>
    </row>
    <row r="26" spans="1:9" ht="45" x14ac:dyDescent="0.25">
      <c r="A26" s="51" t="s">
        <v>73</v>
      </c>
      <c r="B26" s="52" t="s">
        <v>93</v>
      </c>
      <c r="C26" s="52" t="s">
        <v>59</v>
      </c>
      <c r="D26" s="52" t="s">
        <v>86</v>
      </c>
      <c r="E26" s="52" t="s">
        <v>87</v>
      </c>
      <c r="F26" s="56" t="s">
        <v>88</v>
      </c>
      <c r="G26" s="57" t="s">
        <v>89</v>
      </c>
      <c r="H26" s="57" t="s">
        <v>75</v>
      </c>
      <c r="I26" s="52" t="s">
        <v>90</v>
      </c>
    </row>
    <row r="27" spans="1:9" ht="46.5" customHeight="1" x14ac:dyDescent="0.25">
      <c r="A27" s="35">
        <v>1</v>
      </c>
      <c r="B27" s="36" t="s">
        <v>183</v>
      </c>
      <c r="C27" s="37">
        <v>0.11</v>
      </c>
      <c r="D27" s="48" t="e">
        <f>$D$3</f>
        <v>#REF!</v>
      </c>
      <c r="E27" s="48" t="e">
        <f>$E$3</f>
        <v>#REF!</v>
      </c>
      <c r="F27" s="37">
        <f>$F$3</f>
        <v>0</v>
      </c>
      <c r="G27" s="37" t="e">
        <f>$G$3</f>
        <v>#REF!</v>
      </c>
      <c r="H27" s="91" t="e">
        <f>$H$3</f>
        <v>#REF!</v>
      </c>
      <c r="I27" s="39">
        <f>IF(ISERROR(G27/H27),0,G27/H27)</f>
        <v>0</v>
      </c>
    </row>
    <row r="28" spans="1:9" ht="50.25" customHeight="1" x14ac:dyDescent="0.25">
      <c r="A28" s="35">
        <v>2</v>
      </c>
      <c r="B28" s="36" t="s">
        <v>185</v>
      </c>
      <c r="C28" s="37">
        <v>0.11</v>
      </c>
      <c r="D28" s="48" t="e">
        <f>$D$4</f>
        <v>#REF!</v>
      </c>
      <c r="E28" s="48" t="e">
        <f>$E$4</f>
        <v>#REF!</v>
      </c>
      <c r="F28" s="33">
        <f>$F$4</f>
        <v>0</v>
      </c>
      <c r="G28" s="33" t="e">
        <f>$G$4</f>
        <v>#REF!</v>
      </c>
      <c r="H28" s="33" t="e">
        <f>$H$4</f>
        <v>#REF!</v>
      </c>
      <c r="I28" s="39">
        <f>IF(ISERROR(G28/H28),0,G28/H28)</f>
        <v>0</v>
      </c>
    </row>
    <row r="29" spans="1:9" ht="53.25" customHeight="1" x14ac:dyDescent="0.25"/>
    <row r="30" spans="1:9" ht="53.25" customHeight="1" x14ac:dyDescent="0.25"/>
    <row r="31" spans="1:9" x14ac:dyDescent="0.25">
      <c r="A31" s="49" t="s">
        <v>219</v>
      </c>
    </row>
    <row r="33" spans="1:9" ht="45" x14ac:dyDescent="0.25">
      <c r="A33" s="51" t="s">
        <v>73</v>
      </c>
      <c r="B33" s="52" t="s">
        <v>93</v>
      </c>
      <c r="C33" s="52" t="s">
        <v>59</v>
      </c>
      <c r="D33" s="52" t="s">
        <v>86</v>
      </c>
      <c r="E33" s="52" t="s">
        <v>87</v>
      </c>
      <c r="F33" s="56" t="s">
        <v>88</v>
      </c>
      <c r="G33" s="52" t="s">
        <v>89</v>
      </c>
      <c r="H33" s="52" t="s">
        <v>75</v>
      </c>
      <c r="I33" s="52" t="s">
        <v>90</v>
      </c>
    </row>
    <row r="34" spans="1:9" ht="30" x14ac:dyDescent="0.25">
      <c r="A34" s="35">
        <v>3</v>
      </c>
      <c r="B34" s="36" t="s">
        <v>106</v>
      </c>
      <c r="C34" s="37">
        <v>0.11</v>
      </c>
      <c r="D34" s="48" t="e">
        <f>D5</f>
        <v>#REF!</v>
      </c>
      <c r="E34" s="48" t="e">
        <f>$E$5</f>
        <v>#REF!</v>
      </c>
      <c r="F34" s="33">
        <f>$F$5</f>
        <v>0</v>
      </c>
      <c r="G34" s="33" t="e">
        <f>$G$5</f>
        <v>#REF!</v>
      </c>
      <c r="H34" s="33" t="e">
        <f>$H$5</f>
        <v>#REF!</v>
      </c>
      <c r="I34" s="39">
        <f>IF(ISERROR(G34/H34),0,G34/H34)</f>
        <v>0</v>
      </c>
    </row>
    <row r="35" spans="1:9" ht="72" customHeight="1" x14ac:dyDescent="0.25">
      <c r="A35" s="35">
        <v>4</v>
      </c>
      <c r="B35" s="36" t="s">
        <v>192</v>
      </c>
      <c r="C35" s="37">
        <v>0.11</v>
      </c>
      <c r="D35" s="48" t="e">
        <f>D6</f>
        <v>#REF!</v>
      </c>
      <c r="E35" s="48" t="e">
        <f>$E$6</f>
        <v>#REF!</v>
      </c>
      <c r="F35" s="33">
        <f>$F$6</f>
        <v>0</v>
      </c>
      <c r="G35" s="33" t="e">
        <f>$G$6</f>
        <v>#REF!</v>
      </c>
      <c r="H35" s="33" t="e">
        <f>$H$6</f>
        <v>#REF!</v>
      </c>
      <c r="I35" s="39">
        <f>IF(ISERROR(G35/H35),0,G35/H35)</f>
        <v>0</v>
      </c>
    </row>
    <row r="36" spans="1:9" ht="39.75" customHeight="1" x14ac:dyDescent="0.25">
      <c r="A36" s="35">
        <v>5</v>
      </c>
      <c r="B36" s="36" t="s">
        <v>196</v>
      </c>
      <c r="C36" s="37">
        <v>0.11</v>
      </c>
      <c r="D36" s="48" t="e">
        <f>D7</f>
        <v>#REF!</v>
      </c>
      <c r="E36" s="48" t="e">
        <f>$E$7</f>
        <v>#REF!</v>
      </c>
      <c r="F36" s="33">
        <f>$F$7</f>
        <v>0</v>
      </c>
      <c r="G36" s="33" t="e">
        <f>$G$7</f>
        <v>#REF!</v>
      </c>
      <c r="H36" s="33" t="e">
        <f>$H$7</f>
        <v>#REF!</v>
      </c>
      <c r="I36" s="39">
        <f>IF(ISERROR(G36/H36),0,G36/H36)</f>
        <v>0</v>
      </c>
    </row>
    <row r="37" spans="1:9" ht="17.25" customHeight="1" x14ac:dyDescent="0.25"/>
    <row r="38" spans="1:9" ht="17.25" customHeight="1" x14ac:dyDescent="0.25"/>
    <row r="39" spans="1:9" ht="17.25" customHeight="1" x14ac:dyDescent="0.25"/>
    <row r="40" spans="1:9" ht="17.25" customHeight="1" x14ac:dyDescent="0.25"/>
    <row r="41" spans="1:9" ht="17.25" customHeight="1" x14ac:dyDescent="0.25"/>
    <row r="42" spans="1:9" ht="17.25" customHeight="1" x14ac:dyDescent="0.25"/>
    <row r="43" spans="1:9" ht="17.25" customHeight="1" x14ac:dyDescent="0.25"/>
    <row r="46" spans="1:9" x14ac:dyDescent="0.25">
      <c r="A46" s="49" t="s">
        <v>220</v>
      </c>
    </row>
    <row r="47" spans="1:9" ht="45" x14ac:dyDescent="0.25">
      <c r="A47" s="51" t="s">
        <v>73</v>
      </c>
      <c r="B47" s="52" t="s">
        <v>93</v>
      </c>
      <c r="C47" s="52" t="s">
        <v>59</v>
      </c>
      <c r="D47" s="52" t="s">
        <v>86</v>
      </c>
      <c r="E47" s="52" t="s">
        <v>87</v>
      </c>
      <c r="F47" s="56" t="s">
        <v>88</v>
      </c>
      <c r="G47" s="57" t="s">
        <v>89</v>
      </c>
      <c r="H47" s="57" t="s">
        <v>75</v>
      </c>
      <c r="I47" s="52" t="s">
        <v>90</v>
      </c>
    </row>
    <row r="48" spans="1:9" ht="33.75" customHeight="1" x14ac:dyDescent="0.25">
      <c r="A48" s="35">
        <v>7</v>
      </c>
      <c r="B48" s="36" t="s">
        <v>203</v>
      </c>
      <c r="C48" s="37">
        <v>0.11</v>
      </c>
      <c r="D48" s="48" t="e">
        <f>$D$9</f>
        <v>#REF!</v>
      </c>
      <c r="E48" s="48" t="e">
        <f>$E$9</f>
        <v>#REF!</v>
      </c>
      <c r="F48" s="33">
        <f>$F$9</f>
        <v>0</v>
      </c>
      <c r="G48" s="33" t="e">
        <f>$G$9</f>
        <v>#REF!</v>
      </c>
      <c r="H48" s="33" t="e">
        <f>$H$9</f>
        <v>#REF!</v>
      </c>
      <c r="I48" s="39">
        <f>IF(ISERROR(G48/H48),0,G48/H48)</f>
        <v>0</v>
      </c>
    </row>
    <row r="49" spans="1:9" ht="67.5" customHeight="1" x14ac:dyDescent="0.25">
      <c r="A49" s="35">
        <v>8</v>
      </c>
      <c r="B49" s="36" t="s">
        <v>204</v>
      </c>
      <c r="C49" s="37">
        <v>0.11</v>
      </c>
      <c r="D49" s="48" t="e">
        <f>$D$10</f>
        <v>#REF!</v>
      </c>
      <c r="E49" s="48" t="e">
        <f>$E$10</f>
        <v>#REF!</v>
      </c>
      <c r="F49" s="33">
        <f>$F$10</f>
        <v>0</v>
      </c>
      <c r="G49" s="33" t="e">
        <f>$G$10</f>
        <v>#REF!</v>
      </c>
      <c r="H49" s="33" t="e">
        <f>$H$10</f>
        <v>#REF!</v>
      </c>
      <c r="I49" s="39">
        <f>IF(ISERROR(G49/H49),0,G49/H49)</f>
        <v>0</v>
      </c>
    </row>
    <row r="50" spans="1:9" s="70" customFormat="1" x14ac:dyDescent="0.25">
      <c r="A50" s="92"/>
      <c r="B50" s="93"/>
      <c r="C50" s="94"/>
      <c r="D50" s="95"/>
      <c r="E50" s="95"/>
      <c r="F50" s="96"/>
      <c r="G50" s="96"/>
      <c r="H50" s="96"/>
      <c r="I50" s="96"/>
    </row>
    <row r="51" spans="1:9" s="70" customFormat="1" x14ac:dyDescent="0.25">
      <c r="A51" s="92"/>
      <c r="B51" s="93"/>
      <c r="C51" s="94"/>
      <c r="D51" s="95"/>
      <c r="E51" s="95"/>
      <c r="F51" s="96"/>
      <c r="G51" s="96"/>
      <c r="H51" s="96"/>
      <c r="I51" s="96"/>
    </row>
    <row r="52" spans="1:9" s="70" customFormat="1" x14ac:dyDescent="0.25">
      <c r="A52" s="92"/>
      <c r="B52" s="93"/>
      <c r="C52" s="94"/>
      <c r="D52" s="95"/>
      <c r="E52" s="95"/>
      <c r="F52" s="96"/>
      <c r="G52" s="96"/>
      <c r="H52" s="96"/>
      <c r="I52" s="96"/>
    </row>
    <row r="53" spans="1:9" s="70" customFormat="1" x14ac:dyDescent="0.25">
      <c r="A53" s="92"/>
      <c r="B53" s="93"/>
      <c r="C53" s="94"/>
      <c r="D53" s="95"/>
      <c r="E53" s="95"/>
      <c r="F53" s="96"/>
      <c r="G53" s="96"/>
      <c r="H53" s="96"/>
      <c r="I53" s="96"/>
    </row>
    <row r="54" spans="1:9" s="70" customFormat="1" x14ac:dyDescent="0.25">
      <c r="A54" s="92"/>
      <c r="B54" s="93"/>
      <c r="C54" s="94"/>
      <c r="D54" s="95"/>
      <c r="E54" s="95"/>
      <c r="F54" s="96"/>
      <c r="G54" s="96"/>
      <c r="H54" s="96"/>
      <c r="I54" s="96"/>
    </row>
    <row r="55" spans="1:9" s="70" customFormat="1" x14ac:dyDescent="0.25">
      <c r="A55" s="92"/>
      <c r="B55" s="93"/>
      <c r="C55" s="94"/>
      <c r="D55" s="95"/>
      <c r="E55" s="95"/>
      <c r="F55" s="96"/>
      <c r="G55" s="96"/>
      <c r="H55" s="96"/>
      <c r="I55" s="96"/>
    </row>
    <row r="56" spans="1:9" s="70" customFormat="1" x14ac:dyDescent="0.25">
      <c r="A56" s="92"/>
      <c r="B56" s="93"/>
      <c r="C56" s="94"/>
      <c r="D56" s="95"/>
      <c r="E56" s="95"/>
      <c r="F56" s="96"/>
      <c r="G56" s="96"/>
      <c r="H56" s="96"/>
      <c r="I56" s="96"/>
    </row>
    <row r="57" spans="1:9" s="70" customFormat="1" x14ac:dyDescent="0.25">
      <c r="A57" s="92"/>
      <c r="B57" s="93"/>
      <c r="C57" s="94"/>
      <c r="D57" s="95"/>
      <c r="E57" s="95"/>
      <c r="F57" s="96"/>
      <c r="G57" s="96"/>
      <c r="H57" s="96"/>
      <c r="I57" s="96"/>
    </row>
    <row r="58" spans="1:9" x14ac:dyDescent="0.25">
      <c r="I58" s="97"/>
    </row>
    <row r="59" spans="1:9" ht="45" x14ac:dyDescent="0.25">
      <c r="A59" s="51" t="s">
        <v>73</v>
      </c>
      <c r="B59" s="52" t="s">
        <v>93</v>
      </c>
      <c r="C59" s="52" t="s">
        <v>59</v>
      </c>
      <c r="D59" s="52" t="s">
        <v>86</v>
      </c>
      <c r="E59" s="52" t="s">
        <v>87</v>
      </c>
      <c r="F59" s="56" t="s">
        <v>88</v>
      </c>
      <c r="G59" s="52" t="s">
        <v>89</v>
      </c>
      <c r="H59" s="52" t="s">
        <v>75</v>
      </c>
      <c r="I59" s="52" t="s">
        <v>90</v>
      </c>
    </row>
    <row r="60" spans="1:9" ht="54" customHeight="1" x14ac:dyDescent="0.25">
      <c r="A60" s="35">
        <v>6</v>
      </c>
      <c r="B60" s="36" t="s">
        <v>208</v>
      </c>
      <c r="C60" s="37">
        <v>0.11</v>
      </c>
      <c r="D60" s="48" t="e">
        <f>$D$8</f>
        <v>#REF!</v>
      </c>
      <c r="E60" s="48" t="e">
        <f>$E$8</f>
        <v>#REF!</v>
      </c>
      <c r="F60" s="33">
        <f>$F$8</f>
        <v>0</v>
      </c>
      <c r="G60" s="33" t="e">
        <f>$G$8</f>
        <v>#REF!</v>
      </c>
      <c r="H60" s="33" t="e">
        <f>$H$8</f>
        <v>#REF!</v>
      </c>
      <c r="I60" s="90">
        <f>IF(ISERROR(G60/H60),0,G60/H60)</f>
        <v>0</v>
      </c>
    </row>
    <row r="70" spans="1:9" ht="45" x14ac:dyDescent="0.25">
      <c r="A70" s="51" t="s">
        <v>73</v>
      </c>
      <c r="B70" s="52" t="s">
        <v>93</v>
      </c>
      <c r="C70" s="52" t="s">
        <v>59</v>
      </c>
      <c r="D70" s="52" t="s">
        <v>86</v>
      </c>
      <c r="E70" s="52" t="s">
        <v>87</v>
      </c>
      <c r="F70" s="56" t="s">
        <v>88</v>
      </c>
      <c r="G70" s="52" t="s">
        <v>89</v>
      </c>
      <c r="H70" s="52" t="s">
        <v>75</v>
      </c>
      <c r="I70" s="52" t="s">
        <v>90</v>
      </c>
    </row>
    <row r="71" spans="1:9" ht="45.75" customHeight="1" x14ac:dyDescent="0.25">
      <c r="A71" s="35">
        <v>9</v>
      </c>
      <c r="B71" s="36" t="s">
        <v>206</v>
      </c>
      <c r="C71" s="37">
        <v>0.12</v>
      </c>
      <c r="D71" s="48" t="e">
        <f>$D$11</f>
        <v>#REF!</v>
      </c>
      <c r="E71" s="48" t="e">
        <f>$E$11</f>
        <v>#REF!</v>
      </c>
      <c r="F71" s="33">
        <f>$F$11</f>
        <v>0</v>
      </c>
      <c r="G71" s="33" t="e">
        <f>$G$11</f>
        <v>#REF!</v>
      </c>
      <c r="H71" s="33" t="e">
        <f>$H$11</f>
        <v>#REF!</v>
      </c>
      <c r="I71" s="39">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71"/>
  <sheetViews>
    <sheetView topLeftCell="A6" zoomScale="69" zoomScaleNormal="69" workbookViewId="0">
      <selection activeCell="Q3" sqref="Q3"/>
    </sheetView>
  </sheetViews>
  <sheetFormatPr baseColWidth="10" defaultRowHeight="15" x14ac:dyDescent="0.2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13.7109375" customWidth="1"/>
    <col min="9" max="9" width="17.140625" style="128" customWidth="1"/>
  </cols>
  <sheetData>
    <row r="1" spans="1:11" x14ac:dyDescent="0.25">
      <c r="A1">
        <f ca="1">A1:Q15</f>
        <v>0</v>
      </c>
    </row>
    <row r="2" spans="1:11" ht="45" x14ac:dyDescent="0.25">
      <c r="A2" s="51" t="s">
        <v>73</v>
      </c>
      <c r="B2" s="52" t="s">
        <v>85</v>
      </c>
      <c r="C2" s="52" t="s">
        <v>59</v>
      </c>
      <c r="D2" s="52" t="s">
        <v>86</v>
      </c>
      <c r="E2" s="52" t="s">
        <v>87</v>
      </c>
      <c r="F2" s="52" t="s">
        <v>88</v>
      </c>
      <c r="G2" s="52" t="s">
        <v>89</v>
      </c>
      <c r="H2" s="52" t="s">
        <v>75</v>
      </c>
      <c r="I2" s="129" t="s">
        <v>90</v>
      </c>
    </row>
    <row r="3" spans="1:11" ht="47.25" customHeight="1" x14ac:dyDescent="0.25">
      <c r="A3" s="35">
        <v>1</v>
      </c>
      <c r="B3" s="36" t="s">
        <v>183</v>
      </c>
      <c r="C3" s="37">
        <v>0.11</v>
      </c>
      <c r="D3" s="88" t="e">
        <f>#REF!</f>
        <v>#REF!</v>
      </c>
      <c r="E3" s="38" t="e">
        <f>#REF!</f>
        <v>#REF!</v>
      </c>
      <c r="F3" s="117">
        <f t="shared" ref="F3:F12" si="0">IF(ISERROR(E3/D3),0,(E3/D3))</f>
        <v>0</v>
      </c>
      <c r="G3" s="40" t="e">
        <f>#REF!</f>
        <v>#REF!</v>
      </c>
      <c r="H3" s="89" t="e">
        <f>#REF!</f>
        <v>#REF!</v>
      </c>
      <c r="I3" s="130">
        <f>IF(ISERROR(G3/H3),0,G3/H3)</f>
        <v>0</v>
      </c>
    </row>
    <row r="4" spans="1:11" ht="49.5" customHeight="1" x14ac:dyDescent="0.25">
      <c r="A4" s="35">
        <v>2</v>
      </c>
      <c r="B4" s="36" t="s">
        <v>185</v>
      </c>
      <c r="C4" s="37">
        <v>0.11</v>
      </c>
      <c r="D4" s="88" t="e">
        <f>#REF!</f>
        <v>#REF!</v>
      </c>
      <c r="E4" s="38" t="e">
        <f>#REF!</f>
        <v>#REF!</v>
      </c>
      <c r="F4" s="117">
        <f t="shared" si="0"/>
        <v>0</v>
      </c>
      <c r="G4" s="40" t="e">
        <f>#REF!</f>
        <v>#REF!</v>
      </c>
      <c r="H4" s="89" t="e">
        <f>#REF!</f>
        <v>#REF!</v>
      </c>
      <c r="I4" s="130">
        <f t="shared" ref="I4:I11" si="1">IF(ISERROR(G4/H4),0,G4/H4)</f>
        <v>0</v>
      </c>
    </row>
    <row r="5" spans="1:11" ht="45" x14ac:dyDescent="0.25">
      <c r="A5" s="35">
        <v>3</v>
      </c>
      <c r="B5" s="36" t="s">
        <v>188</v>
      </c>
      <c r="C5" s="37">
        <v>0.11</v>
      </c>
      <c r="D5" s="88" t="e">
        <f>#REF!</f>
        <v>#REF!</v>
      </c>
      <c r="E5" s="38" t="e">
        <f>#REF!</f>
        <v>#REF!</v>
      </c>
      <c r="F5" s="117">
        <f t="shared" si="0"/>
        <v>0</v>
      </c>
      <c r="G5" s="40" t="e">
        <f>#REF!</f>
        <v>#REF!</v>
      </c>
      <c r="H5" s="89" t="e">
        <f>#REF!</f>
        <v>#REF!</v>
      </c>
      <c r="I5" s="130">
        <f t="shared" si="1"/>
        <v>0</v>
      </c>
    </row>
    <row r="6" spans="1:11" s="126" customFormat="1" ht="62.25" customHeight="1" x14ac:dyDescent="0.25">
      <c r="A6" s="119">
        <v>4</v>
      </c>
      <c r="B6" s="120" t="s">
        <v>192</v>
      </c>
      <c r="C6" s="121">
        <v>0.11</v>
      </c>
      <c r="D6" s="122" t="e">
        <f>#REF!</f>
        <v>#REF!</v>
      </c>
      <c r="E6" s="123" t="e">
        <f>#REF!</f>
        <v>#REF!</v>
      </c>
      <c r="F6" s="124">
        <f t="shared" si="0"/>
        <v>0</v>
      </c>
      <c r="G6" s="127" t="e">
        <f>+#REF!</f>
        <v>#REF!</v>
      </c>
      <c r="H6" s="125" t="e">
        <f>#REF!</f>
        <v>#REF!</v>
      </c>
      <c r="I6" s="130">
        <f t="shared" si="1"/>
        <v>0</v>
      </c>
    </row>
    <row r="7" spans="1:11" ht="39" customHeight="1" x14ac:dyDescent="0.25">
      <c r="A7" s="35">
        <v>5</v>
      </c>
      <c r="B7" s="36" t="s">
        <v>196</v>
      </c>
      <c r="C7" s="37">
        <v>0.11</v>
      </c>
      <c r="D7" s="88" t="e">
        <f>#REF!</f>
        <v>#REF!</v>
      </c>
      <c r="E7" s="38" t="e">
        <f>+#REF!</f>
        <v>#REF!</v>
      </c>
      <c r="F7" s="117">
        <f t="shared" si="0"/>
        <v>0</v>
      </c>
      <c r="G7" s="40" t="e">
        <f>#REF!</f>
        <v>#REF!</v>
      </c>
      <c r="H7" s="89" t="e">
        <f>#REF!</f>
        <v>#REF!</v>
      </c>
      <c r="I7" s="130">
        <f t="shared" si="1"/>
        <v>0</v>
      </c>
    </row>
    <row r="8" spans="1:11" ht="53.25" customHeight="1" x14ac:dyDescent="0.25">
      <c r="A8" s="35">
        <v>6</v>
      </c>
      <c r="B8" s="36" t="s">
        <v>207</v>
      </c>
      <c r="C8" s="37">
        <v>0.11</v>
      </c>
      <c r="D8" s="88" t="e">
        <f>#REF!</f>
        <v>#REF!</v>
      </c>
      <c r="E8" s="38" t="e">
        <f>+#REF!</f>
        <v>#REF!</v>
      </c>
      <c r="F8" s="117">
        <f t="shared" si="0"/>
        <v>0</v>
      </c>
      <c r="G8" s="40" t="e">
        <f>#REF!</f>
        <v>#REF!</v>
      </c>
      <c r="H8" s="89" t="e">
        <f>#REF!</f>
        <v>#REF!</v>
      </c>
      <c r="I8" s="130">
        <f t="shared" si="1"/>
        <v>0</v>
      </c>
    </row>
    <row r="9" spans="1:11" s="126" customFormat="1" ht="53.25" customHeight="1" x14ac:dyDescent="0.25">
      <c r="A9" s="119">
        <v>7</v>
      </c>
      <c r="B9" s="120" t="s">
        <v>203</v>
      </c>
      <c r="C9" s="121">
        <v>0.11</v>
      </c>
      <c r="D9" s="122" t="e">
        <f>#REF!</f>
        <v>#REF!</v>
      </c>
      <c r="E9" s="123" t="e">
        <f>+#REF!</f>
        <v>#REF!</v>
      </c>
      <c r="F9" s="124">
        <f t="shared" si="0"/>
        <v>0</v>
      </c>
      <c r="G9" s="125" t="e">
        <f>#REF!</f>
        <v>#REF!</v>
      </c>
      <c r="H9" s="125" t="e">
        <f>#REF!</f>
        <v>#REF!</v>
      </c>
      <c r="I9" s="130">
        <f t="shared" si="1"/>
        <v>0</v>
      </c>
    </row>
    <row r="10" spans="1:11" ht="66" customHeight="1" x14ac:dyDescent="0.25">
      <c r="A10" s="35">
        <v>8</v>
      </c>
      <c r="B10" s="36" t="s">
        <v>204</v>
      </c>
      <c r="C10" s="37">
        <v>0.11</v>
      </c>
      <c r="D10" s="88" t="e">
        <f>#REF!</f>
        <v>#REF!</v>
      </c>
      <c r="E10" s="38" t="e">
        <f>+#REF!</f>
        <v>#REF!</v>
      </c>
      <c r="F10" s="117">
        <f t="shared" si="0"/>
        <v>0</v>
      </c>
      <c r="G10" s="89" t="e">
        <f>#REF!</f>
        <v>#REF!</v>
      </c>
      <c r="H10" s="89" t="e">
        <f>#REF!</f>
        <v>#REF!</v>
      </c>
      <c r="I10" s="130">
        <f t="shared" si="1"/>
        <v>0</v>
      </c>
    </row>
    <row r="11" spans="1:11" s="126" customFormat="1" ht="40.5" customHeight="1" x14ac:dyDescent="0.25">
      <c r="A11" s="119">
        <v>9</v>
      </c>
      <c r="B11" s="120" t="s">
        <v>206</v>
      </c>
      <c r="C11" s="121">
        <v>0.12</v>
      </c>
      <c r="D11" s="122" t="e">
        <f>#REF!</f>
        <v>#REF!</v>
      </c>
      <c r="E11" s="123" t="e">
        <f>+#REF!</f>
        <v>#REF!</v>
      </c>
      <c r="F11" s="124">
        <f t="shared" si="0"/>
        <v>0</v>
      </c>
      <c r="G11" s="125" t="e">
        <f>+#REF!</f>
        <v>#REF!</v>
      </c>
      <c r="H11" s="125" t="e">
        <f>#REF!</f>
        <v>#REF!</v>
      </c>
      <c r="I11" s="130">
        <f t="shared" si="1"/>
        <v>0</v>
      </c>
    </row>
    <row r="12" spans="1:11" x14ac:dyDescent="0.25">
      <c r="A12" s="366" t="s">
        <v>91</v>
      </c>
      <c r="B12" s="366"/>
      <c r="C12" s="53">
        <f>SUM(C3:C11)</f>
        <v>1</v>
      </c>
      <c r="D12" s="54" t="e">
        <f>SUM(D3:D11)</f>
        <v>#REF!</v>
      </c>
      <c r="E12" s="54" t="e">
        <f>SUM(E3:E11)</f>
        <v>#REF!</v>
      </c>
      <c r="F12" s="118">
        <f t="shared" si="0"/>
        <v>0</v>
      </c>
      <c r="G12" s="55" t="e">
        <f>SUMPRODUCT($C$3:$C$11,G3:G11)</f>
        <v>#REF!</v>
      </c>
      <c r="H12" s="55" t="e">
        <f>SUMPRODUCT($C$3:$C$11,H3:H11)</f>
        <v>#REF!</v>
      </c>
      <c r="I12" s="131">
        <f>IF(ISERROR(G12/H12),0,G12/H12)</f>
        <v>0</v>
      </c>
    </row>
    <row r="13" spans="1:11" x14ac:dyDescent="0.25">
      <c r="E13" s="41"/>
      <c r="K13" s="41"/>
    </row>
    <row r="15" spans="1:11" x14ac:dyDescent="0.25">
      <c r="B15" s="42"/>
      <c r="C15" s="43">
        <v>43312</v>
      </c>
      <c r="D15" s="43">
        <v>43281</v>
      </c>
    </row>
    <row r="16" spans="1:11" x14ac:dyDescent="0.25">
      <c r="B16" s="34" t="s">
        <v>88</v>
      </c>
      <c r="C16" s="45">
        <f>F12</f>
        <v>0</v>
      </c>
      <c r="D16" s="45">
        <v>0.96</v>
      </c>
    </row>
    <row r="17" spans="1:9" x14ac:dyDescent="0.25">
      <c r="B17" s="34" t="s">
        <v>90</v>
      </c>
      <c r="C17" s="44">
        <f>I12</f>
        <v>0</v>
      </c>
      <c r="D17" s="44">
        <v>1.0009999999999999</v>
      </c>
    </row>
    <row r="18" spans="1:9" x14ac:dyDescent="0.25">
      <c r="I18" s="132"/>
    </row>
    <row r="24" spans="1:9" x14ac:dyDescent="0.25">
      <c r="A24" s="47" t="s">
        <v>92</v>
      </c>
    </row>
    <row r="26" spans="1:9" ht="45" x14ac:dyDescent="0.25">
      <c r="A26" s="51" t="s">
        <v>73</v>
      </c>
      <c r="B26" s="52" t="s">
        <v>93</v>
      </c>
      <c r="C26" s="52" t="s">
        <v>59</v>
      </c>
      <c r="D26" s="52" t="s">
        <v>86</v>
      </c>
      <c r="E26" s="52" t="s">
        <v>87</v>
      </c>
      <c r="F26" s="56" t="s">
        <v>88</v>
      </c>
      <c r="G26" s="57" t="s">
        <v>89</v>
      </c>
      <c r="H26" s="57" t="s">
        <v>75</v>
      </c>
      <c r="I26" s="129" t="s">
        <v>90</v>
      </c>
    </row>
    <row r="27" spans="1:9" ht="46.5" customHeight="1" x14ac:dyDescent="0.25">
      <c r="A27" s="35">
        <v>1</v>
      </c>
      <c r="B27" s="36" t="s">
        <v>183</v>
      </c>
      <c r="C27" s="37">
        <v>0.11</v>
      </c>
      <c r="D27" s="48" t="e">
        <f>$D$3</f>
        <v>#REF!</v>
      </c>
      <c r="E27" s="48" t="e">
        <f>$E$3</f>
        <v>#REF!</v>
      </c>
      <c r="F27" s="37">
        <f>$F$3</f>
        <v>0</v>
      </c>
      <c r="G27" s="37" t="e">
        <f>$G$3</f>
        <v>#REF!</v>
      </c>
      <c r="H27" s="91" t="e">
        <f>$H$3</f>
        <v>#REF!</v>
      </c>
      <c r="I27" s="130">
        <f>IF(ISERROR(G27/H27),0,G27/H27)</f>
        <v>0</v>
      </c>
    </row>
    <row r="28" spans="1:9" ht="50.25" customHeight="1" x14ac:dyDescent="0.25">
      <c r="A28" s="35">
        <v>2</v>
      </c>
      <c r="B28" s="36" t="s">
        <v>185</v>
      </c>
      <c r="C28" s="37">
        <v>0.11</v>
      </c>
      <c r="D28" s="48" t="e">
        <f>$D$4</f>
        <v>#REF!</v>
      </c>
      <c r="E28" s="48" t="e">
        <f>$E$4</f>
        <v>#REF!</v>
      </c>
      <c r="F28" s="33">
        <f>$F$4</f>
        <v>0</v>
      </c>
      <c r="G28" s="33" t="e">
        <f>$G$4</f>
        <v>#REF!</v>
      </c>
      <c r="H28" s="33" t="e">
        <f>$H$4</f>
        <v>#REF!</v>
      </c>
      <c r="I28" s="130">
        <f>IF(ISERROR(G28/H28),0,G28/H28)</f>
        <v>0</v>
      </c>
    </row>
    <row r="29" spans="1:9" ht="53.25" customHeight="1" x14ac:dyDescent="0.25"/>
    <row r="30" spans="1:9" ht="53.25" customHeight="1" x14ac:dyDescent="0.25"/>
    <row r="31" spans="1:9" x14ac:dyDescent="0.25">
      <c r="A31" s="49" t="s">
        <v>219</v>
      </c>
    </row>
    <row r="33" spans="1:9" ht="45" x14ac:dyDescent="0.25">
      <c r="A33" s="51" t="s">
        <v>73</v>
      </c>
      <c r="B33" s="52" t="s">
        <v>93</v>
      </c>
      <c r="C33" s="52" t="s">
        <v>59</v>
      </c>
      <c r="D33" s="52" t="s">
        <v>86</v>
      </c>
      <c r="E33" s="52" t="s">
        <v>87</v>
      </c>
      <c r="F33" s="56" t="s">
        <v>88</v>
      </c>
      <c r="G33" s="52" t="s">
        <v>89</v>
      </c>
      <c r="H33" s="52" t="s">
        <v>75</v>
      </c>
      <c r="I33" s="129" t="s">
        <v>90</v>
      </c>
    </row>
    <row r="34" spans="1:9" ht="30" x14ac:dyDescent="0.25">
      <c r="A34" s="35">
        <v>3</v>
      </c>
      <c r="B34" s="36" t="s">
        <v>106</v>
      </c>
      <c r="C34" s="37">
        <v>0.11</v>
      </c>
      <c r="D34" s="48" t="e">
        <f>D5</f>
        <v>#REF!</v>
      </c>
      <c r="E34" s="48" t="e">
        <f>$E$5</f>
        <v>#REF!</v>
      </c>
      <c r="F34" s="33">
        <f>$F$5</f>
        <v>0</v>
      </c>
      <c r="G34" s="33" t="e">
        <f>$G$5</f>
        <v>#REF!</v>
      </c>
      <c r="H34" s="33" t="e">
        <f>$H$5</f>
        <v>#REF!</v>
      </c>
      <c r="I34" s="130">
        <f>IF(ISERROR(G34/H34),0,G34/H34)</f>
        <v>0</v>
      </c>
    </row>
    <row r="35" spans="1:9" ht="72" customHeight="1" x14ac:dyDescent="0.25">
      <c r="A35" s="35">
        <v>4</v>
      </c>
      <c r="B35" s="36" t="s">
        <v>192</v>
      </c>
      <c r="C35" s="37">
        <v>0.11</v>
      </c>
      <c r="D35" s="48" t="e">
        <f>D6</f>
        <v>#REF!</v>
      </c>
      <c r="E35" s="48" t="e">
        <f>$E$6</f>
        <v>#REF!</v>
      </c>
      <c r="F35" s="33">
        <f>$F$6</f>
        <v>0</v>
      </c>
      <c r="G35" s="33" t="e">
        <f>$G$6</f>
        <v>#REF!</v>
      </c>
      <c r="H35" s="33" t="e">
        <f>$H$6</f>
        <v>#REF!</v>
      </c>
      <c r="I35" s="130">
        <f>IF(ISERROR(G35/H35),0,G35/H35)</f>
        <v>0</v>
      </c>
    </row>
    <row r="36" spans="1:9" ht="39.75" customHeight="1" x14ac:dyDescent="0.25">
      <c r="A36" s="35">
        <v>5</v>
      </c>
      <c r="B36" s="36" t="s">
        <v>196</v>
      </c>
      <c r="C36" s="37">
        <v>0.11</v>
      </c>
      <c r="D36" s="48" t="e">
        <f>D7</f>
        <v>#REF!</v>
      </c>
      <c r="E36" s="48" t="e">
        <f>$E$7</f>
        <v>#REF!</v>
      </c>
      <c r="F36" s="33">
        <f>$F$7</f>
        <v>0</v>
      </c>
      <c r="G36" s="33" t="e">
        <f>$G$7</f>
        <v>#REF!</v>
      </c>
      <c r="H36" s="33" t="e">
        <f>$H$7</f>
        <v>#REF!</v>
      </c>
      <c r="I36" s="130">
        <f>IF(ISERROR(G36/H36),0,G36/H36)</f>
        <v>0</v>
      </c>
    </row>
    <row r="37" spans="1:9" ht="17.25" customHeight="1" x14ac:dyDescent="0.25"/>
    <row r="38" spans="1:9" ht="17.25" customHeight="1" x14ac:dyDescent="0.25"/>
    <row r="39" spans="1:9" ht="17.25" customHeight="1" x14ac:dyDescent="0.25"/>
    <row r="40" spans="1:9" ht="17.25" customHeight="1" x14ac:dyDescent="0.25"/>
    <row r="41" spans="1:9" ht="17.25" customHeight="1" x14ac:dyDescent="0.25"/>
    <row r="42" spans="1:9" ht="17.25" customHeight="1" x14ac:dyDescent="0.25"/>
    <row r="43" spans="1:9" ht="17.25" customHeight="1" x14ac:dyDescent="0.25"/>
    <row r="46" spans="1:9" x14ac:dyDescent="0.25">
      <c r="A46" s="49" t="s">
        <v>220</v>
      </c>
    </row>
    <row r="47" spans="1:9" ht="45" x14ac:dyDescent="0.25">
      <c r="A47" s="51" t="s">
        <v>73</v>
      </c>
      <c r="B47" s="52" t="s">
        <v>93</v>
      </c>
      <c r="C47" s="52" t="s">
        <v>59</v>
      </c>
      <c r="D47" s="52" t="s">
        <v>86</v>
      </c>
      <c r="E47" s="52" t="s">
        <v>87</v>
      </c>
      <c r="F47" s="56" t="s">
        <v>88</v>
      </c>
      <c r="G47" s="57" t="s">
        <v>89</v>
      </c>
      <c r="H47" s="57" t="s">
        <v>75</v>
      </c>
      <c r="I47" s="129" t="s">
        <v>90</v>
      </c>
    </row>
    <row r="48" spans="1:9" ht="33.75" customHeight="1" x14ac:dyDescent="0.25">
      <c r="A48" s="35">
        <v>7</v>
      </c>
      <c r="B48" s="36" t="s">
        <v>203</v>
      </c>
      <c r="C48" s="37">
        <v>0.11</v>
      </c>
      <c r="D48" s="48" t="e">
        <f>$D$9</f>
        <v>#REF!</v>
      </c>
      <c r="E48" s="48" t="e">
        <f>$E$9</f>
        <v>#REF!</v>
      </c>
      <c r="F48" s="33">
        <f>$F$9</f>
        <v>0</v>
      </c>
      <c r="G48" s="33" t="e">
        <f>$G$9</f>
        <v>#REF!</v>
      </c>
      <c r="H48" s="33" t="e">
        <f>$H$9</f>
        <v>#REF!</v>
      </c>
      <c r="I48" s="130">
        <f>IF(ISERROR(G48/H48),0,G48/H48)</f>
        <v>0</v>
      </c>
    </row>
    <row r="49" spans="1:9" ht="67.5" customHeight="1" x14ac:dyDescent="0.25">
      <c r="A49" s="35">
        <v>8</v>
      </c>
      <c r="B49" s="36" t="s">
        <v>204</v>
      </c>
      <c r="C49" s="37">
        <v>0.11</v>
      </c>
      <c r="D49" s="48" t="e">
        <f>$D$10</f>
        <v>#REF!</v>
      </c>
      <c r="E49" s="48" t="e">
        <f>$E$10</f>
        <v>#REF!</v>
      </c>
      <c r="F49" s="33">
        <f>$F$10</f>
        <v>0</v>
      </c>
      <c r="G49" s="33" t="e">
        <f>$G$10</f>
        <v>#REF!</v>
      </c>
      <c r="H49" s="33" t="e">
        <f>$H$10</f>
        <v>#REF!</v>
      </c>
      <c r="I49" s="130">
        <f>IF(ISERROR(G49/H49),0,G49/H49)</f>
        <v>0</v>
      </c>
    </row>
    <row r="50" spans="1:9" s="70" customFormat="1" x14ac:dyDescent="0.25">
      <c r="A50" s="92"/>
      <c r="B50" s="93"/>
      <c r="C50" s="94"/>
      <c r="D50" s="95"/>
      <c r="E50" s="95"/>
      <c r="F50" s="96"/>
      <c r="G50" s="96"/>
      <c r="H50" s="96"/>
      <c r="I50" s="133"/>
    </row>
    <row r="51" spans="1:9" s="70" customFormat="1" x14ac:dyDescent="0.25">
      <c r="A51" s="92"/>
      <c r="B51" s="93"/>
      <c r="C51" s="94"/>
      <c r="D51" s="95"/>
      <c r="E51" s="95"/>
      <c r="F51" s="96"/>
      <c r="G51" s="96"/>
      <c r="H51" s="96"/>
      <c r="I51" s="133"/>
    </row>
    <row r="52" spans="1:9" s="70" customFormat="1" x14ac:dyDescent="0.25">
      <c r="A52" s="92"/>
      <c r="B52" s="93"/>
      <c r="C52" s="94"/>
      <c r="D52" s="95"/>
      <c r="E52" s="95"/>
      <c r="F52" s="96"/>
      <c r="G52" s="96"/>
      <c r="H52" s="96"/>
      <c r="I52" s="133"/>
    </row>
    <row r="53" spans="1:9" s="70" customFormat="1" x14ac:dyDescent="0.25">
      <c r="A53" s="92"/>
      <c r="B53" s="93"/>
      <c r="C53" s="94"/>
      <c r="D53" s="95"/>
      <c r="E53" s="95"/>
      <c r="F53" s="96"/>
      <c r="G53" s="96"/>
      <c r="H53" s="96"/>
      <c r="I53" s="133"/>
    </row>
    <row r="54" spans="1:9" s="70" customFormat="1" x14ac:dyDescent="0.25">
      <c r="A54" s="92"/>
      <c r="B54" s="93"/>
      <c r="C54" s="94"/>
      <c r="D54" s="95"/>
      <c r="E54" s="95"/>
      <c r="F54" s="96"/>
      <c r="G54" s="96"/>
      <c r="H54" s="96"/>
      <c r="I54" s="133"/>
    </row>
    <row r="55" spans="1:9" s="70" customFormat="1" x14ac:dyDescent="0.25">
      <c r="A55" s="92"/>
      <c r="B55" s="93"/>
      <c r="C55" s="94"/>
      <c r="D55" s="95"/>
      <c r="E55" s="95"/>
      <c r="F55" s="96"/>
      <c r="G55" s="96"/>
      <c r="H55" s="96"/>
      <c r="I55" s="133"/>
    </row>
    <row r="56" spans="1:9" s="70" customFormat="1" x14ac:dyDescent="0.25">
      <c r="A56" s="92"/>
      <c r="B56" s="93"/>
      <c r="C56" s="94"/>
      <c r="D56" s="95"/>
      <c r="E56" s="95"/>
      <c r="F56" s="96"/>
      <c r="G56" s="96"/>
      <c r="H56" s="96"/>
      <c r="I56" s="133"/>
    </row>
    <row r="57" spans="1:9" s="70" customFormat="1" x14ac:dyDescent="0.25">
      <c r="A57" s="92"/>
      <c r="B57" s="93"/>
      <c r="C57" s="94"/>
      <c r="D57" s="95"/>
      <c r="E57" s="95"/>
      <c r="F57" s="96"/>
      <c r="G57" s="96"/>
      <c r="H57" s="96"/>
      <c r="I57" s="133"/>
    </row>
    <row r="59" spans="1:9" ht="45" x14ac:dyDescent="0.25">
      <c r="A59" s="51" t="s">
        <v>73</v>
      </c>
      <c r="B59" s="52" t="s">
        <v>93</v>
      </c>
      <c r="C59" s="52" t="s">
        <v>59</v>
      </c>
      <c r="D59" s="52" t="s">
        <v>86</v>
      </c>
      <c r="E59" s="52" t="s">
        <v>87</v>
      </c>
      <c r="F59" s="56" t="s">
        <v>88</v>
      </c>
      <c r="G59" s="52" t="s">
        <v>89</v>
      </c>
      <c r="H59" s="52" t="s">
        <v>75</v>
      </c>
      <c r="I59" s="129" t="s">
        <v>90</v>
      </c>
    </row>
    <row r="60" spans="1:9" ht="54" customHeight="1" x14ac:dyDescent="0.25">
      <c r="A60" s="35">
        <v>6</v>
      </c>
      <c r="B60" s="36" t="s">
        <v>208</v>
      </c>
      <c r="C60" s="37">
        <v>0.11</v>
      </c>
      <c r="D60" s="48" t="e">
        <f>$D$8</f>
        <v>#REF!</v>
      </c>
      <c r="E60" s="48" t="e">
        <f>$E$8</f>
        <v>#REF!</v>
      </c>
      <c r="F60" s="33">
        <f>$F$8</f>
        <v>0</v>
      </c>
      <c r="G60" s="33" t="e">
        <f>$G$8</f>
        <v>#REF!</v>
      </c>
      <c r="H60" s="33" t="e">
        <f>$H$8</f>
        <v>#REF!</v>
      </c>
      <c r="I60" s="130">
        <f>IF(ISERROR(G60/H60),0,G60/H60)</f>
        <v>0</v>
      </c>
    </row>
    <row r="70" spans="1:9" ht="45" x14ac:dyDescent="0.25">
      <c r="A70" s="51" t="s">
        <v>73</v>
      </c>
      <c r="B70" s="52" t="s">
        <v>93</v>
      </c>
      <c r="C70" s="52" t="s">
        <v>59</v>
      </c>
      <c r="D70" s="52" t="s">
        <v>86</v>
      </c>
      <c r="E70" s="52" t="s">
        <v>87</v>
      </c>
      <c r="F70" s="56" t="s">
        <v>88</v>
      </c>
      <c r="G70" s="52" t="s">
        <v>89</v>
      </c>
      <c r="H70" s="52" t="s">
        <v>75</v>
      </c>
      <c r="I70" s="129" t="s">
        <v>90</v>
      </c>
    </row>
    <row r="71" spans="1:9" ht="45.75" customHeight="1" x14ac:dyDescent="0.25">
      <c r="A71" s="35">
        <v>9</v>
      </c>
      <c r="B71" s="36" t="s">
        <v>206</v>
      </c>
      <c r="C71" s="37">
        <v>0.12</v>
      </c>
      <c r="D71" s="48" t="e">
        <f>$D$11</f>
        <v>#REF!</v>
      </c>
      <c r="E71" s="48" t="e">
        <f>$E$11</f>
        <v>#REF!</v>
      </c>
      <c r="F71" s="33">
        <f>$F$11</f>
        <v>0</v>
      </c>
      <c r="G71" s="33" t="e">
        <f>$G$11</f>
        <v>#REF!</v>
      </c>
      <c r="H71" s="33" t="e">
        <f>$H$11</f>
        <v>#REF!</v>
      </c>
      <c r="I71" s="130">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K71"/>
  <sheetViews>
    <sheetView zoomScale="69" zoomScaleNormal="69" workbookViewId="0"/>
  </sheetViews>
  <sheetFormatPr baseColWidth="10" defaultRowHeight="15" x14ac:dyDescent="0.2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24" bestFit="1" customWidth="1"/>
    <col min="9" max="9" width="12.42578125" style="70" customWidth="1"/>
  </cols>
  <sheetData>
    <row r="2" spans="1:11" ht="30" x14ac:dyDescent="0.25">
      <c r="A2" s="51" t="s">
        <v>73</v>
      </c>
      <c r="B2" s="52" t="s">
        <v>85</v>
      </c>
      <c r="C2" s="52" t="s">
        <v>59</v>
      </c>
      <c r="D2" s="52" t="s">
        <v>86</v>
      </c>
      <c r="E2" s="52" t="s">
        <v>87</v>
      </c>
      <c r="F2" s="52" t="s">
        <v>88</v>
      </c>
      <c r="G2" s="52" t="s">
        <v>89</v>
      </c>
      <c r="H2" s="52" t="s">
        <v>75</v>
      </c>
      <c r="I2" s="52" t="s">
        <v>90</v>
      </c>
    </row>
    <row r="3" spans="1:11" ht="47.25" customHeight="1" x14ac:dyDescent="0.25">
      <c r="A3" s="35">
        <v>1</v>
      </c>
      <c r="B3" s="36" t="s">
        <v>183</v>
      </c>
      <c r="C3" s="37">
        <v>0.11</v>
      </c>
      <c r="D3" s="88" t="e">
        <f>#REF!</f>
        <v>#REF!</v>
      </c>
      <c r="E3" s="38" t="e">
        <f>#REF!</f>
        <v>#REF!</v>
      </c>
      <c r="F3" s="117">
        <f t="shared" ref="F3:F12" si="0">IF(ISERROR(E3/D3),0,(E3/D3))</f>
        <v>0</v>
      </c>
      <c r="G3" s="40" t="e">
        <f>#REF!</f>
        <v>#REF!</v>
      </c>
      <c r="H3" s="89" t="e">
        <f>#REF!</f>
        <v>#REF!</v>
      </c>
      <c r="I3" s="99">
        <f>IF(ISERROR(G3/H3),0,G3/H3)</f>
        <v>0</v>
      </c>
    </row>
    <row r="4" spans="1:11" ht="49.5" customHeight="1" x14ac:dyDescent="0.25">
      <c r="A4" s="35">
        <v>2</v>
      </c>
      <c r="B4" s="36" t="s">
        <v>185</v>
      </c>
      <c r="C4" s="37">
        <v>0.11</v>
      </c>
      <c r="D4" s="88" t="e">
        <f>#REF!</f>
        <v>#REF!</v>
      </c>
      <c r="E4" s="38" t="e">
        <f>#REF!</f>
        <v>#REF!</v>
      </c>
      <c r="F4" s="117">
        <f t="shared" si="0"/>
        <v>0</v>
      </c>
      <c r="G4" s="40" t="e">
        <f>#REF!</f>
        <v>#REF!</v>
      </c>
      <c r="H4" s="89" t="e">
        <f>#REF!</f>
        <v>#REF!</v>
      </c>
      <c r="I4" s="99">
        <f t="shared" ref="I4:I11" si="1">IF(ISERROR(G4/H4),0,G4/H4)</f>
        <v>0</v>
      </c>
    </row>
    <row r="5" spans="1:11" ht="45" x14ac:dyDescent="0.25">
      <c r="A5" s="35">
        <v>3</v>
      </c>
      <c r="B5" s="36" t="s">
        <v>188</v>
      </c>
      <c r="C5" s="37">
        <v>0.11</v>
      </c>
      <c r="D5" s="88" t="e">
        <f>#REF!</f>
        <v>#REF!</v>
      </c>
      <c r="E5" s="38" t="e">
        <f>#REF!</f>
        <v>#REF!</v>
      </c>
      <c r="F5" s="117">
        <f t="shared" si="0"/>
        <v>0</v>
      </c>
      <c r="G5" s="40" t="e">
        <f>#REF!</f>
        <v>#REF!</v>
      </c>
      <c r="H5" s="89" t="e">
        <f>#REF!</f>
        <v>#REF!</v>
      </c>
      <c r="I5" s="99">
        <f t="shared" si="1"/>
        <v>0</v>
      </c>
    </row>
    <row r="6" spans="1:11" s="126" customFormat="1" ht="62.25" customHeight="1" x14ac:dyDescent="0.25">
      <c r="A6" s="35">
        <v>4</v>
      </c>
      <c r="B6" s="36" t="s">
        <v>192</v>
      </c>
      <c r="C6" s="37">
        <v>0.11</v>
      </c>
      <c r="D6" s="137" t="e">
        <f>#REF!</f>
        <v>#REF!</v>
      </c>
      <c r="E6" s="38" t="e">
        <f>#REF!</f>
        <v>#REF!</v>
      </c>
      <c r="F6" s="117">
        <f t="shared" si="0"/>
        <v>0</v>
      </c>
      <c r="G6" s="40" t="e">
        <f>+#REF!</f>
        <v>#REF!</v>
      </c>
      <c r="H6" s="89" t="e">
        <f>#REF!</f>
        <v>#REF!</v>
      </c>
      <c r="I6" s="99">
        <f t="shared" si="1"/>
        <v>0</v>
      </c>
    </row>
    <row r="7" spans="1:11" ht="39" customHeight="1" x14ac:dyDescent="0.25">
      <c r="A7" s="35">
        <v>5</v>
      </c>
      <c r="B7" s="36" t="s">
        <v>196</v>
      </c>
      <c r="C7" s="37">
        <v>0.11</v>
      </c>
      <c r="D7" s="88" t="e">
        <f>#REF!</f>
        <v>#REF!</v>
      </c>
      <c r="E7" s="38" t="e">
        <f>+#REF!</f>
        <v>#REF!</v>
      </c>
      <c r="F7" s="117">
        <f t="shared" si="0"/>
        <v>0</v>
      </c>
      <c r="G7" s="40" t="e">
        <f>#REF!</f>
        <v>#REF!</v>
      </c>
      <c r="H7" s="89" t="e">
        <f>#REF!</f>
        <v>#REF!</v>
      </c>
      <c r="I7" s="99">
        <f t="shared" si="1"/>
        <v>0</v>
      </c>
    </row>
    <row r="8" spans="1:11" ht="53.25" customHeight="1" x14ac:dyDescent="0.25">
      <c r="A8" s="35">
        <v>6</v>
      </c>
      <c r="B8" s="36" t="s">
        <v>207</v>
      </c>
      <c r="C8" s="37">
        <v>0.11</v>
      </c>
      <c r="D8" s="88" t="e">
        <f>#REF!</f>
        <v>#REF!</v>
      </c>
      <c r="E8" s="38" t="e">
        <f>+#REF!</f>
        <v>#REF!</v>
      </c>
      <c r="F8" s="117">
        <f t="shared" si="0"/>
        <v>0</v>
      </c>
      <c r="G8" s="40" t="e">
        <f>#REF!</f>
        <v>#REF!</v>
      </c>
      <c r="H8" s="89" t="e">
        <f>#REF!</f>
        <v>#REF!</v>
      </c>
      <c r="I8" s="99">
        <f t="shared" si="1"/>
        <v>0</v>
      </c>
    </row>
    <row r="9" spans="1:11" s="126" customFormat="1" ht="53.25" customHeight="1" x14ac:dyDescent="0.25">
      <c r="A9" s="35">
        <v>7</v>
      </c>
      <c r="B9" s="36" t="s">
        <v>203</v>
      </c>
      <c r="C9" s="37">
        <v>0.11</v>
      </c>
      <c r="D9" s="137" t="e">
        <f>#REF!</f>
        <v>#REF!</v>
      </c>
      <c r="E9" s="38" t="e">
        <f>+#REF!</f>
        <v>#REF!</v>
      </c>
      <c r="F9" s="117">
        <f t="shared" si="0"/>
        <v>0</v>
      </c>
      <c r="G9" s="89" t="e">
        <f>#REF!</f>
        <v>#REF!</v>
      </c>
      <c r="H9" s="89" t="e">
        <f>#REF!</f>
        <v>#REF!</v>
      </c>
      <c r="I9" s="99">
        <f t="shared" si="1"/>
        <v>0</v>
      </c>
    </row>
    <row r="10" spans="1:11" ht="66" customHeight="1" x14ac:dyDescent="0.25">
      <c r="A10" s="35">
        <v>8</v>
      </c>
      <c r="B10" s="36" t="s">
        <v>204</v>
      </c>
      <c r="C10" s="37">
        <v>0.11</v>
      </c>
      <c r="D10" s="88" t="e">
        <f>#REF!</f>
        <v>#REF!</v>
      </c>
      <c r="E10" s="38" t="e">
        <f>+#REF!</f>
        <v>#REF!</v>
      </c>
      <c r="F10" s="117">
        <f t="shared" si="0"/>
        <v>0</v>
      </c>
      <c r="G10" s="89" t="e">
        <f>#REF!</f>
        <v>#REF!</v>
      </c>
      <c r="H10" s="89" t="e">
        <f>#REF!</f>
        <v>#REF!</v>
      </c>
      <c r="I10" s="99">
        <f t="shared" si="1"/>
        <v>0</v>
      </c>
    </row>
    <row r="11" spans="1:11" s="126" customFormat="1" ht="40.5" customHeight="1" x14ac:dyDescent="0.25">
      <c r="A11" s="35">
        <v>9</v>
      </c>
      <c r="B11" s="36" t="s">
        <v>206</v>
      </c>
      <c r="C11" s="37">
        <v>0.12</v>
      </c>
      <c r="D11" s="137" t="e">
        <f>#REF!</f>
        <v>#REF!</v>
      </c>
      <c r="E11" s="38" t="e">
        <f>+#REF!</f>
        <v>#REF!</v>
      </c>
      <c r="F11" s="117">
        <f t="shared" si="0"/>
        <v>0</v>
      </c>
      <c r="G11" s="89" t="e">
        <f>+#REF!</f>
        <v>#REF!</v>
      </c>
      <c r="H11" s="89" t="e">
        <f>#REF!</f>
        <v>#REF!</v>
      </c>
      <c r="I11" s="99">
        <f t="shared" si="1"/>
        <v>0</v>
      </c>
    </row>
    <row r="12" spans="1:11" x14ac:dyDescent="0.25">
      <c r="A12" s="366" t="s">
        <v>91</v>
      </c>
      <c r="B12" s="366"/>
      <c r="C12" s="53">
        <f>SUM(C3:C11)</f>
        <v>1</v>
      </c>
      <c r="D12" s="54" t="e">
        <f>SUM(D3:D11)</f>
        <v>#REF!</v>
      </c>
      <c r="E12" s="54" t="e">
        <f>SUM(E3:E11)</f>
        <v>#REF!</v>
      </c>
      <c r="F12" s="118">
        <f t="shared" si="0"/>
        <v>0</v>
      </c>
      <c r="G12" s="136" t="e">
        <f>SUMPRODUCT($C$3:$C$11,G3:G11)</f>
        <v>#REF!</v>
      </c>
      <c r="H12" s="55" t="e">
        <f>SUMPRODUCT($C$3:$C$11,H3:H11)</f>
        <v>#REF!</v>
      </c>
      <c r="I12" s="55">
        <f>IF(ISERROR(G12/H12),0,G12/H12)</f>
        <v>0</v>
      </c>
    </row>
    <row r="13" spans="1:11" x14ac:dyDescent="0.25">
      <c r="E13" s="41"/>
      <c r="K13" s="41"/>
    </row>
    <row r="15" spans="1:11" x14ac:dyDescent="0.25">
      <c r="B15" s="42"/>
      <c r="C15" s="43">
        <v>43343</v>
      </c>
      <c r="D15" s="43">
        <v>43312</v>
      </c>
    </row>
    <row r="16" spans="1:11" x14ac:dyDescent="0.25">
      <c r="B16" s="34" t="s">
        <v>88</v>
      </c>
      <c r="C16" s="45">
        <f>F12</f>
        <v>0</v>
      </c>
      <c r="D16" s="45">
        <v>0.93</v>
      </c>
    </row>
    <row r="17" spans="1:9" x14ac:dyDescent="0.25">
      <c r="B17" s="34" t="s">
        <v>90</v>
      </c>
      <c r="C17" s="44">
        <f>I12</f>
        <v>0</v>
      </c>
      <c r="D17" s="44">
        <v>1.0169999999999999</v>
      </c>
    </row>
    <row r="18" spans="1:9" x14ac:dyDescent="0.25">
      <c r="I18" s="135"/>
    </row>
    <row r="24" spans="1:9" x14ac:dyDescent="0.25">
      <c r="A24" s="47" t="s">
        <v>92</v>
      </c>
    </row>
    <row r="26" spans="1:9" ht="30" x14ac:dyDescent="0.25">
      <c r="A26" s="51" t="s">
        <v>73</v>
      </c>
      <c r="B26" s="52" t="s">
        <v>93</v>
      </c>
      <c r="C26" s="52" t="s">
        <v>59</v>
      </c>
      <c r="D26" s="52" t="s">
        <v>86</v>
      </c>
      <c r="E26" s="52" t="s">
        <v>87</v>
      </c>
      <c r="F26" s="56" t="s">
        <v>88</v>
      </c>
      <c r="G26" s="57" t="s">
        <v>89</v>
      </c>
      <c r="H26" s="57" t="s">
        <v>75</v>
      </c>
      <c r="I26" s="134" t="s">
        <v>90</v>
      </c>
    </row>
    <row r="27" spans="1:9" ht="46.5" customHeight="1" x14ac:dyDescent="0.25">
      <c r="A27" s="35">
        <v>1</v>
      </c>
      <c r="B27" s="36" t="s">
        <v>183</v>
      </c>
      <c r="C27" s="37">
        <v>0.11</v>
      </c>
      <c r="D27" s="48" t="e">
        <f>$D$3</f>
        <v>#REF!</v>
      </c>
      <c r="E27" s="48" t="e">
        <f>$E$3</f>
        <v>#REF!</v>
      </c>
      <c r="F27" s="37">
        <f>$F$3</f>
        <v>0</v>
      </c>
      <c r="G27" s="37" t="e">
        <f>$G$3</f>
        <v>#REF!</v>
      </c>
      <c r="H27" s="91" t="e">
        <f>$H$3</f>
        <v>#REF!</v>
      </c>
      <c r="I27" s="99">
        <f>IF(ISERROR(G27/H27),0,G27/H27)</f>
        <v>0</v>
      </c>
    </row>
    <row r="28" spans="1:9" ht="50.25" customHeight="1" x14ac:dyDescent="0.25">
      <c r="A28" s="35">
        <v>2</v>
      </c>
      <c r="B28" s="36" t="s">
        <v>185</v>
      </c>
      <c r="C28" s="37">
        <v>0.11</v>
      </c>
      <c r="D28" s="48" t="e">
        <f>$D$4</f>
        <v>#REF!</v>
      </c>
      <c r="E28" s="48" t="e">
        <f>$E$4</f>
        <v>#REF!</v>
      </c>
      <c r="F28" s="33">
        <f>$F$4</f>
        <v>0</v>
      </c>
      <c r="G28" s="33" t="e">
        <f>$G$4</f>
        <v>#REF!</v>
      </c>
      <c r="H28" s="33" t="e">
        <f>$H$4</f>
        <v>#REF!</v>
      </c>
      <c r="I28" s="99">
        <f>IF(ISERROR(G28/H28),0,G28/H28)</f>
        <v>0</v>
      </c>
    </row>
    <row r="29" spans="1:9" ht="53.25" customHeight="1" x14ac:dyDescent="0.25"/>
    <row r="30" spans="1:9" ht="53.25" customHeight="1" x14ac:dyDescent="0.25"/>
    <row r="31" spans="1:9" x14ac:dyDescent="0.25">
      <c r="A31" s="49" t="s">
        <v>219</v>
      </c>
    </row>
    <row r="33" spans="1:9" ht="30" x14ac:dyDescent="0.25">
      <c r="A33" s="51" t="s">
        <v>73</v>
      </c>
      <c r="B33" s="52" t="s">
        <v>93</v>
      </c>
      <c r="C33" s="52" t="s">
        <v>59</v>
      </c>
      <c r="D33" s="52" t="s">
        <v>86</v>
      </c>
      <c r="E33" s="52" t="s">
        <v>87</v>
      </c>
      <c r="F33" s="56" t="s">
        <v>88</v>
      </c>
      <c r="G33" s="52" t="s">
        <v>89</v>
      </c>
      <c r="H33" s="52" t="s">
        <v>75</v>
      </c>
      <c r="I33" s="134" t="s">
        <v>90</v>
      </c>
    </row>
    <row r="34" spans="1:9" ht="30" x14ac:dyDescent="0.25">
      <c r="A34" s="35">
        <v>3</v>
      </c>
      <c r="B34" s="36" t="s">
        <v>106</v>
      </c>
      <c r="C34" s="37">
        <v>0.11</v>
      </c>
      <c r="D34" s="48" t="e">
        <f>D5</f>
        <v>#REF!</v>
      </c>
      <c r="E34" s="48" t="e">
        <f>$E$5</f>
        <v>#REF!</v>
      </c>
      <c r="F34" s="33">
        <f>$F$5</f>
        <v>0</v>
      </c>
      <c r="G34" s="33" t="e">
        <f>$G$5</f>
        <v>#REF!</v>
      </c>
      <c r="H34" s="33" t="e">
        <f>$H$5</f>
        <v>#REF!</v>
      </c>
      <c r="I34" s="99">
        <f>IF(ISERROR(G34/H34),0,G34/H34)</f>
        <v>0</v>
      </c>
    </row>
    <row r="35" spans="1:9" ht="72" customHeight="1" x14ac:dyDescent="0.25">
      <c r="A35" s="35">
        <v>4</v>
      </c>
      <c r="B35" s="36" t="s">
        <v>192</v>
      </c>
      <c r="C35" s="37">
        <v>0.11</v>
      </c>
      <c r="D35" s="48" t="e">
        <f>D6</f>
        <v>#REF!</v>
      </c>
      <c r="E35" s="48" t="e">
        <f>$E$6</f>
        <v>#REF!</v>
      </c>
      <c r="F35" s="33">
        <f>$F$6</f>
        <v>0</v>
      </c>
      <c r="G35" s="33" t="e">
        <f>$G$6</f>
        <v>#REF!</v>
      </c>
      <c r="H35" s="33" t="e">
        <f>$H$6</f>
        <v>#REF!</v>
      </c>
      <c r="I35" s="99">
        <f>IF(ISERROR(G35/H35),0,G35/H35)</f>
        <v>0</v>
      </c>
    </row>
    <row r="36" spans="1:9" ht="39.75" customHeight="1" x14ac:dyDescent="0.25">
      <c r="A36" s="35">
        <v>5</v>
      </c>
      <c r="B36" s="36" t="s">
        <v>196</v>
      </c>
      <c r="C36" s="37">
        <v>0.11</v>
      </c>
      <c r="D36" s="48" t="e">
        <f>D7</f>
        <v>#REF!</v>
      </c>
      <c r="E36" s="48" t="e">
        <f>$E$7</f>
        <v>#REF!</v>
      </c>
      <c r="F36" s="33">
        <f>$F$7</f>
        <v>0</v>
      </c>
      <c r="G36" s="33" t="e">
        <f>$G$7</f>
        <v>#REF!</v>
      </c>
      <c r="H36" s="33" t="e">
        <f>$H$7</f>
        <v>#REF!</v>
      </c>
      <c r="I36" s="99">
        <f>IF(ISERROR(G36/H36),0,G36/H36)</f>
        <v>0</v>
      </c>
    </row>
    <row r="37" spans="1:9" ht="17.25" customHeight="1" x14ac:dyDescent="0.25"/>
    <row r="38" spans="1:9" ht="17.25" customHeight="1" x14ac:dyDescent="0.25"/>
    <row r="39" spans="1:9" ht="17.25" customHeight="1" x14ac:dyDescent="0.25"/>
    <row r="40" spans="1:9" ht="17.25" customHeight="1" x14ac:dyDescent="0.25"/>
    <row r="41" spans="1:9" ht="17.25" customHeight="1" x14ac:dyDescent="0.25"/>
    <row r="42" spans="1:9" ht="17.25" customHeight="1" x14ac:dyDescent="0.25"/>
    <row r="43" spans="1:9" ht="17.25" customHeight="1" x14ac:dyDescent="0.25"/>
    <row r="46" spans="1:9" x14ac:dyDescent="0.25">
      <c r="A46" s="49" t="s">
        <v>220</v>
      </c>
    </row>
    <row r="47" spans="1:9" ht="30" x14ac:dyDescent="0.25">
      <c r="A47" s="51" t="s">
        <v>73</v>
      </c>
      <c r="B47" s="52" t="s">
        <v>93</v>
      </c>
      <c r="C47" s="52" t="s">
        <v>59</v>
      </c>
      <c r="D47" s="52" t="s">
        <v>86</v>
      </c>
      <c r="E47" s="52" t="s">
        <v>87</v>
      </c>
      <c r="F47" s="56" t="s">
        <v>88</v>
      </c>
      <c r="G47" s="57" t="s">
        <v>89</v>
      </c>
      <c r="H47" s="57" t="s">
        <v>75</v>
      </c>
      <c r="I47" s="134" t="s">
        <v>90</v>
      </c>
    </row>
    <row r="48" spans="1:9" ht="33.75" customHeight="1" x14ac:dyDescent="0.25">
      <c r="A48" s="35">
        <v>7</v>
      </c>
      <c r="B48" s="36" t="s">
        <v>203</v>
      </c>
      <c r="C48" s="37">
        <v>0.11</v>
      </c>
      <c r="D48" s="48" t="e">
        <f>$D$9</f>
        <v>#REF!</v>
      </c>
      <c r="E48" s="48" t="e">
        <f>$E$9</f>
        <v>#REF!</v>
      </c>
      <c r="F48" s="33">
        <f>$F$9</f>
        <v>0</v>
      </c>
      <c r="G48" s="33" t="e">
        <f>$G$9</f>
        <v>#REF!</v>
      </c>
      <c r="H48" s="33" t="e">
        <f>$H$9</f>
        <v>#REF!</v>
      </c>
      <c r="I48" s="99">
        <f>IF(ISERROR(G48/H48),0,G48/H48)</f>
        <v>0</v>
      </c>
    </row>
    <row r="49" spans="1:9" ht="67.5" customHeight="1" x14ac:dyDescent="0.25">
      <c r="A49" s="35">
        <v>8</v>
      </c>
      <c r="B49" s="36" t="s">
        <v>204</v>
      </c>
      <c r="C49" s="37">
        <v>0.11</v>
      </c>
      <c r="D49" s="48" t="e">
        <f>$D$10</f>
        <v>#REF!</v>
      </c>
      <c r="E49" s="48" t="e">
        <f>$E$10</f>
        <v>#REF!</v>
      </c>
      <c r="F49" s="33">
        <f>$F$10</f>
        <v>0</v>
      </c>
      <c r="G49" s="33" t="e">
        <f>$G$10</f>
        <v>#REF!</v>
      </c>
      <c r="H49" s="33" t="e">
        <f>$H$10</f>
        <v>#REF!</v>
      </c>
      <c r="I49" s="99">
        <f>IF(ISERROR(G49/H49),0,G49/H49)</f>
        <v>0</v>
      </c>
    </row>
    <row r="50" spans="1:9" s="70" customFormat="1" x14ac:dyDescent="0.25">
      <c r="A50" s="92"/>
      <c r="B50" s="93"/>
      <c r="C50" s="94"/>
      <c r="D50" s="95"/>
      <c r="E50" s="95"/>
      <c r="F50" s="96"/>
      <c r="G50" s="96"/>
      <c r="H50" s="96"/>
      <c r="I50" s="96"/>
    </row>
    <row r="51" spans="1:9" s="70" customFormat="1" x14ac:dyDescent="0.25">
      <c r="A51" s="92"/>
      <c r="B51" s="93"/>
      <c r="C51" s="94"/>
      <c r="D51" s="95"/>
      <c r="E51" s="95"/>
      <c r="F51" s="96"/>
      <c r="G51" s="96"/>
      <c r="H51" s="96"/>
      <c r="I51" s="96"/>
    </row>
    <row r="52" spans="1:9" s="70" customFormat="1" x14ac:dyDescent="0.25">
      <c r="A52" s="92"/>
      <c r="B52" s="93"/>
      <c r="C52" s="94"/>
      <c r="D52" s="95"/>
      <c r="E52" s="95"/>
      <c r="F52" s="96"/>
      <c r="G52" s="96"/>
      <c r="H52" s="96"/>
      <c r="I52" s="96"/>
    </row>
    <row r="53" spans="1:9" s="70" customFormat="1" x14ac:dyDescent="0.25">
      <c r="A53" s="92"/>
      <c r="B53" s="93"/>
      <c r="C53" s="94"/>
      <c r="D53" s="95"/>
      <c r="E53" s="95"/>
      <c r="F53" s="96"/>
      <c r="G53" s="96"/>
      <c r="H53" s="96"/>
      <c r="I53" s="96"/>
    </row>
    <row r="54" spans="1:9" s="70" customFormat="1" x14ac:dyDescent="0.25">
      <c r="A54" s="92"/>
      <c r="B54" s="93"/>
      <c r="C54" s="94"/>
      <c r="D54" s="95"/>
      <c r="E54" s="95"/>
      <c r="F54" s="96"/>
      <c r="G54" s="96"/>
      <c r="H54" s="96"/>
      <c r="I54" s="96"/>
    </row>
    <row r="55" spans="1:9" s="70" customFormat="1" x14ac:dyDescent="0.25">
      <c r="A55" s="92"/>
      <c r="B55" s="93"/>
      <c r="C55" s="94"/>
      <c r="D55" s="95"/>
      <c r="E55" s="95"/>
      <c r="F55" s="96"/>
      <c r="G55" s="96"/>
      <c r="H55" s="96"/>
      <c r="I55" s="96"/>
    </row>
    <row r="56" spans="1:9" s="70" customFormat="1" x14ac:dyDescent="0.25">
      <c r="A56" s="92"/>
      <c r="B56" s="93"/>
      <c r="C56" s="94"/>
      <c r="D56" s="95"/>
      <c r="E56" s="95"/>
      <c r="F56" s="96"/>
      <c r="G56" s="96"/>
      <c r="H56" s="96"/>
      <c r="I56" s="96"/>
    </row>
    <row r="57" spans="1:9" s="70" customFormat="1" x14ac:dyDescent="0.25">
      <c r="A57" s="92"/>
      <c r="B57" s="93"/>
      <c r="C57" s="94"/>
      <c r="D57" s="95"/>
      <c r="E57" s="95"/>
      <c r="F57" s="96"/>
      <c r="G57" s="96"/>
      <c r="H57" s="96"/>
      <c r="I57" s="96"/>
    </row>
    <row r="59" spans="1:9" ht="30" x14ac:dyDescent="0.25">
      <c r="A59" s="51" t="s">
        <v>73</v>
      </c>
      <c r="B59" s="52" t="s">
        <v>93</v>
      </c>
      <c r="C59" s="52" t="s">
        <v>59</v>
      </c>
      <c r="D59" s="52" t="s">
        <v>86</v>
      </c>
      <c r="E59" s="52" t="s">
        <v>87</v>
      </c>
      <c r="F59" s="56" t="s">
        <v>88</v>
      </c>
      <c r="G59" s="52" t="s">
        <v>89</v>
      </c>
      <c r="H59" s="52" t="s">
        <v>75</v>
      </c>
      <c r="I59" s="134" t="s">
        <v>90</v>
      </c>
    </row>
    <row r="60" spans="1:9" ht="54" customHeight="1" x14ac:dyDescent="0.25">
      <c r="A60" s="35">
        <v>6</v>
      </c>
      <c r="B60" s="36" t="s">
        <v>208</v>
      </c>
      <c r="C60" s="37">
        <v>0.11</v>
      </c>
      <c r="D60" s="48" t="e">
        <f>$D$8</f>
        <v>#REF!</v>
      </c>
      <c r="E60" s="48" t="e">
        <f>$E$8</f>
        <v>#REF!</v>
      </c>
      <c r="F60" s="33">
        <f>$F$8</f>
        <v>0</v>
      </c>
      <c r="G60" s="33" t="e">
        <f>$G$8</f>
        <v>#REF!</v>
      </c>
      <c r="H60" s="33" t="e">
        <f>$H$8</f>
        <v>#REF!</v>
      </c>
      <c r="I60" s="99">
        <f>IF(ISERROR(G60/H60),0,G60/H60)</f>
        <v>0</v>
      </c>
    </row>
    <row r="70" spans="1:9" ht="30" x14ac:dyDescent="0.25">
      <c r="A70" s="51" t="s">
        <v>73</v>
      </c>
      <c r="B70" s="52" t="s">
        <v>93</v>
      </c>
      <c r="C70" s="52" t="s">
        <v>59</v>
      </c>
      <c r="D70" s="52" t="s">
        <v>86</v>
      </c>
      <c r="E70" s="52" t="s">
        <v>87</v>
      </c>
      <c r="F70" s="56" t="s">
        <v>88</v>
      </c>
      <c r="G70" s="52" t="s">
        <v>89</v>
      </c>
      <c r="H70" s="52" t="s">
        <v>75</v>
      </c>
      <c r="I70" s="134" t="s">
        <v>90</v>
      </c>
    </row>
    <row r="71" spans="1:9" ht="45.75" customHeight="1" x14ac:dyDescent="0.25">
      <c r="A71" s="35">
        <v>9</v>
      </c>
      <c r="B71" s="36" t="s">
        <v>206</v>
      </c>
      <c r="C71" s="37">
        <v>0.12</v>
      </c>
      <c r="D71" s="48" t="e">
        <f>$D$11</f>
        <v>#REF!</v>
      </c>
      <c r="E71" s="48" t="e">
        <f>$E$11</f>
        <v>#REF!</v>
      </c>
      <c r="F71" s="33">
        <f>$F$11</f>
        <v>0</v>
      </c>
      <c r="G71" s="33" t="e">
        <f>$G$11</f>
        <v>#REF!</v>
      </c>
      <c r="H71" s="33" t="e">
        <f>$H$11</f>
        <v>#REF!</v>
      </c>
      <c r="I71" s="99">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70"/>
  <sheetViews>
    <sheetView zoomScale="69" zoomScaleNormal="69" workbookViewId="0">
      <selection activeCell="S54" sqref="S53:T54"/>
    </sheetView>
  </sheetViews>
  <sheetFormatPr baseColWidth="10" defaultRowHeight="15" x14ac:dyDescent="0.2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24" bestFit="1" customWidth="1"/>
    <col min="9" max="9" width="12.42578125" style="70" customWidth="1"/>
  </cols>
  <sheetData>
    <row r="1" spans="1:11" x14ac:dyDescent="0.25">
      <c r="A1">
        <f ca="1">A1:Q14</f>
        <v>0</v>
      </c>
    </row>
    <row r="2" spans="1:11" ht="30" x14ac:dyDescent="0.25">
      <c r="A2" s="51" t="s">
        <v>73</v>
      </c>
      <c r="B2" s="52" t="s">
        <v>85</v>
      </c>
      <c r="C2" s="52" t="s">
        <v>59</v>
      </c>
      <c r="D2" s="52" t="s">
        <v>86</v>
      </c>
      <c r="E2" s="52" t="s">
        <v>87</v>
      </c>
      <c r="F2" s="52" t="s">
        <v>88</v>
      </c>
      <c r="G2" s="52" t="s">
        <v>89</v>
      </c>
      <c r="H2" s="52" t="s">
        <v>75</v>
      </c>
      <c r="I2" s="52" t="s">
        <v>90</v>
      </c>
    </row>
    <row r="3" spans="1:11" ht="47.25" customHeight="1" x14ac:dyDescent="0.25">
      <c r="A3" s="35">
        <v>1</v>
      </c>
      <c r="B3" s="36" t="s">
        <v>183</v>
      </c>
      <c r="C3" s="37">
        <v>0.125</v>
      </c>
      <c r="D3" s="88" t="e">
        <f>#REF!</f>
        <v>#REF!</v>
      </c>
      <c r="E3" s="38" t="e">
        <f>#REF!</f>
        <v>#REF!</v>
      </c>
      <c r="F3" s="117">
        <f t="shared" ref="F3:F11" si="0">IF(ISERROR(E3/D3),0,(E3/D3))</f>
        <v>0</v>
      </c>
      <c r="G3" s="89" t="e">
        <f>#REF!</f>
        <v>#REF!</v>
      </c>
      <c r="H3" s="89" t="e">
        <f>#REF!</f>
        <v>#REF!</v>
      </c>
      <c r="I3" s="99">
        <f>IF(ISERROR(G3/H3),0,G3/H3)</f>
        <v>0</v>
      </c>
    </row>
    <row r="4" spans="1:11" ht="49.5" customHeight="1" x14ac:dyDescent="0.25">
      <c r="A4" s="35">
        <v>2</v>
      </c>
      <c r="B4" s="36" t="s">
        <v>185</v>
      </c>
      <c r="C4" s="37">
        <v>0.125</v>
      </c>
      <c r="D4" s="88" t="e">
        <f>#REF!</f>
        <v>#REF!</v>
      </c>
      <c r="E4" s="38" t="e">
        <f>#REF!</f>
        <v>#REF!</v>
      </c>
      <c r="F4" s="117">
        <f t="shared" si="0"/>
        <v>0</v>
      </c>
      <c r="G4" s="89" t="e">
        <f>#REF!</f>
        <v>#REF!</v>
      </c>
      <c r="H4" s="89" t="e">
        <f>#REF!</f>
        <v>#REF!</v>
      </c>
      <c r="I4" s="99">
        <f t="shared" ref="I4:I10" si="1">IF(ISERROR(G4/H4),0,G4/H4)</f>
        <v>0</v>
      </c>
    </row>
    <row r="5" spans="1:11" ht="45" x14ac:dyDescent="0.25">
      <c r="A5" s="35">
        <v>3</v>
      </c>
      <c r="B5" s="36" t="s">
        <v>188</v>
      </c>
      <c r="C5" s="37">
        <v>0.125</v>
      </c>
      <c r="D5" s="88" t="e">
        <f>#REF!</f>
        <v>#REF!</v>
      </c>
      <c r="E5" s="38" t="e">
        <f>#REF!</f>
        <v>#REF!</v>
      </c>
      <c r="F5" s="117">
        <f t="shared" si="0"/>
        <v>0</v>
      </c>
      <c r="G5" s="89" t="e">
        <f>#REF!</f>
        <v>#REF!</v>
      </c>
      <c r="H5" s="89" t="e">
        <f>#REF!</f>
        <v>#REF!</v>
      </c>
      <c r="I5" s="99">
        <f t="shared" si="1"/>
        <v>0</v>
      </c>
    </row>
    <row r="6" spans="1:11" s="126" customFormat="1" ht="62.25" customHeight="1" x14ac:dyDescent="0.25">
      <c r="A6" s="35">
        <v>4</v>
      </c>
      <c r="B6" s="36" t="s">
        <v>192</v>
      </c>
      <c r="C6" s="37">
        <v>0.125</v>
      </c>
      <c r="D6" s="137" t="e">
        <f>#REF!</f>
        <v>#REF!</v>
      </c>
      <c r="E6" s="38" t="e">
        <f>#REF!</f>
        <v>#REF!</v>
      </c>
      <c r="F6" s="117">
        <f t="shared" si="0"/>
        <v>0</v>
      </c>
      <c r="G6" s="89" t="e">
        <f>+#REF!</f>
        <v>#REF!</v>
      </c>
      <c r="H6" s="89" t="e">
        <f>#REF!</f>
        <v>#REF!</v>
      </c>
      <c r="I6" s="99">
        <f t="shared" si="1"/>
        <v>0</v>
      </c>
    </row>
    <row r="7" spans="1:11" ht="39" customHeight="1" x14ac:dyDescent="0.25">
      <c r="A7" s="35">
        <v>5</v>
      </c>
      <c r="B7" s="36" t="s">
        <v>196</v>
      </c>
      <c r="C7" s="37">
        <v>0.125</v>
      </c>
      <c r="D7" s="88" t="e">
        <f>#REF!</f>
        <v>#REF!</v>
      </c>
      <c r="E7" s="38" t="e">
        <f>+#REF!</f>
        <v>#REF!</v>
      </c>
      <c r="F7" s="117">
        <f t="shared" si="0"/>
        <v>0</v>
      </c>
      <c r="G7" s="89" t="e">
        <f>#REF!</f>
        <v>#REF!</v>
      </c>
      <c r="H7" s="89" t="e">
        <f>#REF!</f>
        <v>#REF!</v>
      </c>
      <c r="I7" s="99">
        <f t="shared" si="1"/>
        <v>0</v>
      </c>
    </row>
    <row r="8" spans="1:11" s="126" customFormat="1" ht="53.25" customHeight="1" x14ac:dyDescent="0.25">
      <c r="A8" s="35">
        <v>6</v>
      </c>
      <c r="B8" s="36" t="s">
        <v>203</v>
      </c>
      <c r="C8" s="37">
        <v>0.125</v>
      </c>
      <c r="D8" s="137" t="e">
        <f>#REF!</f>
        <v>#REF!</v>
      </c>
      <c r="E8" s="38" t="e">
        <f>+#REF!</f>
        <v>#REF!</v>
      </c>
      <c r="F8" s="117">
        <f t="shared" si="0"/>
        <v>0</v>
      </c>
      <c r="G8" s="89" t="e">
        <f>#REF!</f>
        <v>#REF!</v>
      </c>
      <c r="H8" s="89" t="e">
        <f>#REF!</f>
        <v>#REF!</v>
      </c>
      <c r="I8" s="99">
        <f t="shared" si="1"/>
        <v>0</v>
      </c>
    </row>
    <row r="9" spans="1:11" ht="66" customHeight="1" x14ac:dyDescent="0.25">
      <c r="A9" s="35">
        <v>7</v>
      </c>
      <c r="B9" s="36" t="s">
        <v>204</v>
      </c>
      <c r="C9" s="37">
        <v>0.125</v>
      </c>
      <c r="D9" s="88" t="e">
        <f>#REF!</f>
        <v>#REF!</v>
      </c>
      <c r="E9" s="38" t="e">
        <f>+#REF!</f>
        <v>#REF!</v>
      </c>
      <c r="F9" s="117">
        <f t="shared" si="0"/>
        <v>0</v>
      </c>
      <c r="G9" s="89" t="e">
        <f>#REF!</f>
        <v>#REF!</v>
      </c>
      <c r="H9" s="89" t="e">
        <f>#REF!</f>
        <v>#REF!</v>
      </c>
      <c r="I9" s="99">
        <f t="shared" si="1"/>
        <v>0</v>
      </c>
    </row>
    <row r="10" spans="1:11" s="126" customFormat="1" ht="40.5" customHeight="1" x14ac:dyDescent="0.25">
      <c r="A10" s="35">
        <v>8</v>
      </c>
      <c r="B10" s="36" t="s">
        <v>206</v>
      </c>
      <c r="C10" s="37">
        <v>0.125</v>
      </c>
      <c r="D10" s="137" t="e">
        <f>#REF!</f>
        <v>#REF!</v>
      </c>
      <c r="E10" s="38" t="e">
        <f>+#REF!</f>
        <v>#REF!</v>
      </c>
      <c r="F10" s="117">
        <f t="shared" si="0"/>
        <v>0</v>
      </c>
      <c r="G10" s="89" t="e">
        <f>+#REF!</f>
        <v>#REF!</v>
      </c>
      <c r="H10" s="89" t="e">
        <f>#REF!</f>
        <v>#REF!</v>
      </c>
      <c r="I10" s="99">
        <f t="shared" si="1"/>
        <v>0</v>
      </c>
    </row>
    <row r="11" spans="1:11" x14ac:dyDescent="0.25">
      <c r="A11" s="366" t="s">
        <v>91</v>
      </c>
      <c r="B11" s="366"/>
      <c r="C11" s="53">
        <f>SUM(C3:C10)</f>
        <v>1</v>
      </c>
      <c r="D11" s="54" t="e">
        <f>SUM(D3:D10)</f>
        <v>#REF!</v>
      </c>
      <c r="E11" s="54" t="e">
        <f>SUM(E3:E10)</f>
        <v>#REF!</v>
      </c>
      <c r="F11" s="118">
        <f t="shared" si="0"/>
        <v>0</v>
      </c>
      <c r="G11" s="136" t="e">
        <f>SUMPRODUCT($C$3:$C$10,G3:G10)</f>
        <v>#REF!</v>
      </c>
      <c r="H11" s="136" t="e">
        <f>SUMPRODUCT($C$3:$C$10,H3:H10)</f>
        <v>#REF!</v>
      </c>
      <c r="I11" s="136">
        <f>IF(ISERROR(G11/H11),0,G11/H11)</f>
        <v>0</v>
      </c>
    </row>
    <row r="12" spans="1:11" x14ac:dyDescent="0.25">
      <c r="E12" s="41"/>
      <c r="K12" s="41"/>
    </row>
    <row r="14" spans="1:11" x14ac:dyDescent="0.25">
      <c r="B14" s="42"/>
      <c r="C14" s="43">
        <v>43373</v>
      </c>
      <c r="D14" s="43">
        <v>43343</v>
      </c>
    </row>
    <row r="15" spans="1:11" x14ac:dyDescent="0.25">
      <c r="B15" s="34" t="s">
        <v>88</v>
      </c>
      <c r="C15" s="45">
        <v>1</v>
      </c>
      <c r="D15" s="45">
        <v>0.93</v>
      </c>
    </row>
    <row r="16" spans="1:11" x14ac:dyDescent="0.25">
      <c r="B16" s="34" t="s">
        <v>90</v>
      </c>
      <c r="C16" s="45">
        <v>1</v>
      </c>
      <c r="D16" s="44">
        <v>0.98399999999999999</v>
      </c>
    </row>
    <row r="17" spans="1:9" x14ac:dyDescent="0.25">
      <c r="I17" s="135"/>
    </row>
    <row r="23" spans="1:9" x14ac:dyDescent="0.25">
      <c r="A23" s="47" t="s">
        <v>92</v>
      </c>
    </row>
    <row r="25" spans="1:9" ht="30" x14ac:dyDescent="0.25">
      <c r="A25" s="51" t="s">
        <v>73</v>
      </c>
      <c r="B25" s="52" t="s">
        <v>93</v>
      </c>
      <c r="C25" s="52" t="s">
        <v>59</v>
      </c>
      <c r="D25" s="52" t="s">
        <v>86</v>
      </c>
      <c r="E25" s="52" t="s">
        <v>87</v>
      </c>
      <c r="F25" s="56" t="s">
        <v>88</v>
      </c>
      <c r="G25" s="57" t="s">
        <v>89</v>
      </c>
      <c r="H25" s="57" t="s">
        <v>75</v>
      </c>
      <c r="I25" s="134" t="s">
        <v>90</v>
      </c>
    </row>
    <row r="26" spans="1:9" ht="46.5" customHeight="1" x14ac:dyDescent="0.25">
      <c r="A26" s="35">
        <v>1</v>
      </c>
      <c r="B26" s="36" t="s">
        <v>183</v>
      </c>
      <c r="C26" s="37">
        <v>0.11</v>
      </c>
      <c r="D26" s="48" t="e">
        <f>$D$3</f>
        <v>#REF!</v>
      </c>
      <c r="E26" s="48" t="e">
        <f>$E$3</f>
        <v>#REF!</v>
      </c>
      <c r="F26" s="37">
        <f>$F$3</f>
        <v>0</v>
      </c>
      <c r="G26" s="37" t="e">
        <f>$G$3</f>
        <v>#REF!</v>
      </c>
      <c r="H26" s="91" t="e">
        <f>$H$3</f>
        <v>#REF!</v>
      </c>
      <c r="I26" s="99">
        <f>IF(ISERROR(G26/H26),0,G26/H26)</f>
        <v>0</v>
      </c>
    </row>
    <row r="27" spans="1:9" ht="50.25" customHeight="1" x14ac:dyDescent="0.25">
      <c r="A27" s="35">
        <v>2</v>
      </c>
      <c r="B27" s="36" t="s">
        <v>185</v>
      </c>
      <c r="C27" s="37">
        <v>0.11</v>
      </c>
      <c r="D27" s="48" t="e">
        <f>$D$4</f>
        <v>#REF!</v>
      </c>
      <c r="E27" s="48" t="e">
        <f>$E$4</f>
        <v>#REF!</v>
      </c>
      <c r="F27" s="33">
        <f>$F$4</f>
        <v>0</v>
      </c>
      <c r="G27" s="33" t="e">
        <f>$G$4</f>
        <v>#REF!</v>
      </c>
      <c r="H27" s="33" t="e">
        <f>$H$4</f>
        <v>#REF!</v>
      </c>
      <c r="I27" s="99">
        <f>IF(ISERROR(G27/H27),0,G27/H27)</f>
        <v>0</v>
      </c>
    </row>
    <row r="28" spans="1:9" ht="53.25" customHeight="1" x14ac:dyDescent="0.25"/>
    <row r="29" spans="1:9" ht="53.25" customHeight="1" x14ac:dyDescent="0.25"/>
    <row r="30" spans="1:9" x14ac:dyDescent="0.25">
      <c r="A30" s="49" t="s">
        <v>219</v>
      </c>
    </row>
    <row r="32" spans="1:9" ht="30" x14ac:dyDescent="0.25">
      <c r="A32" s="51" t="s">
        <v>73</v>
      </c>
      <c r="B32" s="52" t="s">
        <v>93</v>
      </c>
      <c r="C32" s="52" t="s">
        <v>59</v>
      </c>
      <c r="D32" s="52" t="s">
        <v>86</v>
      </c>
      <c r="E32" s="52" t="s">
        <v>87</v>
      </c>
      <c r="F32" s="56" t="s">
        <v>88</v>
      </c>
      <c r="G32" s="52" t="s">
        <v>89</v>
      </c>
      <c r="H32" s="52" t="s">
        <v>75</v>
      </c>
      <c r="I32" s="134" t="s">
        <v>90</v>
      </c>
    </row>
    <row r="33" spans="1:9" ht="30" x14ac:dyDescent="0.25">
      <c r="A33" s="35">
        <v>3</v>
      </c>
      <c r="B33" s="36" t="s">
        <v>106</v>
      </c>
      <c r="C33" s="37">
        <v>0.11</v>
      </c>
      <c r="D33" s="48" t="e">
        <f>D5</f>
        <v>#REF!</v>
      </c>
      <c r="E33" s="48" t="e">
        <f>$E$5</f>
        <v>#REF!</v>
      </c>
      <c r="F33" s="33">
        <f>$F$5</f>
        <v>0</v>
      </c>
      <c r="G33" s="33" t="e">
        <f>$G$5</f>
        <v>#REF!</v>
      </c>
      <c r="H33" s="33" t="e">
        <f>$H$5</f>
        <v>#REF!</v>
      </c>
      <c r="I33" s="99">
        <f>IF(ISERROR(G33/H33),0,G33/H33)</f>
        <v>0</v>
      </c>
    </row>
    <row r="34" spans="1:9" ht="72" customHeight="1" x14ac:dyDescent="0.25">
      <c r="A34" s="35">
        <v>4</v>
      </c>
      <c r="B34" s="36" t="s">
        <v>192</v>
      </c>
      <c r="C34" s="37">
        <v>0.11</v>
      </c>
      <c r="D34" s="48" t="e">
        <f>D6</f>
        <v>#REF!</v>
      </c>
      <c r="E34" s="48" t="e">
        <f>$E$6</f>
        <v>#REF!</v>
      </c>
      <c r="F34" s="33">
        <f>$F$6</f>
        <v>0</v>
      </c>
      <c r="G34" s="33" t="e">
        <f>$G$6</f>
        <v>#REF!</v>
      </c>
      <c r="H34" s="33" t="e">
        <f>$H$6</f>
        <v>#REF!</v>
      </c>
      <c r="I34" s="99">
        <f>IF(ISERROR(G34/H34),0,G34/H34)</f>
        <v>0</v>
      </c>
    </row>
    <row r="35" spans="1:9" ht="39.75" customHeight="1" x14ac:dyDescent="0.25">
      <c r="A35" s="35">
        <v>5</v>
      </c>
      <c r="B35" s="36" t="s">
        <v>196</v>
      </c>
      <c r="C35" s="37">
        <v>0.11</v>
      </c>
      <c r="D35" s="48" t="e">
        <f>D7</f>
        <v>#REF!</v>
      </c>
      <c r="E35" s="48" t="e">
        <f>$E$7</f>
        <v>#REF!</v>
      </c>
      <c r="F35" s="33">
        <f>$F$7</f>
        <v>0</v>
      </c>
      <c r="G35" s="33" t="e">
        <f>$G$7</f>
        <v>#REF!</v>
      </c>
      <c r="H35" s="33" t="e">
        <f>$H$7</f>
        <v>#REF!</v>
      </c>
      <c r="I35" s="99">
        <f>IF(ISERROR(G35/H35),0,G35/H35)</f>
        <v>0</v>
      </c>
    </row>
    <row r="36" spans="1:9" ht="17.25" customHeight="1" x14ac:dyDescent="0.25"/>
    <row r="37" spans="1:9" ht="17.25" customHeight="1" x14ac:dyDescent="0.25"/>
    <row r="38" spans="1:9" ht="17.25" customHeight="1" x14ac:dyDescent="0.25"/>
    <row r="39" spans="1:9" ht="17.25" customHeight="1" x14ac:dyDescent="0.25"/>
    <row r="40" spans="1:9" ht="17.25" customHeight="1" x14ac:dyDescent="0.25"/>
    <row r="41" spans="1:9" ht="17.25" customHeight="1" x14ac:dyDescent="0.25"/>
    <row r="42" spans="1:9" ht="17.25" customHeight="1" x14ac:dyDescent="0.25"/>
    <row r="45" spans="1:9" x14ac:dyDescent="0.25">
      <c r="A45" s="49" t="s">
        <v>220</v>
      </c>
    </row>
    <row r="46" spans="1:9" ht="30" x14ac:dyDescent="0.25">
      <c r="A46" s="51" t="s">
        <v>73</v>
      </c>
      <c r="B46" s="52" t="s">
        <v>93</v>
      </c>
      <c r="C46" s="52" t="s">
        <v>59</v>
      </c>
      <c r="D46" s="52" t="s">
        <v>86</v>
      </c>
      <c r="E46" s="52" t="s">
        <v>87</v>
      </c>
      <c r="F46" s="56" t="s">
        <v>88</v>
      </c>
      <c r="G46" s="57" t="s">
        <v>89</v>
      </c>
      <c r="H46" s="57" t="s">
        <v>75</v>
      </c>
      <c r="I46" s="134" t="s">
        <v>90</v>
      </c>
    </row>
    <row r="47" spans="1:9" ht="33.75" customHeight="1" x14ac:dyDescent="0.25">
      <c r="A47" s="35">
        <v>7</v>
      </c>
      <c r="B47" s="36" t="s">
        <v>203</v>
      </c>
      <c r="C47" s="37">
        <v>0.11</v>
      </c>
      <c r="D47" s="48" t="e">
        <f>$D$8</f>
        <v>#REF!</v>
      </c>
      <c r="E47" s="48" t="e">
        <f>$E$8</f>
        <v>#REF!</v>
      </c>
      <c r="F47" s="33">
        <f>$F$8</f>
        <v>0</v>
      </c>
      <c r="G47" s="33" t="e">
        <f>$G$8</f>
        <v>#REF!</v>
      </c>
      <c r="H47" s="33" t="e">
        <f>$H$8</f>
        <v>#REF!</v>
      </c>
      <c r="I47" s="99">
        <f>IF(ISERROR(G47/H47),0,G47/H47)</f>
        <v>0</v>
      </c>
    </row>
    <row r="48" spans="1:9" ht="67.5" customHeight="1" x14ac:dyDescent="0.25">
      <c r="A48" s="35">
        <v>8</v>
      </c>
      <c r="B48" s="36" t="s">
        <v>204</v>
      </c>
      <c r="C48" s="37">
        <v>0.11</v>
      </c>
      <c r="D48" s="48" t="e">
        <f>$D$9</f>
        <v>#REF!</v>
      </c>
      <c r="E48" s="48" t="e">
        <f>$E$9</f>
        <v>#REF!</v>
      </c>
      <c r="F48" s="33">
        <f>$F$9</f>
        <v>0</v>
      </c>
      <c r="G48" s="33" t="e">
        <f>$G$9</f>
        <v>#REF!</v>
      </c>
      <c r="H48" s="33" t="e">
        <f>$H$9</f>
        <v>#REF!</v>
      </c>
      <c r="I48" s="99">
        <f>IF(ISERROR(G48/H48),0,G48/H48)</f>
        <v>0</v>
      </c>
    </row>
    <row r="49" spans="1:9" s="70" customFormat="1" x14ac:dyDescent="0.25">
      <c r="A49" s="92"/>
      <c r="B49" s="93"/>
      <c r="C49" s="94"/>
      <c r="D49" s="95"/>
      <c r="E49" s="95"/>
      <c r="F49" s="96"/>
      <c r="G49" s="96"/>
      <c r="H49" s="96"/>
      <c r="I49" s="96"/>
    </row>
    <row r="50" spans="1:9" s="70" customFormat="1" x14ac:dyDescent="0.25">
      <c r="A50" s="92"/>
      <c r="B50" s="93"/>
      <c r="C50" s="94"/>
      <c r="D50" s="95"/>
      <c r="E50" s="95"/>
      <c r="F50" s="96"/>
      <c r="G50" s="96"/>
      <c r="H50" s="96"/>
      <c r="I50" s="96"/>
    </row>
    <row r="51" spans="1:9" s="70" customFormat="1" x14ac:dyDescent="0.25">
      <c r="A51" s="92"/>
      <c r="B51" s="93"/>
      <c r="C51" s="94"/>
      <c r="D51" s="95"/>
      <c r="E51" s="95"/>
      <c r="F51" s="96"/>
      <c r="G51" s="96"/>
      <c r="H51" s="96"/>
      <c r="I51" s="96"/>
    </row>
    <row r="52" spans="1:9" s="70" customFormat="1" x14ac:dyDescent="0.25">
      <c r="A52" s="92"/>
      <c r="B52" s="93"/>
      <c r="C52" s="94"/>
      <c r="D52" s="95"/>
      <c r="E52" s="95"/>
      <c r="F52" s="96"/>
      <c r="G52" s="96"/>
      <c r="H52" s="96"/>
      <c r="I52" s="96"/>
    </row>
    <row r="53" spans="1:9" s="70" customFormat="1" x14ac:dyDescent="0.25">
      <c r="A53" s="92"/>
      <c r="B53" s="93"/>
      <c r="C53" s="94"/>
      <c r="D53" s="95"/>
      <c r="E53" s="95"/>
      <c r="F53" s="96"/>
      <c r="G53" s="96"/>
      <c r="H53" s="96"/>
      <c r="I53" s="96"/>
    </row>
    <row r="54" spans="1:9" s="70" customFormat="1" x14ac:dyDescent="0.25">
      <c r="A54" s="92"/>
      <c r="B54" s="93"/>
      <c r="C54" s="94"/>
      <c r="D54" s="95"/>
      <c r="E54" s="95"/>
      <c r="F54" s="96"/>
      <c r="G54" s="96"/>
      <c r="H54" s="96"/>
      <c r="I54" s="96"/>
    </row>
    <row r="55" spans="1:9" s="70" customFormat="1" x14ac:dyDescent="0.25">
      <c r="A55" s="92"/>
      <c r="B55" s="93"/>
      <c r="C55" s="94"/>
      <c r="D55" s="95"/>
      <c r="E55" s="95"/>
      <c r="F55" s="96"/>
      <c r="G55" s="96"/>
      <c r="H55" s="96"/>
      <c r="I55" s="96"/>
    </row>
    <row r="56" spans="1:9" s="70" customFormat="1" x14ac:dyDescent="0.25">
      <c r="A56" s="92"/>
      <c r="B56" s="93"/>
      <c r="C56" s="94"/>
      <c r="D56" s="95"/>
      <c r="E56" s="95"/>
      <c r="F56" s="96"/>
      <c r="G56" s="96"/>
      <c r="H56" s="96"/>
      <c r="I56" s="96"/>
    </row>
    <row r="58" spans="1:9" ht="30" x14ac:dyDescent="0.25">
      <c r="A58" s="51" t="s">
        <v>73</v>
      </c>
      <c r="B58" s="52" t="s">
        <v>93</v>
      </c>
      <c r="C58" s="52" t="s">
        <v>59</v>
      </c>
      <c r="D58" s="52" t="s">
        <v>86</v>
      </c>
      <c r="E58" s="52" t="s">
        <v>87</v>
      </c>
      <c r="F58" s="56" t="s">
        <v>88</v>
      </c>
      <c r="G58" s="52" t="s">
        <v>89</v>
      </c>
      <c r="H58" s="52" t="s">
        <v>75</v>
      </c>
      <c r="I58" s="134" t="s">
        <v>90</v>
      </c>
    </row>
    <row r="59" spans="1:9" ht="54" customHeight="1" x14ac:dyDescent="0.25">
      <c r="A59" s="35">
        <v>6</v>
      </c>
      <c r="B59" s="36" t="s">
        <v>208</v>
      </c>
      <c r="C59" s="37">
        <v>0.11</v>
      </c>
      <c r="D59" s="48" t="e">
        <f>#REF!</f>
        <v>#REF!</v>
      </c>
      <c r="E59" s="48" t="e">
        <f>#REF!</f>
        <v>#REF!</v>
      </c>
      <c r="F59" s="33" t="e">
        <f>#REF!</f>
        <v>#REF!</v>
      </c>
      <c r="G59" s="33" t="e">
        <f>#REF!</f>
        <v>#REF!</v>
      </c>
      <c r="H59" s="33" t="e">
        <f>#REF!</f>
        <v>#REF!</v>
      </c>
      <c r="I59" s="99">
        <f>IF(ISERROR(G59/H59),0,G59/H59)</f>
        <v>0</v>
      </c>
    </row>
    <row r="69" spans="1:9" ht="30" x14ac:dyDescent="0.25">
      <c r="A69" s="51" t="s">
        <v>73</v>
      </c>
      <c r="B69" s="52" t="s">
        <v>93</v>
      </c>
      <c r="C69" s="52" t="s">
        <v>59</v>
      </c>
      <c r="D69" s="52" t="s">
        <v>86</v>
      </c>
      <c r="E69" s="52" t="s">
        <v>87</v>
      </c>
      <c r="F69" s="56" t="s">
        <v>88</v>
      </c>
      <c r="G69" s="52" t="s">
        <v>89</v>
      </c>
      <c r="H69" s="52" t="s">
        <v>75</v>
      </c>
      <c r="I69" s="134" t="s">
        <v>90</v>
      </c>
    </row>
    <row r="70" spans="1:9" ht="45.75" customHeight="1" x14ac:dyDescent="0.25">
      <c r="A70" s="35">
        <v>9</v>
      </c>
      <c r="B70" s="36" t="s">
        <v>206</v>
      </c>
      <c r="C70" s="37">
        <v>0.12</v>
      </c>
      <c r="D70" s="48" t="e">
        <f>$D$10</f>
        <v>#REF!</v>
      </c>
      <c r="E70" s="48" t="e">
        <f>$E$10</f>
        <v>#REF!</v>
      </c>
      <c r="F70" s="33">
        <f>$F$10</f>
        <v>0</v>
      </c>
      <c r="G70" s="33" t="e">
        <f>$G$10</f>
        <v>#REF!</v>
      </c>
      <c r="H70" s="33" t="e">
        <f>$H$10</f>
        <v>#REF!</v>
      </c>
      <c r="I70" s="99">
        <f>IF(ISERROR(G70/H70),0,G70/H70)</f>
        <v>0</v>
      </c>
    </row>
  </sheetData>
  <mergeCells count="1">
    <mergeCell ref="A11:B11"/>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2"/>
  <sheetViews>
    <sheetView topLeftCell="A15" workbookViewId="0">
      <selection activeCell="C27" sqref="C27"/>
    </sheetView>
  </sheetViews>
  <sheetFormatPr baseColWidth="10" defaultRowHeight="15" x14ac:dyDescent="0.25"/>
  <cols>
    <col min="1" max="1" width="5" customWidth="1"/>
    <col min="2" max="2" width="40" customWidth="1"/>
    <col min="3" max="3" width="14" customWidth="1"/>
    <col min="4" max="4" width="14.7109375" customWidth="1"/>
    <col min="6" max="6" width="12.85546875" customWidth="1"/>
    <col min="8" max="8" width="11.85546875" customWidth="1"/>
    <col min="11" max="11" width="13.7109375" customWidth="1"/>
    <col min="12" max="12" width="13" customWidth="1"/>
  </cols>
  <sheetData>
    <row r="1" spans="1:8" x14ac:dyDescent="0.25">
      <c r="B1" s="369" t="s">
        <v>84</v>
      </c>
      <c r="C1" s="369"/>
      <c r="D1" s="369"/>
      <c r="E1" s="369"/>
      <c r="F1" s="369"/>
      <c r="G1" s="369"/>
      <c r="H1" s="369"/>
    </row>
    <row r="2" spans="1:8" ht="47.25" x14ac:dyDescent="0.25">
      <c r="A2" s="58" t="s">
        <v>73</v>
      </c>
      <c r="B2" s="58" t="s">
        <v>74</v>
      </c>
      <c r="C2" s="58" t="s">
        <v>221</v>
      </c>
      <c r="D2" s="58" t="s">
        <v>75</v>
      </c>
      <c r="E2" s="58" t="s">
        <v>76</v>
      </c>
      <c r="F2" s="58" t="s">
        <v>77</v>
      </c>
      <c r="G2" s="58" t="s">
        <v>78</v>
      </c>
      <c r="H2" s="58" t="s">
        <v>79</v>
      </c>
    </row>
    <row r="3" spans="1:8" ht="36.75" customHeight="1" x14ac:dyDescent="0.25">
      <c r="A3" s="31">
        <v>1</v>
      </c>
      <c r="B3" s="98" t="s">
        <v>180</v>
      </c>
      <c r="C3" s="19" t="e">
        <f>#REF!</f>
        <v>#REF!</v>
      </c>
      <c r="D3" s="19" t="e">
        <f>#REF!</f>
        <v>#REF!</v>
      </c>
      <c r="E3" s="30">
        <f>IF(ISERROR(C3/D3),0,(C3/D3))</f>
        <v>0</v>
      </c>
      <c r="F3" s="32" t="e">
        <f>#REF!</f>
        <v>#REF!</v>
      </c>
      <c r="G3" s="32" t="e">
        <f>#REF!</f>
        <v>#REF!</v>
      </c>
      <c r="H3" s="30">
        <f>IF(ISERROR(F3/G3),0,(F3/G3))</f>
        <v>0</v>
      </c>
    </row>
    <row r="4" spans="1:8" ht="68.25" customHeight="1" x14ac:dyDescent="0.25">
      <c r="A4" s="31">
        <v>2</v>
      </c>
      <c r="B4" s="27" t="s">
        <v>181</v>
      </c>
      <c r="C4" s="19" t="e">
        <f>#REF!</f>
        <v>#REF!</v>
      </c>
      <c r="D4" s="19" t="e">
        <f>#REF!</f>
        <v>#REF!</v>
      </c>
      <c r="E4" s="30">
        <f>IF(ISERROR(C4/D4),0,(C4/D4))</f>
        <v>0</v>
      </c>
      <c r="F4" s="32" t="e">
        <f>#REF!</f>
        <v>#REF!</v>
      </c>
      <c r="G4" s="32" t="e">
        <f>#REF!</f>
        <v>#REF!</v>
      </c>
      <c r="H4" s="30">
        <f>IF(ISERROR(F4/G4),0,(F4/G4))</f>
        <v>0</v>
      </c>
    </row>
    <row r="5" spans="1:8" ht="56.25" customHeight="1" x14ac:dyDescent="0.25">
      <c r="A5" s="31">
        <v>3</v>
      </c>
      <c r="B5" s="18" t="s">
        <v>182</v>
      </c>
      <c r="C5" s="19" t="e">
        <f>#REF!</f>
        <v>#REF!</v>
      </c>
      <c r="D5" s="19" t="e">
        <f>#REF!</f>
        <v>#REF!</v>
      </c>
      <c r="E5" s="30">
        <f>IF(ISERROR(C5/D5),0,(C5/D5))</f>
        <v>0</v>
      </c>
      <c r="F5" s="32" t="e">
        <f>#REF!</f>
        <v>#REF!</v>
      </c>
      <c r="G5" s="32" t="e">
        <f>#REF!</f>
        <v>#REF!</v>
      </c>
      <c r="H5" s="30">
        <f>IF(ISERROR(F5/G5),0,(F5/G5))</f>
        <v>0</v>
      </c>
    </row>
    <row r="6" spans="1:8" x14ac:dyDescent="0.25">
      <c r="B6" s="59" t="s">
        <v>80</v>
      </c>
      <c r="C6" s="106" t="e">
        <f>#REF!</f>
        <v>#REF!</v>
      </c>
      <c r="D6" s="106" t="e">
        <f>#REF!</f>
        <v>#REF!</v>
      </c>
      <c r="E6" s="60">
        <f>IF(ISERROR(C6/D6),0,(C6/D6))</f>
        <v>0</v>
      </c>
      <c r="F6" s="60" t="e">
        <f>#REF!</f>
        <v>#REF!</v>
      </c>
      <c r="G6" s="60" t="e">
        <f>#REF!</f>
        <v>#REF!</v>
      </c>
      <c r="H6" s="60">
        <f>IF(ISERROR(F6/G6),0,(F6/G6))</f>
        <v>0</v>
      </c>
    </row>
    <row r="7" spans="1:8" x14ac:dyDescent="0.25">
      <c r="B7" s="369" t="s">
        <v>72</v>
      </c>
      <c r="C7" s="369"/>
      <c r="D7" s="369"/>
      <c r="E7" s="369"/>
      <c r="F7" s="369"/>
      <c r="G7" s="369"/>
      <c r="H7" s="369"/>
    </row>
    <row r="8" spans="1:8" ht="47.25" x14ac:dyDescent="0.25">
      <c r="A8" s="58" t="s">
        <v>73</v>
      </c>
      <c r="B8" s="58" t="s">
        <v>74</v>
      </c>
      <c r="C8" s="58" t="s">
        <v>221</v>
      </c>
      <c r="D8" s="58" t="s">
        <v>75</v>
      </c>
      <c r="E8" s="58" t="s">
        <v>76</v>
      </c>
      <c r="F8" s="58" t="s">
        <v>77</v>
      </c>
      <c r="G8" s="58" t="s">
        <v>78</v>
      </c>
      <c r="H8" s="58" t="s">
        <v>79</v>
      </c>
    </row>
    <row r="9" spans="1:8" ht="60" x14ac:dyDescent="0.25">
      <c r="A9" s="101">
        <v>1</v>
      </c>
      <c r="B9" s="102" t="s">
        <v>186</v>
      </c>
      <c r="C9" s="104" t="e">
        <f>#REF!</f>
        <v>#REF!</v>
      </c>
      <c r="D9" s="105" t="e">
        <f>#REF!</f>
        <v>#REF!</v>
      </c>
      <c r="E9" s="99">
        <f>IF(ISERROR(C9/D9),0,(C9/D9))</f>
        <v>0</v>
      </c>
      <c r="F9" s="100" t="e">
        <f>#REF!</f>
        <v>#REF!</v>
      </c>
      <c r="G9" s="100" t="e">
        <f>#REF!</f>
        <v>#REF!</v>
      </c>
      <c r="H9" s="99">
        <f>IF(ISERROR(F9/G9),0,(F9/G9))</f>
        <v>0</v>
      </c>
    </row>
    <row r="10" spans="1:8" ht="45" x14ac:dyDescent="0.25">
      <c r="A10" s="101">
        <v>2</v>
      </c>
      <c r="B10" s="103" t="s">
        <v>187</v>
      </c>
      <c r="C10" s="104" t="e">
        <f>#REF!</f>
        <v>#REF!</v>
      </c>
      <c r="D10" s="105" t="e">
        <f>#REF!</f>
        <v>#REF!</v>
      </c>
      <c r="E10" s="99">
        <f>IF(ISERROR(C10/D10),0,(C10/D10))</f>
        <v>0</v>
      </c>
      <c r="F10" s="100" t="e">
        <f>#REF!</f>
        <v>#REF!</v>
      </c>
      <c r="G10" s="100" t="e">
        <f>#REF!</f>
        <v>#REF!</v>
      </c>
      <c r="H10" s="99">
        <f>IF(ISERROR(F10/G10),0,(F10/G10))</f>
        <v>0</v>
      </c>
    </row>
    <row r="11" spans="1:8" x14ac:dyDescent="0.25">
      <c r="A11" s="29"/>
      <c r="B11" s="59" t="s">
        <v>80</v>
      </c>
      <c r="C11" s="109" t="e">
        <f>#REF!</f>
        <v>#REF!</v>
      </c>
      <c r="D11" s="110" t="e">
        <f>#REF!</f>
        <v>#REF!</v>
      </c>
      <c r="E11" s="107">
        <f>IF(ISERROR(C11/D11),0,(C11/D11))</f>
        <v>0</v>
      </c>
      <c r="F11" s="108" t="e">
        <f>#REF!</f>
        <v>#REF!</v>
      </c>
      <c r="G11" s="108" t="e">
        <f>#REF!</f>
        <v>#REF!</v>
      </c>
      <c r="H11" s="107">
        <f>IF(ISERROR(F11/G11),0,(F11/G11))</f>
        <v>0</v>
      </c>
    </row>
    <row r="13" spans="1:8" x14ac:dyDescent="0.25">
      <c r="B13" s="369"/>
      <c r="C13" s="369"/>
      <c r="D13" s="369"/>
      <c r="E13" s="369"/>
      <c r="F13" s="369"/>
      <c r="G13" s="369"/>
      <c r="H13" s="369"/>
    </row>
    <row r="14" spans="1:8" x14ac:dyDescent="0.25">
      <c r="B14" s="369" t="s">
        <v>82</v>
      </c>
      <c r="C14" s="369"/>
      <c r="D14" s="369"/>
      <c r="E14" s="369"/>
      <c r="F14" s="369"/>
      <c r="G14" s="369"/>
      <c r="H14" s="369"/>
    </row>
    <row r="15" spans="1:8" ht="47.25" x14ac:dyDescent="0.25">
      <c r="A15" s="58" t="s">
        <v>73</v>
      </c>
      <c r="B15" s="58" t="s">
        <v>74</v>
      </c>
      <c r="C15" s="58" t="s">
        <v>221</v>
      </c>
      <c r="D15" s="58" t="s">
        <v>75</v>
      </c>
      <c r="E15" s="58" t="s">
        <v>76</v>
      </c>
      <c r="F15" s="58" t="s">
        <v>77</v>
      </c>
      <c r="G15" s="58" t="s">
        <v>78</v>
      </c>
      <c r="H15" s="58" t="s">
        <v>79</v>
      </c>
    </row>
    <row r="16" spans="1:8" ht="105" x14ac:dyDescent="0.25">
      <c r="A16" s="31">
        <v>1</v>
      </c>
      <c r="B16" s="27" t="s">
        <v>189</v>
      </c>
      <c r="C16" s="19" t="e">
        <f>#REF!</f>
        <v>#REF!</v>
      </c>
      <c r="D16" s="30" t="e">
        <f>#REF!</f>
        <v>#REF!</v>
      </c>
      <c r="E16" s="30">
        <f>IF(ISERROR(C16/D16),0,(C16/D16))</f>
        <v>0</v>
      </c>
      <c r="F16" s="32" t="e">
        <f>#REF!</f>
        <v>#REF!</v>
      </c>
      <c r="G16" s="32" t="e">
        <f>#REF!</f>
        <v>#REF!</v>
      </c>
      <c r="H16" s="30">
        <f>IF(ISERROR(F16/G16),0,(F16/G16))</f>
        <v>0</v>
      </c>
    </row>
    <row r="17" spans="1:8" ht="78.75" customHeight="1" x14ac:dyDescent="0.25">
      <c r="A17" s="31">
        <v>2</v>
      </c>
      <c r="B17" s="27" t="s">
        <v>190</v>
      </c>
      <c r="C17" s="19" t="e">
        <f>#REF!</f>
        <v>#REF!</v>
      </c>
      <c r="D17" s="30" t="e">
        <f>#REF!</f>
        <v>#REF!</v>
      </c>
      <c r="E17" s="30">
        <f>IF(ISERROR(C17/D17),0,(C17/D17))</f>
        <v>0</v>
      </c>
      <c r="F17" s="32" t="e">
        <f>#REF!</f>
        <v>#REF!</v>
      </c>
      <c r="G17" s="32" t="e">
        <f>#REF!</f>
        <v>#REF!</v>
      </c>
      <c r="H17" s="30">
        <f>IF(ISERROR(F17/G17),0,(F17/G17))</f>
        <v>0</v>
      </c>
    </row>
    <row r="18" spans="1:8" ht="45.75" customHeight="1" x14ac:dyDescent="0.25">
      <c r="A18" s="31">
        <v>3</v>
      </c>
      <c r="B18" s="27" t="s">
        <v>191</v>
      </c>
      <c r="C18" s="19" t="e">
        <f>#REF!</f>
        <v>#REF!</v>
      </c>
      <c r="D18" s="30" t="e">
        <f>#REF!</f>
        <v>#REF!</v>
      </c>
      <c r="E18" s="30">
        <f>IF(ISERROR(C18/D18),0,(C18/D18))</f>
        <v>0</v>
      </c>
      <c r="F18" s="32" t="e">
        <f>#REF!</f>
        <v>#REF!</v>
      </c>
      <c r="G18" s="32" t="e">
        <f>#REF!</f>
        <v>#REF!</v>
      </c>
      <c r="H18" s="30">
        <f>IF(ISERROR(F18/G18),0,(F18/G18))</f>
        <v>0</v>
      </c>
    </row>
    <row r="19" spans="1:8" x14ac:dyDescent="0.25">
      <c r="B19" s="59" t="s">
        <v>80</v>
      </c>
      <c r="C19" s="19" t="e">
        <f>#REF!</f>
        <v>#REF!</v>
      </c>
      <c r="D19" s="30" t="e">
        <f>#REF!</f>
        <v>#REF!</v>
      </c>
      <c r="E19" s="60">
        <f>IF(ISERROR(C19/D19),0,(C19/D19))</f>
        <v>0</v>
      </c>
      <c r="F19" s="32" t="e">
        <f>#REF!</f>
        <v>#REF!</v>
      </c>
      <c r="G19" s="32" t="e">
        <f>#REF!</f>
        <v>#REF!</v>
      </c>
      <c r="H19" s="60">
        <f>IF(ISERROR(F19/G19),0,(F19/G19))</f>
        <v>0</v>
      </c>
    </row>
    <row r="20" spans="1:8" x14ac:dyDescent="0.25">
      <c r="B20" s="111"/>
      <c r="C20" s="112"/>
      <c r="D20" s="96"/>
      <c r="E20" s="96"/>
      <c r="F20" s="113"/>
      <c r="G20" s="113"/>
      <c r="H20" s="96"/>
    </row>
    <row r="21" spans="1:8" x14ac:dyDescent="0.25">
      <c r="B21" s="369" t="s">
        <v>81</v>
      </c>
      <c r="C21" s="369"/>
      <c r="D21" s="369"/>
      <c r="E21" s="369"/>
      <c r="F21" s="369"/>
      <c r="G21" s="369"/>
      <c r="H21" s="369"/>
    </row>
    <row r="22" spans="1:8" ht="47.25" x14ac:dyDescent="0.25">
      <c r="A22" s="58" t="s">
        <v>73</v>
      </c>
      <c r="B22" s="58" t="s">
        <v>74</v>
      </c>
      <c r="C22" s="58" t="s">
        <v>221</v>
      </c>
      <c r="D22" s="58" t="s">
        <v>75</v>
      </c>
      <c r="E22" s="58" t="s">
        <v>76</v>
      </c>
      <c r="F22" s="58" t="s">
        <v>77</v>
      </c>
      <c r="G22" s="58" t="s">
        <v>78</v>
      </c>
      <c r="H22" s="58" t="s">
        <v>79</v>
      </c>
    </row>
    <row r="23" spans="1:8" ht="41.25" customHeight="1" x14ac:dyDescent="0.25">
      <c r="A23" s="31">
        <v>1</v>
      </c>
      <c r="B23" s="50" t="s">
        <v>193</v>
      </c>
      <c r="C23" s="19" t="e">
        <f>#REF!</f>
        <v>#REF!</v>
      </c>
      <c r="D23" s="30" t="e">
        <f>#REF!</f>
        <v>#REF!</v>
      </c>
      <c r="E23" s="30">
        <f>IF(ISERROR(C23/D23),0,(C23/D23))</f>
        <v>0</v>
      </c>
      <c r="F23" s="32" t="e">
        <f>#REF!</f>
        <v>#REF!</v>
      </c>
      <c r="G23" s="32" t="e">
        <f>#REF!</f>
        <v>#REF!</v>
      </c>
      <c r="H23" s="30">
        <f>IF(ISERROR(F23/G23),0,(F23/G23))</f>
        <v>0</v>
      </c>
    </row>
    <row r="24" spans="1:8" ht="57.75" customHeight="1" x14ac:dyDescent="0.25">
      <c r="A24" s="31">
        <v>2</v>
      </c>
      <c r="B24" s="50" t="s">
        <v>194</v>
      </c>
      <c r="C24" s="19" t="e">
        <f>#REF!</f>
        <v>#REF!</v>
      </c>
      <c r="D24" s="30" t="e">
        <f>#REF!</f>
        <v>#REF!</v>
      </c>
      <c r="E24" s="30">
        <f>IF(ISERROR(C24/D24),0,(C24/D24))</f>
        <v>0</v>
      </c>
      <c r="F24" s="32" t="e">
        <f>#REF!</f>
        <v>#REF!</v>
      </c>
      <c r="G24" s="32" t="e">
        <f>#REF!</f>
        <v>#REF!</v>
      </c>
      <c r="H24" s="30">
        <f>IF(ISERROR(F24/G24),0,(F24/G24))</f>
        <v>0</v>
      </c>
    </row>
    <row r="25" spans="1:8" ht="37.5" customHeight="1" x14ac:dyDescent="0.25">
      <c r="A25" s="31">
        <v>3</v>
      </c>
      <c r="B25" s="50" t="s">
        <v>195</v>
      </c>
      <c r="C25" s="19" t="e">
        <f>#REF!</f>
        <v>#REF!</v>
      </c>
      <c r="D25" s="30" t="e">
        <f>#REF!</f>
        <v>#REF!</v>
      </c>
      <c r="E25" s="30">
        <f>IF(ISERROR(C25/D25),0,(C25/D25))</f>
        <v>0</v>
      </c>
      <c r="F25" s="32" t="e">
        <f>#REF!</f>
        <v>#REF!</v>
      </c>
      <c r="G25" s="32" t="e">
        <f>#REF!</f>
        <v>#REF!</v>
      </c>
      <c r="H25" s="30">
        <f>IF(ISERROR(F25/G25),0,(F25/G25))</f>
        <v>0</v>
      </c>
    </row>
    <row r="26" spans="1:8" x14ac:dyDescent="0.25">
      <c r="B26" s="59" t="s">
        <v>80</v>
      </c>
      <c r="C26" s="106" t="e">
        <f>#REF!</f>
        <v>#REF!</v>
      </c>
      <c r="D26" s="107" t="e">
        <f>#REF!</f>
        <v>#REF!</v>
      </c>
      <c r="E26" s="107">
        <f>IF(ISERROR(C26/D26),0,(C26/D26))</f>
        <v>0</v>
      </c>
      <c r="F26" s="108" t="e">
        <f>#REF!</f>
        <v>#REF!</v>
      </c>
      <c r="G26" s="108" t="e">
        <f>#REF!</f>
        <v>#REF!</v>
      </c>
      <c r="H26" s="107">
        <f>IF(ISERROR(G26/F26),0,(G26/F26))</f>
        <v>0</v>
      </c>
    </row>
    <row r="28" spans="1:8" x14ac:dyDescent="0.25">
      <c r="A28" s="367" t="s">
        <v>83</v>
      </c>
      <c r="B28" s="367"/>
      <c r="C28" s="367"/>
      <c r="D28" s="367"/>
      <c r="E28" s="367"/>
      <c r="F28" s="367"/>
      <c r="G28" s="367"/>
      <c r="H28" s="367"/>
    </row>
    <row r="29" spans="1:8" ht="47.25" x14ac:dyDescent="0.25">
      <c r="A29" s="58" t="s">
        <v>73</v>
      </c>
      <c r="B29" s="58" t="s">
        <v>74</v>
      </c>
      <c r="C29" s="58" t="s">
        <v>221</v>
      </c>
      <c r="D29" s="58" t="s">
        <v>75</v>
      </c>
      <c r="E29" s="58" t="s">
        <v>76</v>
      </c>
      <c r="F29" s="58" t="s">
        <v>77</v>
      </c>
      <c r="G29" s="58" t="s">
        <v>78</v>
      </c>
      <c r="H29" s="58" t="s">
        <v>79</v>
      </c>
    </row>
    <row r="30" spans="1:8" ht="45" x14ac:dyDescent="0.25">
      <c r="A30" s="31">
        <v>1</v>
      </c>
      <c r="B30" s="18" t="s">
        <v>197</v>
      </c>
      <c r="C30" s="19" t="e">
        <f>#REF!</f>
        <v>#REF!</v>
      </c>
      <c r="D30" s="19" t="e">
        <f>#REF!</f>
        <v>#REF!</v>
      </c>
      <c r="E30" s="30">
        <f>IF(ISERROR(C30/D30),0,(C30/D30))</f>
        <v>0</v>
      </c>
      <c r="F30" s="32" t="e">
        <f>#REF!</f>
        <v>#REF!</v>
      </c>
      <c r="G30" s="32" t="e">
        <f>#REF!</f>
        <v>#REF!</v>
      </c>
      <c r="H30" s="30">
        <f>IF(ISERROR(F30/G30),0,(F30/G30))</f>
        <v>0</v>
      </c>
    </row>
    <row r="31" spans="1:8" ht="75" x14ac:dyDescent="0.25">
      <c r="A31" s="31">
        <v>2</v>
      </c>
      <c r="B31" s="27" t="s">
        <v>198</v>
      </c>
      <c r="C31" s="19" t="e">
        <f>#REF!</f>
        <v>#REF!</v>
      </c>
      <c r="D31" s="19" t="e">
        <f>#REF!</f>
        <v>#REF!</v>
      </c>
      <c r="E31" s="30">
        <f>IF(ISERROR(C31/D31),0,(C31/D31))</f>
        <v>0</v>
      </c>
      <c r="F31" s="32" t="e">
        <f>#REF!</f>
        <v>#REF!</v>
      </c>
      <c r="G31" s="32" t="e">
        <f>#REF!</f>
        <v>#REF!</v>
      </c>
      <c r="H31" s="30">
        <f>IF(ISERROR(F31/G31),0,(F31/G31))</f>
        <v>0</v>
      </c>
    </row>
    <row r="32" spans="1:8" x14ac:dyDescent="0.25">
      <c r="B32" s="59" t="s">
        <v>80</v>
      </c>
      <c r="C32" s="106" t="e">
        <f>#REF!</f>
        <v>#REF!</v>
      </c>
      <c r="D32" s="106" t="e">
        <f>#REF!</f>
        <v>#REF!</v>
      </c>
      <c r="E32" s="60">
        <f>IF(ISERROR(C32/D32),0,(C32/D32))</f>
        <v>0</v>
      </c>
      <c r="F32" s="108" t="e">
        <f>#REF!</f>
        <v>#REF!</v>
      </c>
      <c r="G32" s="108" t="e">
        <f>#REF!</f>
        <v>#REF!</v>
      </c>
      <c r="H32" s="107">
        <f>IF(ISERROR(F32/G32),0,(F32/G32))</f>
        <v>0</v>
      </c>
    </row>
    <row r="34" spans="1:8" x14ac:dyDescent="0.25">
      <c r="A34" s="367" t="s">
        <v>178</v>
      </c>
      <c r="B34" s="368"/>
      <c r="C34" s="368"/>
      <c r="D34" s="368"/>
      <c r="E34" s="368"/>
      <c r="F34" s="368"/>
      <c r="G34" s="368"/>
      <c r="H34" s="368"/>
    </row>
    <row r="35" spans="1:8" ht="47.25" x14ac:dyDescent="0.25">
      <c r="A35" s="58" t="s">
        <v>73</v>
      </c>
      <c r="B35" s="58" t="s">
        <v>74</v>
      </c>
      <c r="C35" s="58" t="s">
        <v>221</v>
      </c>
      <c r="D35" s="58" t="s">
        <v>75</v>
      </c>
      <c r="E35" s="58" t="s">
        <v>76</v>
      </c>
      <c r="F35" s="58" t="s">
        <v>77</v>
      </c>
      <c r="G35" s="58" t="s">
        <v>78</v>
      </c>
      <c r="H35" s="58" t="s">
        <v>79</v>
      </c>
    </row>
    <row r="36" spans="1:8" ht="60" x14ac:dyDescent="0.25">
      <c r="A36" s="31">
        <v>1</v>
      </c>
      <c r="B36" s="18" t="s">
        <v>199</v>
      </c>
      <c r="C36" s="19" t="e">
        <f>#REF!</f>
        <v>#REF!</v>
      </c>
      <c r="D36" s="19" t="e">
        <f>#REF!</f>
        <v>#REF!</v>
      </c>
      <c r="E36" s="30">
        <f>IF(ISERROR(C36/D36),0,(C36/D36))</f>
        <v>0</v>
      </c>
      <c r="F36" s="32" t="e">
        <f>#REF!</f>
        <v>#REF!</v>
      </c>
      <c r="G36" s="32" t="e">
        <f>#REF!</f>
        <v>#REF!</v>
      </c>
      <c r="H36" s="30">
        <f>IF(ISERROR(F36/G36),0,(F36/G36))</f>
        <v>0</v>
      </c>
    </row>
    <row r="37" spans="1:8" ht="75" x14ac:dyDescent="0.25">
      <c r="A37" s="31">
        <v>2</v>
      </c>
      <c r="B37" s="27" t="s">
        <v>200</v>
      </c>
      <c r="C37" s="19" t="e">
        <f>#REF!</f>
        <v>#REF!</v>
      </c>
      <c r="D37" s="19" t="e">
        <f>#REF!</f>
        <v>#REF!</v>
      </c>
      <c r="E37" s="30">
        <f>IF(ISERROR(C37/D37),0,(C37/D37))</f>
        <v>0</v>
      </c>
      <c r="F37" s="32" t="e">
        <f>#REF!</f>
        <v>#REF!</v>
      </c>
      <c r="G37" s="32" t="e">
        <f>#REF!</f>
        <v>#REF!</v>
      </c>
      <c r="H37" s="30">
        <f>IF(ISERROR(F37/G37),0,(F37/G37))</f>
        <v>0</v>
      </c>
    </row>
    <row r="38" spans="1:8" x14ac:dyDescent="0.25">
      <c r="B38" s="59" t="s">
        <v>80</v>
      </c>
      <c r="C38" s="106" t="e">
        <f>#REF!</f>
        <v>#REF!</v>
      </c>
      <c r="D38" s="106" t="e">
        <f>#REF!</f>
        <v>#REF!</v>
      </c>
      <c r="E38" s="107">
        <f>IF(ISERROR(C38/D38),0,(C38/D38))</f>
        <v>0</v>
      </c>
      <c r="F38" s="108" t="e">
        <f>#REF!</f>
        <v>#REF!</v>
      </c>
      <c r="G38" s="108" t="e">
        <f>#REF!</f>
        <v>#REF!</v>
      </c>
      <c r="H38" s="107">
        <f>IF(ISERROR(F38/G38),0,(F38/G38))</f>
        <v>0</v>
      </c>
    </row>
    <row r="40" spans="1:8" x14ac:dyDescent="0.25">
      <c r="A40" s="367" t="s">
        <v>179</v>
      </c>
      <c r="B40" s="368"/>
      <c r="C40" s="368"/>
      <c r="D40" s="368"/>
      <c r="E40" s="368"/>
      <c r="F40" s="368"/>
      <c r="G40" s="368"/>
      <c r="H40" s="368"/>
    </row>
    <row r="41" spans="1:8" ht="47.25" x14ac:dyDescent="0.25">
      <c r="A41" s="58" t="s">
        <v>73</v>
      </c>
      <c r="B41" s="58" t="s">
        <v>74</v>
      </c>
      <c r="C41" s="58" t="s">
        <v>221</v>
      </c>
      <c r="D41" s="58" t="s">
        <v>75</v>
      </c>
      <c r="E41" s="58" t="s">
        <v>76</v>
      </c>
      <c r="F41" s="58" t="s">
        <v>77</v>
      </c>
      <c r="G41" s="58" t="s">
        <v>78</v>
      </c>
      <c r="H41" s="58" t="s">
        <v>79</v>
      </c>
    </row>
    <row r="42" spans="1:8" ht="60" x14ac:dyDescent="0.25">
      <c r="A42" s="31">
        <v>1</v>
      </c>
      <c r="B42" s="18" t="s">
        <v>201</v>
      </c>
      <c r="C42" s="19" t="e">
        <f>#REF!</f>
        <v>#REF!</v>
      </c>
      <c r="D42" s="19" t="e">
        <f>#REF!</f>
        <v>#REF!</v>
      </c>
      <c r="E42" s="30">
        <f>IF(ISERROR(C42/D42),0,(C42/D42))</f>
        <v>0</v>
      </c>
      <c r="F42" s="32" t="e">
        <f>#REF!</f>
        <v>#REF!</v>
      </c>
      <c r="G42" s="32" t="e">
        <f>#REF!</f>
        <v>#REF!</v>
      </c>
      <c r="H42" s="30">
        <f>IF(ISERROR(F42/G42),0,(F42/G42))</f>
        <v>0</v>
      </c>
    </row>
    <row r="43" spans="1:8" x14ac:dyDescent="0.25">
      <c r="A43" s="31">
        <v>2</v>
      </c>
      <c r="B43" s="27" t="s">
        <v>202</v>
      </c>
      <c r="C43" s="19" t="e">
        <f>#REF!</f>
        <v>#REF!</v>
      </c>
      <c r="D43" s="19" t="e">
        <f>#REF!</f>
        <v>#REF!</v>
      </c>
      <c r="E43" s="30">
        <f>IF(ISERROR(C43/D43),0,(C43/D43))</f>
        <v>0</v>
      </c>
      <c r="F43" s="32" t="e">
        <f>#REF!</f>
        <v>#REF!</v>
      </c>
      <c r="G43" s="32" t="e">
        <f>#REF!</f>
        <v>#REF!</v>
      </c>
      <c r="H43" s="30">
        <f>IF(ISERROR(F43/G43),0,(F43/G43))</f>
        <v>0</v>
      </c>
    </row>
    <row r="44" spans="1:8" x14ac:dyDescent="0.25">
      <c r="A44" s="31">
        <v>3</v>
      </c>
      <c r="B44" s="18" t="s">
        <v>217</v>
      </c>
      <c r="C44" s="19" t="e">
        <f>#REF!</f>
        <v>#REF!</v>
      </c>
      <c r="D44" s="19" t="e">
        <f>#REF!</f>
        <v>#REF!</v>
      </c>
      <c r="E44" s="30">
        <f>IF(ISERROR(C44/D44),0,(C44/D44))</f>
        <v>0</v>
      </c>
      <c r="F44" s="32" t="e">
        <f>#REF!</f>
        <v>#REF!</v>
      </c>
      <c r="G44" s="32" t="e">
        <f>#REF!</f>
        <v>#REF!</v>
      </c>
      <c r="H44" s="30">
        <f>IF(ISERROR(F44/G44),0,(F44/G44))</f>
        <v>0</v>
      </c>
    </row>
    <row r="45" spans="1:8" x14ac:dyDescent="0.25">
      <c r="B45" s="59" t="s">
        <v>80</v>
      </c>
      <c r="C45" s="106" t="e">
        <f>#REF!</f>
        <v>#REF!</v>
      </c>
      <c r="D45" s="106" t="e">
        <f>#REF!</f>
        <v>#REF!</v>
      </c>
      <c r="E45" s="30">
        <f>IF(ISERROR(C45/D45),0,(C45/D45))</f>
        <v>0</v>
      </c>
      <c r="F45" s="32" t="e">
        <f>#REF!</f>
        <v>#REF!</v>
      </c>
      <c r="G45" s="32" t="e">
        <f>#REF!</f>
        <v>#REF!</v>
      </c>
      <c r="H45" s="30">
        <f>IF(ISERROR(F45/G45),0,(F45/G45))</f>
        <v>0</v>
      </c>
    </row>
    <row r="47" spans="1:8" x14ac:dyDescent="0.25">
      <c r="A47" s="367" t="s">
        <v>215</v>
      </c>
      <c r="B47" s="368"/>
      <c r="C47" s="368"/>
      <c r="D47" s="368"/>
      <c r="E47" s="368"/>
      <c r="F47" s="368"/>
      <c r="G47" s="368"/>
      <c r="H47" s="368"/>
    </row>
    <row r="48" spans="1:8" ht="47.25" x14ac:dyDescent="0.25">
      <c r="A48" s="58" t="s">
        <v>73</v>
      </c>
      <c r="B48" s="58" t="s">
        <v>74</v>
      </c>
      <c r="C48" s="58" t="s">
        <v>221</v>
      </c>
      <c r="D48" s="58" t="s">
        <v>75</v>
      </c>
      <c r="E48" s="58" t="s">
        <v>76</v>
      </c>
      <c r="F48" s="58" t="s">
        <v>77</v>
      </c>
      <c r="G48" s="58" t="s">
        <v>78</v>
      </c>
      <c r="H48" s="58" t="s">
        <v>79</v>
      </c>
    </row>
    <row r="49" spans="1:8" ht="45" x14ac:dyDescent="0.25">
      <c r="A49" s="31">
        <v>1</v>
      </c>
      <c r="B49" s="18" t="s">
        <v>218</v>
      </c>
      <c r="C49" s="19" t="e">
        <f>#REF!</f>
        <v>#REF!</v>
      </c>
      <c r="D49" s="19" t="e">
        <f>#REF!</f>
        <v>#REF!</v>
      </c>
      <c r="E49" s="30">
        <f>IF(ISERROR(C49/D49),0,(C49/D49))</f>
        <v>0</v>
      </c>
      <c r="F49" s="32" t="e">
        <f>#REF!</f>
        <v>#REF!</v>
      </c>
      <c r="G49" s="32" t="e">
        <f>#REF!</f>
        <v>#REF!</v>
      </c>
      <c r="H49" s="30">
        <f>IF(ISERROR(F49/G49),0,(F49/G49))</f>
        <v>0</v>
      </c>
    </row>
    <row r="50" spans="1:8" ht="45" x14ac:dyDescent="0.25">
      <c r="A50" s="31">
        <v>2</v>
      </c>
      <c r="B50" s="27" t="s">
        <v>205</v>
      </c>
      <c r="C50" s="19" t="e">
        <f>#REF!</f>
        <v>#REF!</v>
      </c>
      <c r="D50" s="19" t="e">
        <f>#REF!</f>
        <v>#REF!</v>
      </c>
      <c r="E50" s="30">
        <f>IF(ISERROR(C50/D50),0,(C50/D50))</f>
        <v>0</v>
      </c>
      <c r="F50" s="32" t="e">
        <f>#REF!</f>
        <v>#REF!</v>
      </c>
      <c r="G50" s="32" t="e">
        <f>#REF!</f>
        <v>#REF!</v>
      </c>
      <c r="H50" s="30">
        <f>IF(ISERROR(F50/G50),0,(F50/G50))</f>
        <v>0</v>
      </c>
    </row>
    <row r="51" spans="1:8" x14ac:dyDescent="0.25">
      <c r="B51" s="59" t="s">
        <v>80</v>
      </c>
      <c r="C51" s="106" t="e">
        <f>#REF!</f>
        <v>#REF!</v>
      </c>
      <c r="D51" s="106" t="e">
        <f>#REF!</f>
        <v>#REF!</v>
      </c>
      <c r="E51" s="107">
        <f>IF(ISERROR(C51/D51),0,(C51/D51))</f>
        <v>0</v>
      </c>
      <c r="F51" s="108" t="e">
        <f>#REF!</f>
        <v>#REF!</v>
      </c>
      <c r="G51" s="108" t="e">
        <f>#REF!</f>
        <v>#REF!</v>
      </c>
      <c r="H51" s="107">
        <f>IF(ISERROR(F51/G51),0,(F51/G51))</f>
        <v>0</v>
      </c>
    </row>
    <row r="53" spans="1:8" x14ac:dyDescent="0.25">
      <c r="A53" s="367" t="s">
        <v>216</v>
      </c>
      <c r="B53" s="368"/>
      <c r="C53" s="368"/>
      <c r="D53" s="368"/>
      <c r="E53" s="368"/>
      <c r="F53" s="368"/>
      <c r="G53" s="368"/>
      <c r="H53" s="368"/>
    </row>
    <row r="54" spans="1:8" ht="47.25" x14ac:dyDescent="0.25">
      <c r="A54" s="58" t="s">
        <v>73</v>
      </c>
      <c r="B54" s="58" t="s">
        <v>74</v>
      </c>
      <c r="C54" s="58" t="s">
        <v>221</v>
      </c>
      <c r="D54" s="58" t="s">
        <v>75</v>
      </c>
      <c r="E54" s="58" t="s">
        <v>76</v>
      </c>
      <c r="F54" s="58" t="s">
        <v>77</v>
      </c>
      <c r="G54" s="58" t="s">
        <v>78</v>
      </c>
      <c r="H54" s="58" t="s">
        <v>79</v>
      </c>
    </row>
    <row r="55" spans="1:8" ht="64.5" customHeight="1" x14ac:dyDescent="0.25">
      <c r="A55" s="31">
        <v>1</v>
      </c>
      <c r="B55" s="98" t="s">
        <v>111</v>
      </c>
      <c r="C55" s="19" t="e">
        <f>#REF!</f>
        <v>#REF!</v>
      </c>
      <c r="D55" s="19" t="e">
        <f>#REF!</f>
        <v>#REF!</v>
      </c>
      <c r="E55" s="30">
        <f>IF(ISERROR(C20/D20),0,(C55/D55))</f>
        <v>0</v>
      </c>
      <c r="F55" s="32" t="e">
        <f>#REF!</f>
        <v>#REF!</v>
      </c>
      <c r="G55" s="32" t="e">
        <f>#REF!</f>
        <v>#REF!</v>
      </c>
      <c r="H55" s="30">
        <f>IF(ISERROR(F55/G55),0,(F55/G55))</f>
        <v>0</v>
      </c>
    </row>
    <row r="56" spans="1:8" ht="45" x14ac:dyDescent="0.25">
      <c r="A56" s="31">
        <v>2</v>
      </c>
      <c r="B56" s="27" t="s">
        <v>209</v>
      </c>
      <c r="C56" s="19" t="e">
        <f>#REF!</f>
        <v>#REF!</v>
      </c>
      <c r="D56" s="19" t="e">
        <f>#REF!</f>
        <v>#REF!</v>
      </c>
      <c r="E56" s="30">
        <f t="shared" ref="E56:E61" si="0">IF(ISERROR(C56/D56),0,(C56/D56))</f>
        <v>0</v>
      </c>
      <c r="F56" s="32" t="e">
        <f>#REF!</f>
        <v>#REF!</v>
      </c>
      <c r="G56" s="32" t="e">
        <f>#REF!</f>
        <v>#REF!</v>
      </c>
      <c r="H56" s="30">
        <f t="shared" ref="H56:H61" si="1">IF(ISERROR(F56/G56),0,(F56/G56))</f>
        <v>0</v>
      </c>
    </row>
    <row r="57" spans="1:8" ht="105" x14ac:dyDescent="0.25">
      <c r="A57" s="31">
        <v>3</v>
      </c>
      <c r="B57" s="27" t="s">
        <v>210</v>
      </c>
      <c r="C57" s="19" t="e">
        <f>#REF!</f>
        <v>#REF!</v>
      </c>
      <c r="D57" s="19" t="e">
        <f>#REF!</f>
        <v>#REF!</v>
      </c>
      <c r="E57" s="30">
        <f t="shared" si="0"/>
        <v>0</v>
      </c>
      <c r="F57" s="32" t="e">
        <f>#REF!</f>
        <v>#REF!</v>
      </c>
      <c r="G57" s="32" t="e">
        <f>#REF!</f>
        <v>#REF!</v>
      </c>
      <c r="H57" s="30">
        <f t="shared" si="1"/>
        <v>0</v>
      </c>
    </row>
    <row r="58" spans="1:8" ht="75" x14ac:dyDescent="0.25">
      <c r="A58" s="31">
        <v>4</v>
      </c>
      <c r="B58" s="27" t="s">
        <v>211</v>
      </c>
      <c r="C58" s="19" t="e">
        <f>#REF!</f>
        <v>#REF!</v>
      </c>
      <c r="D58" s="19" t="e">
        <f>#REF!</f>
        <v>#REF!</v>
      </c>
      <c r="E58" s="30">
        <f t="shared" si="0"/>
        <v>0</v>
      </c>
      <c r="F58" s="32" t="e">
        <f>#REF!</f>
        <v>#REF!</v>
      </c>
      <c r="G58" s="32" t="e">
        <f>#REF!</f>
        <v>#REF!</v>
      </c>
      <c r="H58" s="30">
        <f t="shared" si="1"/>
        <v>0</v>
      </c>
    </row>
    <row r="59" spans="1:8" ht="60" x14ac:dyDescent="0.25">
      <c r="A59" s="31">
        <v>5</v>
      </c>
      <c r="B59" s="27" t="s">
        <v>212</v>
      </c>
      <c r="C59" s="19" t="e">
        <f>#REF!</f>
        <v>#REF!</v>
      </c>
      <c r="D59" s="19" t="e">
        <f>#REF!</f>
        <v>#REF!</v>
      </c>
      <c r="E59" s="30">
        <f t="shared" si="0"/>
        <v>0</v>
      </c>
      <c r="F59" s="32" t="e">
        <f>#REF!</f>
        <v>#REF!</v>
      </c>
      <c r="G59" s="32" t="e">
        <f>#REF!</f>
        <v>#REF!</v>
      </c>
      <c r="H59" s="30">
        <f t="shared" si="1"/>
        <v>0</v>
      </c>
    </row>
    <row r="60" spans="1:8" ht="135" x14ac:dyDescent="0.25">
      <c r="A60" s="31">
        <v>6</v>
      </c>
      <c r="B60" s="27" t="s">
        <v>213</v>
      </c>
      <c r="C60" s="19" t="e">
        <f>#REF!</f>
        <v>#REF!</v>
      </c>
      <c r="D60" s="19" t="e">
        <f>#REF!</f>
        <v>#REF!</v>
      </c>
      <c r="E60" s="30">
        <f t="shared" si="0"/>
        <v>0</v>
      </c>
      <c r="F60" s="32" t="e">
        <f>#REF!</f>
        <v>#REF!</v>
      </c>
      <c r="G60" s="32" t="e">
        <f>#REF!</f>
        <v>#REF!</v>
      </c>
      <c r="H60" s="30">
        <f t="shared" si="1"/>
        <v>0</v>
      </c>
    </row>
    <row r="61" spans="1:8" ht="75" x14ac:dyDescent="0.25">
      <c r="A61" s="31">
        <v>7</v>
      </c>
      <c r="B61" s="18" t="s">
        <v>214</v>
      </c>
      <c r="C61" s="19" t="e">
        <f>#REF!</f>
        <v>#REF!</v>
      </c>
      <c r="D61" s="19" t="e">
        <f>#REF!</f>
        <v>#REF!</v>
      </c>
      <c r="E61" s="30">
        <f t="shared" si="0"/>
        <v>0</v>
      </c>
      <c r="F61" s="32" t="e">
        <f>#REF!</f>
        <v>#REF!</v>
      </c>
      <c r="G61" s="32" t="e">
        <f>#REF!</f>
        <v>#REF!</v>
      </c>
      <c r="H61" s="30">
        <f t="shared" si="1"/>
        <v>0</v>
      </c>
    </row>
    <row r="62" spans="1:8" x14ac:dyDescent="0.25">
      <c r="B62" s="59" t="s">
        <v>80</v>
      </c>
      <c r="C62" s="106" t="e">
        <f>#REF!</f>
        <v>#REF!</v>
      </c>
      <c r="D62" s="106" t="e">
        <f>#REF!</f>
        <v>#REF!</v>
      </c>
      <c r="E62" s="107">
        <f>IF(ISERROR(C62/D62),0,(C62/D62))</f>
        <v>0</v>
      </c>
      <c r="F62" s="108" t="e">
        <f>#REF!</f>
        <v>#REF!</v>
      </c>
      <c r="G62" s="108" t="e">
        <f>#REF!</f>
        <v>#REF!</v>
      </c>
      <c r="H62" s="107">
        <f>IF(ISERROR(F62/G62),0,(F62/G62))</f>
        <v>0</v>
      </c>
    </row>
  </sheetData>
  <mergeCells count="10">
    <mergeCell ref="B1:H1"/>
    <mergeCell ref="B7:H7"/>
    <mergeCell ref="B13:H13"/>
    <mergeCell ref="B14:H14"/>
    <mergeCell ref="B21:H21"/>
    <mergeCell ref="A47:H47"/>
    <mergeCell ref="A53:H53"/>
    <mergeCell ref="A40:H40"/>
    <mergeCell ref="A34:H34"/>
    <mergeCell ref="A28:H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Gráficos</vt:lpstr>
      </vt:variant>
      <vt:variant>
        <vt:i4>1</vt:i4>
      </vt:variant>
    </vt:vector>
  </HeadingPairs>
  <TitlesOfParts>
    <vt:vector size="21" baseType="lpstr">
      <vt:lpstr>Marco Estrategico</vt:lpstr>
      <vt:lpstr>Graficos- MARZO</vt:lpstr>
      <vt:lpstr>Graficos- ABRIL </vt:lpstr>
      <vt:lpstr>Graficos- Mayo</vt:lpstr>
      <vt:lpstr>Graficos- Junio </vt:lpstr>
      <vt:lpstr>Graficos- Julio </vt:lpstr>
      <vt:lpstr>Graficos- Agosto </vt:lpstr>
      <vt:lpstr>Graficos- Septiembre</vt:lpstr>
      <vt:lpstr>Resumen</vt:lpstr>
      <vt:lpstr>DIMENSIÓN</vt:lpstr>
      <vt:lpstr>AVANCE REAL PIGD 2021 (2)</vt:lpstr>
      <vt:lpstr>PAI 2021</vt:lpstr>
      <vt:lpstr>TALENTO HUMANO </vt:lpstr>
      <vt:lpstr>DIRECCIONAMIENTO ESTRATÉGICO Y </vt:lpstr>
      <vt:lpstr>GESTIÓN CON VALORES RESULTADOS</vt:lpstr>
      <vt:lpstr>EVALUACIÓN DE RESULTADOS</vt:lpstr>
      <vt:lpstr>INFORMACIÓN Y COMUNICACIÓN</vt:lpstr>
      <vt:lpstr>GESTIÓN CONNOCIMENTO Y LA INNOV</vt:lpstr>
      <vt:lpstr>CONTROL INTERNO</vt:lpstr>
      <vt:lpstr>CÓDIGOS PLANES DECRETO 612</vt:lpstr>
      <vt:lpstr>Gráfico1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 Romero Guio</dc:creator>
  <cp:lastModifiedBy>Marta Liced Rodriguez Quimbayo</cp:lastModifiedBy>
  <cp:lastPrinted>2021-02-10T20:19:22Z</cp:lastPrinted>
  <dcterms:created xsi:type="dcterms:W3CDTF">2015-12-04T15:57:31Z</dcterms:created>
  <dcterms:modified xsi:type="dcterms:W3CDTF">2021-08-04T00:54:06Z</dcterms:modified>
</cp:coreProperties>
</file>