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mlopez1\oficina\PM CGR\"/>
    </mc:Choice>
  </mc:AlternateContent>
  <xr:revisionPtr revIDLastSave="0" documentId="13_ncr:1_{72BD91B0-1736-4AFB-B3F8-3F57EE7C0AD9}" xr6:coauthVersionLast="46" xr6:coauthVersionMax="46" xr10:uidLastSave="{00000000-0000-0000-0000-000000000000}"/>
  <bookViews>
    <workbookView xWindow="-120" yWindow="-120" windowWidth="20730" windowHeight="11160" xr2:uid="{00000000-000D-0000-FFFF-FFFF00000000}"/>
  </bookViews>
  <sheets>
    <sheet name="F14.1  PLANES DE MEJORAMIENT..." sheetId="1" r:id="rId1"/>
    <sheet name="BALANCE" sheetId="3" r:id="rId2"/>
  </sheets>
  <definedNames>
    <definedName name="_xlnm._FilterDatabase" localSheetId="0" hidden="1">'F14.1  PLANES DE MEJORAMIENT...'!$A$10:$Q$119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C15" i="3"/>
  <c r="G15" i="3" s="1"/>
  <c r="B15" i="3"/>
  <c r="E15" i="3"/>
  <c r="F14" i="3"/>
  <c r="G14" i="3"/>
  <c r="G13" i="3"/>
  <c r="F13" i="3"/>
  <c r="G12" i="3"/>
  <c r="F12" i="3"/>
  <c r="G11" i="3"/>
  <c r="F11" i="3"/>
  <c r="G10" i="3"/>
  <c r="F10" i="3"/>
  <c r="G9" i="3"/>
  <c r="F9" i="3"/>
  <c r="G8" i="3"/>
  <c r="F8" i="3"/>
  <c r="G7" i="3"/>
  <c r="F7" i="3"/>
  <c r="G6" i="3"/>
  <c r="F6" i="3"/>
  <c r="G5" i="3"/>
  <c r="F5" i="3"/>
  <c r="G4" i="3"/>
  <c r="F4" i="3"/>
  <c r="P97" i="1"/>
  <c r="F15" i="3" l="1"/>
  <c r="N52" i="1"/>
  <c r="P52" i="1" s="1"/>
  <c r="P95" i="1" l="1"/>
  <c r="P96" i="1"/>
  <c r="P98" i="1"/>
  <c r="P99" i="1"/>
  <c r="P100" i="1"/>
  <c r="P101" i="1"/>
  <c r="P102" i="1"/>
  <c r="P103" i="1"/>
  <c r="P104" i="1"/>
  <c r="P105" i="1"/>
  <c r="P106" i="1"/>
  <c r="P107" i="1"/>
  <c r="P108" i="1"/>
  <c r="P109" i="1"/>
  <c r="P110" i="1"/>
  <c r="P111" i="1"/>
  <c r="P112" i="1"/>
  <c r="P113" i="1"/>
  <c r="P114" i="1"/>
  <c r="P115" i="1"/>
  <c r="P116" i="1"/>
  <c r="P117" i="1"/>
  <c r="P118" i="1"/>
  <c r="P119" i="1"/>
  <c r="M119" i="1"/>
  <c r="M118" i="1"/>
  <c r="M117" i="1"/>
  <c r="M116" i="1"/>
  <c r="M115" i="1"/>
  <c r="M114" i="1"/>
  <c r="M113" i="1"/>
  <c r="M112" i="1"/>
  <c r="M111" i="1"/>
  <c r="M110" i="1"/>
  <c r="M109" i="1"/>
  <c r="M108" i="1"/>
  <c r="M107" i="1"/>
  <c r="M106" i="1"/>
  <c r="M105" i="1"/>
  <c r="M104" i="1"/>
  <c r="M103" i="1"/>
  <c r="M102" i="1"/>
  <c r="M101" i="1"/>
  <c r="M100" i="1"/>
  <c r="M99" i="1"/>
  <c r="M98" i="1"/>
  <c r="M97" i="1"/>
  <c r="M96" i="1"/>
  <c r="M95" i="1"/>
  <c r="P94" i="1" l="1"/>
  <c r="M94" i="1"/>
  <c r="P93" i="1"/>
  <c r="M93" i="1"/>
  <c r="P92" i="1"/>
  <c r="M92" i="1"/>
  <c r="P91" i="1"/>
  <c r="M91" i="1"/>
  <c r="P90" i="1"/>
  <c r="M90" i="1"/>
  <c r="P89" i="1"/>
  <c r="M89" i="1"/>
  <c r="P88" i="1"/>
  <c r="M88" i="1"/>
  <c r="P87" i="1"/>
  <c r="M87" i="1"/>
  <c r="P86" i="1"/>
  <c r="M86" i="1"/>
  <c r="P85" i="1"/>
  <c r="M85" i="1"/>
  <c r="P84" i="1"/>
  <c r="M84" i="1"/>
  <c r="P83" i="1"/>
  <c r="M83" i="1"/>
  <c r="P82" i="1"/>
  <c r="M82" i="1"/>
  <c r="P81" i="1"/>
  <c r="M81" i="1"/>
  <c r="P80" i="1"/>
  <c r="M80" i="1"/>
  <c r="P79" i="1"/>
  <c r="M79" i="1"/>
  <c r="P78" i="1"/>
  <c r="M78" i="1"/>
  <c r="P77" i="1"/>
  <c r="M77" i="1"/>
  <c r="P76" i="1"/>
  <c r="M76" i="1"/>
  <c r="P75" i="1"/>
  <c r="M75" i="1"/>
  <c r="P74" i="1"/>
  <c r="M74" i="1"/>
  <c r="P73" i="1"/>
  <c r="M73" i="1"/>
  <c r="P72" i="1"/>
  <c r="M72" i="1"/>
  <c r="P71" i="1"/>
  <c r="M71" i="1"/>
  <c r="P70" i="1"/>
  <c r="M70" i="1"/>
  <c r="P69" i="1"/>
  <c r="M69" i="1"/>
  <c r="P68" i="1"/>
  <c r="M68" i="1"/>
  <c r="P67" i="1"/>
  <c r="M67" i="1"/>
  <c r="P66" i="1"/>
  <c r="M66" i="1"/>
  <c r="P65" i="1"/>
  <c r="M65" i="1"/>
  <c r="N64" i="1"/>
  <c r="P64" i="1" s="1"/>
  <c r="M64" i="1"/>
  <c r="N63" i="1"/>
  <c r="P63" i="1" s="1"/>
  <c r="M63" i="1"/>
  <c r="M62" i="1"/>
  <c r="P61" i="1"/>
  <c r="N61" i="1"/>
  <c r="M61" i="1"/>
  <c r="N60" i="1"/>
  <c r="P60" i="1" s="1"/>
  <c r="M60" i="1"/>
  <c r="P59" i="1"/>
  <c r="M59" i="1"/>
  <c r="N58" i="1"/>
  <c r="P58" i="1" s="1"/>
  <c r="M58" i="1"/>
  <c r="P57" i="1"/>
  <c r="M57" i="1"/>
  <c r="P56" i="1"/>
  <c r="M56" i="1"/>
  <c r="P55" i="1"/>
  <c r="M55" i="1"/>
  <c r="P54" i="1"/>
  <c r="M54" i="1"/>
  <c r="P53" i="1"/>
  <c r="M53" i="1"/>
  <c r="M52" i="1"/>
  <c r="P51" i="1"/>
  <c r="M51" i="1"/>
  <c r="P50" i="1"/>
  <c r="M50" i="1"/>
  <c r="P49" i="1"/>
  <c r="M49" i="1"/>
  <c r="P48" i="1"/>
  <c r="M48" i="1"/>
  <c r="P47" i="1"/>
  <c r="M47" i="1"/>
  <c r="P46" i="1"/>
  <c r="M46" i="1"/>
  <c r="P45" i="1"/>
  <c r="M45" i="1"/>
  <c r="P44" i="1"/>
  <c r="M44" i="1"/>
  <c r="P43" i="1"/>
  <c r="M43" i="1"/>
  <c r="P42" i="1"/>
  <c r="M42" i="1"/>
  <c r="P41" i="1"/>
  <c r="M41" i="1"/>
  <c r="P40" i="1"/>
  <c r="M40" i="1"/>
  <c r="P39" i="1"/>
  <c r="M39" i="1"/>
  <c r="P38" i="1"/>
  <c r="M38" i="1"/>
  <c r="P37" i="1"/>
  <c r="M37" i="1"/>
  <c r="P36" i="1"/>
  <c r="M36" i="1"/>
  <c r="P35" i="1"/>
  <c r="M35" i="1"/>
  <c r="P34" i="1"/>
  <c r="M34" i="1"/>
  <c r="P33" i="1"/>
  <c r="M33" i="1"/>
  <c r="P32" i="1"/>
  <c r="M32" i="1"/>
  <c r="P31" i="1"/>
  <c r="M31" i="1"/>
  <c r="P30" i="1"/>
  <c r="M30" i="1"/>
  <c r="P29" i="1"/>
  <c r="M29" i="1"/>
  <c r="P28" i="1"/>
  <c r="M28" i="1"/>
  <c r="P27" i="1"/>
  <c r="M27" i="1"/>
  <c r="P26" i="1"/>
  <c r="M26" i="1"/>
  <c r="P25" i="1"/>
  <c r="M25" i="1"/>
  <c r="P24" i="1"/>
  <c r="M24" i="1"/>
  <c r="P23" i="1"/>
  <c r="M23" i="1"/>
  <c r="P22" i="1"/>
  <c r="M22" i="1"/>
  <c r="P21" i="1"/>
  <c r="M21" i="1"/>
  <c r="P20" i="1"/>
  <c r="M20" i="1"/>
  <c r="P19" i="1"/>
  <c r="M19" i="1"/>
  <c r="P18" i="1"/>
  <c r="M18" i="1"/>
  <c r="P17" i="1"/>
  <c r="M17" i="1"/>
  <c r="P16" i="1"/>
  <c r="M16" i="1"/>
  <c r="P15" i="1"/>
  <c r="M15" i="1"/>
  <c r="P14" i="1"/>
  <c r="M14" i="1"/>
  <c r="P13" i="1"/>
  <c r="M13" i="1"/>
  <c r="P12" i="1"/>
  <c r="M12" i="1"/>
  <c r="P11" i="1"/>
  <c r="M11" i="1"/>
</calcChain>
</file>

<file path=xl/sharedStrings.xml><?xml version="1.0" encoding="utf-8"?>
<sst xmlns="http://schemas.openxmlformats.org/spreadsheetml/2006/main" count="1125" uniqueCount="681">
  <si>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</si>
  <si>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</si>
  <si>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</si>
  <si>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</si>
  <si>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</si>
  <si>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</si>
  <si>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</si>
  <si>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</si>
  <si>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</si>
  <si>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</si>
  <si>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</si>
  <si>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</si>
  <si>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</si>
  <si>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</si>
  <si>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</si>
  <si>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</si>
  <si>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</si>
  <si>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</si>
  <si>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</si>
  <si>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</si>
  <si>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</si>
  <si>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</si>
  <si>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</si>
  <si>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</si>
  <si>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</si>
  <si>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</si>
  <si>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</si>
  <si>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estado</t>
  </si>
  <si>
    <t>CASILLA RESPONSABLE</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</si>
  <si>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</si>
  <si>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</si>
  <si>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 xml:space="preserve">Una vez verificada la titularidad del inmueble por parte del municipio, realizar el reinicio de la obra </t>
  </si>
  <si>
    <t>Acta de reinicio</t>
  </si>
  <si>
    <t>SUBGERENCIA DE DESARROLLO DE PROYECTOS (Gerencia Desarrollo de Proyectos 2)</t>
  </si>
  <si>
    <t>FILA_2</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</si>
  <si>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</si>
  <si>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</si>
  <si>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</si>
  <si>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</si>
  <si>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</si>
  <si>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En los soportes del hallazgo se hace trazabilidad de las actuaciones de la entidad hasta junio 2020. Con radicado 20202700011673 la Gerente General solicita modificar esta acción, cambios  registrados en este reporte del plan. Desarrollo de Proyectos 2 remite Informe con balance de las cantidades evidenciadas por la CGR y las gestiones realizadas por ENTerritorio y la interventoría .</t>
  </si>
  <si>
    <t>FILA_3</t>
  </si>
  <si>
    <t xml:space="preserve">HALLAZGO No.13  Convenio Interadministrativo Derivado No. 2133377 suscrito entre FONADE – y el municipio de Cotorra (F-D) $787.773.235 
</t>
  </si>
  <si>
    <t>Deficiencias en la etapa de construcción y en el seguimiento y control de las obligaciones contractuales, tanto de la interventoría como de la supervisión de FONADE y del municipio.</t>
  </si>
  <si>
    <t>Realizar el reinicio de la obra con el fin de cumplir con el objeto contractual y realizar el seguimiento a la presentación de facturación del pago por parte del contratista de obra, para amortizar el anticipo.</t>
  </si>
  <si>
    <t>Suscribir el acta de reinicio de proyecto.</t>
  </si>
  <si>
    <t>Acta de Reinicio</t>
  </si>
  <si>
    <t>El 16 de mayo de 2019 se firmó Acta de Reinicio No.3- Fase II del  Contrato de Obra LP-02/02-2014</t>
  </si>
  <si>
    <t>FILA_4</t>
  </si>
  <si>
    <t>H1 FONTIC</t>
  </si>
  <si>
    <t>Hallazgo No. 1 Contrato de prestación de servicios profesionales No. 20171192 (F) y (D)</t>
  </si>
  <si>
    <t>Se presenta un incremento injustificado del valor de los honorarios profesionales para desempeñar obligaciones idénticas en un nuevo contrato suscrito con el mismo profesional en la vigencia 2017, porque los informes tienen el mismo reporte de avance cada mes.</t>
  </si>
  <si>
    <t>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t>
  </si>
  <si>
    <t>Informes de los Contratos de Prestación de Servicios vigentes  (10)</t>
  </si>
  <si>
    <t>La Gerencia de Unidad envía los 11 informes de ejecución firmados por la supervisión de los contratos de prestación de servicios vigentes para el convenio (11) Acción cumplida</t>
  </si>
  <si>
    <t>SUBGERENCIA DE DESARROLLO DE PROYECTOS (Gerente Ciencia, Tecnología y Emprendimiento)</t>
  </si>
  <si>
    <t>FILA_5</t>
  </si>
  <si>
    <t>H2 FONTIC</t>
  </si>
  <si>
    <t>Hallazgo 2 Contrato de prestación de servicios profesionales No. 2016632 (F) y (D)</t>
  </si>
  <si>
    <t>La necesidad que dio origen al contrato y las obligaciones que se establecieron, no fueron satisfechas ni cumplidas durante la ejecución del contrato de prestación de servicios No. 2016632 y sí se canceló la totalidad del valor pactado.</t>
  </si>
  <si>
    <t>La Gerencia de Unidad envía los 11 informes de ejecución firmados por la supervisión de los contratos de prestación de servicios vigentes para el convenio (11)</t>
  </si>
  <si>
    <t>FILA_6</t>
  </si>
  <si>
    <t>H3 FONTIC</t>
  </si>
  <si>
    <t xml:space="preserve">Hallazgo 3 Contrato de prestación de servicios profesionales No 20161332 y Contrato 2016558 (F) y (D) </t>
  </si>
  <si>
    <t>se evidencia  que las necesidades que dieron origen a la contratación y las obligaciones que se establecieron, no fueron satisfechas ni cumplidas durante la ejecución de los contratos de prestación de servicios en cuestión y sí se canceló la totalidad de los valores pactados</t>
  </si>
  <si>
    <t>FILA_7</t>
  </si>
  <si>
    <t>H4 FONTIC</t>
  </si>
  <si>
    <t>Hallazgo No. 4 Contrato de prestación de servicios profesionales No. 2016667 (F) y (D)</t>
  </si>
  <si>
    <t>No se encontró evidencia sobre cuales contratos la profesional realizó la supervisión, pues no figuran designaciones para adelantar supervisión ni prueba de la labor realizada.</t>
  </si>
  <si>
    <t>FILA_8</t>
  </si>
  <si>
    <t>H5 FONTIC</t>
  </si>
  <si>
    <t>Hallazgo No. 5 Contrato de prestación de servicios profesionales No. 2016641 (F) y (D)</t>
  </si>
  <si>
    <t>Deficiencias en la etapa precontractual, contractual, falta de seguimiento y control por parte de la supervisión a las actividades realizadas por el contratista.</t>
  </si>
  <si>
    <t>FILA_9</t>
  </si>
  <si>
    <t>H6 FONTIC</t>
  </si>
  <si>
    <t>Hallazgo No. 6 Contrato de prestación de servicios profesionales No. 2016530 (F) y (D)</t>
  </si>
  <si>
    <t>Deficiencias en la etapa precontractual, contractual, falta de seguimiento y control por parte de la supervisión a las actividades realizadas por el contratista</t>
  </si>
  <si>
    <t>FILA_10</t>
  </si>
  <si>
    <t>H7 FONTIC</t>
  </si>
  <si>
    <t>Hallazgo No. 7 Contratos de prestación de servicios profesionales No. 2016628, 2016643, 2016596, 20161300 y 20161200 (F) y (D)</t>
  </si>
  <si>
    <t>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t>
  </si>
  <si>
    <t>FILA_11</t>
  </si>
  <si>
    <t>H8 FONTIC</t>
  </si>
  <si>
    <t>Hallazgo No. 8 Selección trabajador oficial Gerente de Unidad (P) y (D)</t>
  </si>
  <si>
    <t xml:space="preserve">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a la verificación de requisitos realizadas por Talento Humano.   </t>
  </si>
  <si>
    <t>Implementar mejoras en el proceso de verificación de soportes de hoja de vida en empleados públicos y trabajadores oficiales</t>
  </si>
  <si>
    <t>Actualizar procedimiento de ingreso y egreso de empleados públicos y trabajadores oficiales</t>
  </si>
  <si>
    <t>Procedimiento aprobado y publicado en el catálogo documental</t>
  </si>
  <si>
    <t>La Gerencia de Talento Humano envía soporte de adopción del procedimiento en el catálogo documental de la entidad el 11/04/2019.</t>
  </si>
  <si>
    <t>SUBGERENCIA ADMINISTRATIVA (Gerencia Talento Humano – Gerencia Desarrollo Organizacional)</t>
  </si>
  <si>
    <t>FILA_12</t>
  </si>
  <si>
    <t>H9 FONTIC</t>
  </si>
  <si>
    <t>Hallazgo No. 9 Plan Operativo Convenio 215085 suscrito entre FONADE y FONDO TIC (D)</t>
  </si>
  <si>
    <t>Se evidencian deficiencias en la supervisión, lo que se puede evidenciar en los continuos retrasos ocasionados incluso por falta de firma de la Gerencia del Convenio en Junio-Julio de 2016 y la decisión de llevar todos las convocatorias para el mes de octubre de 2016</t>
  </si>
  <si>
    <t>Verificar la aplicación del PMI001 Procedimiento de Negociación de Líneas Misionales en donde se incorpore las actividades a ejecutar en caso de que se presente en la ejecución de los convenios,  eventualidades o imprevistos que puedan afectar su normal ejecución y desarrollo.</t>
  </si>
  <si>
    <t>Lineamientos del marco general del proyecto-insumos plan operativo</t>
  </si>
  <si>
    <t>La dependencia envío documento con lineamientos con radicado 20192000185513</t>
  </si>
  <si>
    <t>SUBGERENCIA DE DESARROLLO DE PROYECTOS (Gerente Ciencia, Tecnología y Emprendimiento)
SUBGERENCIA ADMINISTRATIVA (Gerencia Desarrollo Organizacional)</t>
  </si>
  <si>
    <t>FILA_13</t>
  </si>
  <si>
    <t>H10FONTIC</t>
  </si>
  <si>
    <t>Hallazgo No. 10 Lineamientos contratación integrador (D)</t>
  </si>
  <si>
    <t xml:space="preserve">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t>
  </si>
  <si>
    <t>Ajustar el Estatuto de Contratación y el Manual de Supervisión e Interventoría</t>
  </si>
  <si>
    <t>Manual de Contratación y Manual de Supervisión e Interventoría aprobados,  publicados  y socializados</t>
  </si>
  <si>
    <t>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t>
  </si>
  <si>
    <t>SUBGERENCIA DE DESARROLLO DE PROYECTOS
SUBGERENCIA DE OPERACIONES</t>
  </si>
  <si>
    <t>FILA_14</t>
  </si>
  <si>
    <t>H11FONTIC</t>
  </si>
  <si>
    <t>Hallazgo No. 11 Determinación Anticipos Contratación derivada (D)</t>
  </si>
  <si>
    <t>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t>
  </si>
  <si>
    <t>Realizar compensación de recursos aceptada y autorizada por los Contratistas Integradores de Servicios, en la facturación radicada y aceptada por Fonade, por servicios prestados por los Contratistas Integradores de Servicios en el marco del Contrato Interadministrativo 215085.</t>
  </si>
  <si>
    <t>Comunicaciones emitidas por los Contratistas Integradores de Servicios</t>
  </si>
  <si>
    <t>Se adjuntan las comunicaciones de solicitud de amortización por cada contrato.</t>
  </si>
  <si>
    <t>FILA_15</t>
  </si>
  <si>
    <t>H12FONTIC</t>
  </si>
  <si>
    <t>Hallazgo No. 12 Servicios excluidos de IVA (O.I –D)</t>
  </si>
  <si>
    <t>Se puede concluir, que las facturas y la oferta presentada por la UT FONADE FASE 3 no contienen la carga impositiva que corresponde, porque si se hubiese incluido el impuesto que efectivamente debía calcularse, se habría superado el presupuesto establecido por MINTIC y FONADE.</t>
  </si>
  <si>
    <t>Realizar formación sobre legislación tributaria y su aplicación en la etapa precontractual y contractual a los colaboradores de la Subgerencia de Contratación</t>
  </si>
  <si>
    <t>Lista de asistencia</t>
  </si>
  <si>
    <t>Radicado 10193100092893 del Grupo de Contabilidad, con soportes de convocatoria a capacitación de asesores tributarios y lista de asistencia.</t>
  </si>
  <si>
    <t>SUBGERENCIA FINANCIERA (Contabilidad)
SUBGERENCIA DE OPERACIONES (Planeación Contractual)</t>
  </si>
  <si>
    <t>FILA_16</t>
  </si>
  <si>
    <t>Integrar en los estudios previos y reglas de participación de la contratación derivada en los servicios que aplique (universidades, cooperación internacional, etc.) disposiciones de facturación del IVA para los potenciales contratistas.</t>
  </si>
  <si>
    <t>Formato estándar Estudios Previos</t>
  </si>
  <si>
    <t>El Grupo de Planeación Contractual estandarizó un modelo de estudios previos, documento no controlado, ya que cada solicitud maneja una especialidad única. Incluye capitulo 4. IMPUESTOS, establece que el oferente debe considerar en su oferta todos los costos correspondientes a impuestos, tasas, contribuciones o gravámenes con la suscripción y legalización del contrato</t>
  </si>
  <si>
    <t>SUBGERENCIA DE OPERACIONES (Planeación Contractual)
SUBGERENCIA ADMINISTRATIVA (Desarrollo Organizacional)</t>
  </si>
  <si>
    <t>FILA_17</t>
  </si>
  <si>
    <t>H13FONTIC</t>
  </si>
  <si>
    <t xml:space="preserve">Hallazgo No. 13 Obligaciones Interventoría 2162850  (D) </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</si>
  <si>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t>
  </si>
  <si>
    <t xml:space="preserve">Presentar demanda en contra de la interventoría por incumplimiento y posibles perjuicios para FONADE
</t>
  </si>
  <si>
    <t>Demanda</t>
  </si>
  <si>
    <t xml:space="preserve">FONADE radicó la demanda con número de proceso 25000233600020180105500 del 16/12/2018, FONADE VS UNIVERSIDAD DISTRITAL. 
Se anexa Auto de Admisión de la demanda del 18 de diciembre de 2018 y Reporte del estado de la demanda FONADE VS UNIVERSIDAD DISTRITAL. </t>
  </si>
  <si>
    <t>OFICINA ASESORA JURÍDICA</t>
  </si>
  <si>
    <t>FILA_18</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</si>
  <si>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t>
  </si>
  <si>
    <t xml:space="preserve">Capacitar a los supervisores en el procedimiento para solicitar acciones contractuales por presunto incumplimiento 
</t>
  </si>
  <si>
    <t xml:space="preserve">Capacitar a los supervisores en el procedimiento para solicitar acciones contractuales por presunto incumplimiento 
</t>
  </si>
  <si>
    <t>La Subgerencia de Operaciones envía la presentación realizada y la lista de asistencia de actividad ejecutada el 4/07/2019. Cumplida unos días fuera de plazo.</t>
  </si>
  <si>
    <t>SUBGERENCIA DE OPERACIONES
SUBGERENCIA DE DESARROLLO DE PROYECTOS</t>
  </si>
  <si>
    <t>FILA_19</t>
  </si>
  <si>
    <t>D H1 ICBF</t>
  </si>
  <si>
    <t xml:space="preserve">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t>
  </si>
  <si>
    <t>Inadecuada gestión de Interventoría y supervisión
Gestión inoportuna de la prórroga del contrato interadministrativo para mantener la contratación derivada.</t>
  </si>
  <si>
    <t>Establecer lineamientos respecto a los términos (plazos) para el trámite de modificaciones contractuales por parte de los grupos de trabajo de la entidad</t>
  </si>
  <si>
    <t>Adoptar plazos para el trámite de modificaciones contractuales por parte de los grupos de trabajo de la entidad</t>
  </si>
  <si>
    <t>Circular</t>
  </si>
  <si>
    <t>La Subgerencia de Operaciones expidió la Circular interna No. 5 del 28/05/2019 con radicado 20195000000424</t>
  </si>
  <si>
    <t>SUBGERENCIA DE OPERACIONES (Planeación contractual)</t>
  </si>
  <si>
    <t>FILA_20</t>
  </si>
  <si>
    <t>Capacitar/formar  a los supervisores/interventorías en el procedimiento de alerta a las compañías de seguros para advertir potenciales incumplimientos (menores al 5%), establecido en el manual de supervisión e interventoría vigente en la entidad</t>
  </si>
  <si>
    <t>Capacitar/formar  a los supervisores/interventorías en el procedimiento de alerta a las compañías de seguros</t>
  </si>
  <si>
    <t>Capacitación / Formación</t>
  </si>
  <si>
    <t>La Subgerencia de Operaciones envía presentación soporte y lista de asistencia a charla del 22 y 23 de agosto de 2019.</t>
  </si>
  <si>
    <t>FILA_21</t>
  </si>
  <si>
    <t>Gestión del proceso disciplinario por posible responsabilidades al interior de la entidad</t>
  </si>
  <si>
    <t xml:space="preserve">Incorporar este informe de denuncia en el proceso disciplinario 033-2018 </t>
  </si>
  <si>
    <t>Auto de incorporación</t>
  </si>
  <si>
    <t>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t>
  </si>
  <si>
    <t>SUBGERENCIA  ADMINISTRATIVA (Control Interno Disciplinario)</t>
  </si>
  <si>
    <t>FILA_22</t>
  </si>
  <si>
    <t>AF2018 H1</t>
  </si>
  <si>
    <t xml:space="preserve">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t>
  </si>
  <si>
    <t>Tubería desinstalada con presencia de aguas residuales o servidas; manholes o pozos de inspección colmatados; cajas de inspección rebosadas o no construidas
Falta entrega de reajuste de diseños por parte de la Gobernación a Minvivienda
Inadecuada gestión de la interventoría y supervisión en el control del cumplimiento de las especificaciones técnicas pactadas en el contrato de obra</t>
  </si>
  <si>
    <t>Gestionar con la  Gobernación la terminación del proyecto</t>
  </si>
  <si>
    <t>Oficiar a la gobernación para que ejecute las reparaciones requeridas por deficiencias de calidad de obra y finalice la obra</t>
  </si>
  <si>
    <t>Oficio</t>
  </si>
  <si>
    <t>El 2 de julio de 2019 Enterritorio envió oficio a la Gobernación solicitando: 1. Establecer acciones a adoptar respecto al informe de la CGR. 2. Garantizar la terminación y entrega de las obras. 3. Gestionar la devolución del anticipo. Radicado: 20192700169821</t>
  </si>
  <si>
    <t>FILA_23</t>
  </si>
  <si>
    <t>Adelantar un nuevo proceso de contratación para la interventoría técnica, administrativa, financiera, ambiental y de control presupuestal para la terminación de la extensión de redes de alcantarillado sanitario en el municipio de Puerto Libertador-Córdoba</t>
  </si>
  <si>
    <t>Contratar la interventoría</t>
  </si>
  <si>
    <t>Contrato de interventoría celebrado</t>
  </si>
  <si>
    <t>Con radicado 20201100010233 la Gerente General solicita modifcar esta acción de mejora, cambios que quedan registrados en este reporte del plan. Se celebra contrato de interventoria entre Consorcio Intrredes y Enterritorio, adjunta acta selección de la convocatoria meritoria CME 001-2020 Y pantallazo Secop  II contrato de interventoria,.</t>
  </si>
  <si>
    <t>SUBGERENCIA DE DESARROLLO DE PROYECTOS (Grupo de Desarrollo de Proyectos 2)
SUBGERENCIA DE OPERACIONES (Grupo de Procesos de Selección)</t>
  </si>
  <si>
    <t>FILA_24</t>
  </si>
  <si>
    <t>Gestionar acciones legales contra la Interventoría Consorcio GC CA</t>
  </si>
  <si>
    <t>Presentar FAP900 a Subgerencia de Operaciones por Subgerencia de Desarrollo de Proyectos</t>
  </si>
  <si>
    <t>FAP900 radicado</t>
  </si>
  <si>
    <t>La Subgerencia de Desarrollo de Proyectos presenta soporte del FAP900 proyectado respecto del Contrato de interventoría No. 2141015 Consorcio GC CA. Ficha que quedó como soporte de la solicitud de inicio de acción judicial.</t>
  </si>
  <si>
    <t>FILA_25</t>
  </si>
  <si>
    <t xml:space="preserve">Presentar FAP900 y FAP901 a Oficina Jurídica por Subgerencia de Operaciones </t>
  </si>
  <si>
    <t>FAP900 y 901 radicados</t>
  </si>
  <si>
    <t>La Subgerencia de operaciones envía soporte de remisión de estudio jurídico para inicio de acción judicial del  9 de agosto de 2019.</t>
  </si>
  <si>
    <t>SUBGERENCIA DE OPERACIONES (Gerencia Gestión Post contractual)</t>
  </si>
  <si>
    <t>FILA_26</t>
  </si>
  <si>
    <t>Presentar la demanda</t>
  </si>
  <si>
    <t>Documento de demanda radicado</t>
  </si>
  <si>
    <t>Se radicó la demanda contra la Interventoría Consorcio GC.CA, adjunta PDF del correo electrónico remitido por el sistema de demanda en línea habilitado por la Rama Judicial para la radicación de demandas judiciales.</t>
  </si>
  <si>
    <t xml:space="preserve">OFICINA ASESORA JURÍDICA </t>
  </si>
  <si>
    <t>FILA_27</t>
  </si>
  <si>
    <t>AF2018 H2</t>
  </si>
  <si>
    <t>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t>
  </si>
  <si>
    <t>Modificación de diseños para la fase II por parte de la Policía
Lesiones, daños y afectaciones de la fase I que deben corregirse 
Deficiencias en el diseño entregado por el Municipio en lo concerniente al capítulo eléctrico</t>
  </si>
  <si>
    <t>Gestionar con la interventoría  y el municipio la finalización del proyecto y recibo de la obra</t>
  </si>
  <si>
    <t>Solicitar pronunciamiento de la interventoría de los aspectos técnicos, administrativos, financieros y legales  frente a los hechos y observaciones de la CGR, y sobre las acciones correctivas correspondientes a implementar que subsanen lo pertinente</t>
  </si>
  <si>
    <t>Informe de interventoría</t>
  </si>
  <si>
    <t>SUBGERENCIA DE DESARROLLO DE PROYECTOS (Gerencia Infraestructura y Competitividad)La Gerencia de Unidad envía informe de interventoría sobre correcciones que hará en acta parcial de obra No. 8.</t>
  </si>
  <si>
    <t>SUBGERENCIA DE DESARROLLO DE PROYECTOS (Gerencia Infraestructura y Competitividad)</t>
  </si>
  <si>
    <t>FILA_28</t>
  </si>
  <si>
    <t>Revisar las cantidades de obra ejecutadas y no ejecutadas evidenciadas por la CGR y tomar las acciones correctivas de compensación en acta parcial de obra</t>
  </si>
  <si>
    <t>Acta de recibo parcial de la interventoría</t>
  </si>
  <si>
    <t xml:space="preserve">La gerencia de Unidad remite el acta parcial de obra no. 8, con el registro de compensación de actividades y la memoria de cantidades de obra; y el acta parcial No. 9 con la memoria de cantidades de obra. </t>
  </si>
  <si>
    <t>FILA_29</t>
  </si>
  <si>
    <t>Gestionar la finalización del proyecto con sustento en la reparación de los elementos estructurales  fase I (ejecutada por el Municipio de Zipaquirá) y los ajustes al componente eléctrico</t>
  </si>
  <si>
    <t>Acta de recibo de obra a satisfacción de la interventoría</t>
  </si>
  <si>
    <t>La Subgerencia firmó compromiso de cumplimiento en nuevo plazo, al 28/02/2020 (Compromiso No. 2). La fecha inicial era 30/11/2019
Se adjunta acta de recibo a satisfacción firmada por las partes.</t>
  </si>
  <si>
    <t>FILA_30</t>
  </si>
  <si>
    <t>AF2018 H3</t>
  </si>
  <si>
    <t>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t>
  </si>
  <si>
    <t>Requerimiento expreso de plataforma flotante por parte de FONTUR
No identificación de las deficiencias en los diseños entregados
Inadecuada planeación y control de FONADE en los contratos celebrados en el 2013 (ajustes diseños iniciales y su interventoría)
inadecuada gestión de supervisión debido a que validó y suscribió acta de  recibo final sin cumplimiento de cantidades construidas</t>
  </si>
  <si>
    <t xml:space="preserve">Realizar las gestiones necesarias para recuperar los recursos desembolsados y los perjuicios derivados por la ejecución defectuosa de la labor desarrollada por parte de los contratistas de consultoría e interventoría </t>
  </si>
  <si>
    <t>Gestionar acciones legales contra Proyectos de Ingeniería y Consultoría - estudios y diseños</t>
  </si>
  <si>
    <t>Auto admisorio de la demanda</t>
  </si>
  <si>
    <t>La Oficina Asesora Jurídica entrega el auto admisorio de la demanda de fecha 17/05/2018 para contratista e interventoría.</t>
  </si>
  <si>
    <t>FILA_31</t>
  </si>
  <si>
    <t>Gestionar acciones legales contra Consorcio Gespro - Interventoría</t>
  </si>
  <si>
    <t>FILA_32</t>
  </si>
  <si>
    <t>AF2018 H4</t>
  </si>
  <si>
    <t>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t>
  </si>
  <si>
    <t>Falta del servicio de energía eléctrica y de agua potable
Falta de mantenimiento preventivo 
Las obras no han sido recibidas por FONTUR</t>
  </si>
  <si>
    <t>Evidenciar recibo de la obra por parte de FONTUR y gestionar demanda judicial contra FONTUR por incumplimiento del convenio y para liquidación del mismo</t>
  </si>
  <si>
    <t>Acta de entrega y recibo de bienes y servicios producto del contrato</t>
  </si>
  <si>
    <t>La Gerencia de Unidad remite el acta de entrega del muelle de Lancheros firmada por las partes, que fue enviada con radicado 20182200349331 a FONTUR para su revisión y posterior aprobación.</t>
  </si>
  <si>
    <t>FILA_33</t>
  </si>
  <si>
    <t>La Oficina Asesora Jurídica entrega el auto admisorio de la demanda de fecha 10/06/2019</t>
  </si>
  <si>
    <t>FILA_34</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</si>
  <si>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</si>
  <si>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</si>
  <si>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</si>
  <si>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</si>
  <si>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</si>
  <si>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</si>
  <si>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El 26 de junio de 2019 se suscribió el Convenio Interadministrativo No. 2191870 con el muniicipio de Chaparral - Tolima para la terminación de la construcción del puente vehicular sobre el Rio Amoyá.</t>
  </si>
  <si>
    <t>FILA_35</t>
  </si>
  <si>
    <t>Solicitar al Grupo de Gestión Post-contractual el inicio de acción judicial en contra del municipio de Chaparral - Tolima con el propósito de recuperar la suma pendiente por amortizar del anticipo, y de que se liquide el convenio interadministrativo 2170717 suscrito con la mencionada entidad territorial</t>
  </si>
  <si>
    <t>Gestionar el inicio de acción judicial en contra del municipio de Chaparral - Tolima</t>
  </si>
  <si>
    <t>FAP900 radicado en el Grupo de Gestión Post-contractual.</t>
  </si>
  <si>
    <t>FILA_36</t>
  </si>
  <si>
    <t>Realizar las gestiones para la contratación de la interventoría</t>
  </si>
  <si>
    <t xml:space="preserve">Realizar las gestiones para la contratación de la interventoría </t>
  </si>
  <si>
    <t>FILA_37</t>
  </si>
  <si>
    <t>FILA_38</t>
  </si>
  <si>
    <t>CMult H9</t>
  </si>
  <si>
    <t>Transferencia de recursos. No se evidencia a 19-03-2019 el reintegro de $1.768 millones al MHCP por 21 contratos liquidados de 2016 a 2018.</t>
  </si>
  <si>
    <t>Deficiencias en la supervisión y gestión administrativa
DNP no había girado a 21/12/2018 los recursos de la vigencia 2018</t>
  </si>
  <si>
    <t>Reintegrar los recursos a la Dirección del Tesoro del MHCP de los contratos liquidados entre 2016 y 2018.</t>
  </si>
  <si>
    <t>Reintregrar los recursos a la Dirección del Tesoro por contratos liquidados</t>
  </si>
  <si>
    <t>Reporte de consignaciones por el valor equivalente a los contratos liquidados entre 2016 y 2018</t>
  </si>
  <si>
    <t>La dependencia entrega soporte de consignaciones referidas en excel y comprobantes asociados.</t>
  </si>
  <si>
    <t>SUBGERENCIA DE DESARROLLO DE PROYECTOS (Desarrrollo Económico y Social)</t>
  </si>
  <si>
    <t>FILA_39</t>
  </si>
  <si>
    <t>Cmult H10</t>
  </si>
  <si>
    <t xml:space="preserve">Ejecución presupuestal. En el primer semestre de 2018 la proyección de ejecución se estimó en $50.381 millones y solo se ejecutó el 21%. El flujo de caja no sirve para su propósito que es ser usado para fines de transferencia de fondos. </t>
  </si>
  <si>
    <t xml:space="preserve">FONADE no aclara en sus informes las razones del bajo avance
DNP no realiza seguimiento </t>
  </si>
  <si>
    <t>Incorporar en el informe trimestral un reporte del cumplimiento del flujo de efectivo y ejecución presupuestal con estado de avance</t>
  </si>
  <si>
    <t>Incorporar el estado de ejecución y flujo en el informe trimestral de legalización</t>
  </si>
  <si>
    <t>Informe trimestral SOES</t>
  </si>
  <si>
    <t>FILA_40</t>
  </si>
  <si>
    <t>Cmult H11</t>
  </si>
  <si>
    <t>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t>
  </si>
  <si>
    <t>Deficiencias de control interno de FONADE en revisión, aprobación y giro de recursos
Falta de aplicación de los descuentos en el momento del pago (265 mill)
Facturación equivocada del proveedor por cobro en otras divisas (10 mill)</t>
  </si>
  <si>
    <t>Verificar en el momento de la generación de pagos manuales que los valores registrados en la causación contable correspondan a los valores incluidos en el comprobante de egreso</t>
  </si>
  <si>
    <t>Verificar causación contra comprobante de egreso por parte del Grupo de Gestión de Operaciones</t>
  </si>
  <si>
    <t>informe mensual de pagos manuales efectuados y aplicación de descuentos</t>
  </si>
  <si>
    <t>Archivo con la estadística de pagos manuales con aplicación de descuentos de agosto a diciembre de 2019. No se registran pagos sobre los cuales se dejaran de aplicar descuentos. Se aclara que el valor de $265 mill. a que hace referencia el hallazgo se generó el 5/12/2018 y los recursos fueron reintegrados el 10/01/2019, generando un costo de oportunidad de 35 días, no de 7 meses.</t>
  </si>
  <si>
    <t>SUBGERENCIA ADMINISTRATIVA (Gestión de Operaciones)</t>
  </si>
  <si>
    <t>FILA_41</t>
  </si>
  <si>
    <t>Adelantar el proceso de actualizacion en Limay, causación y pagos, y convenios y contratos, para que la causación de los descuentos se genere de forma automática en el aplicativo de pagaduría</t>
  </si>
  <si>
    <t xml:space="preserve">Definir requerimiento para causaciones a las que aplica el registro automático </t>
  </si>
  <si>
    <t>Requerimiento radicado</t>
  </si>
  <si>
    <t xml:space="preserve">Se adjunta soporte de requerimiento presentado el Grupo de Tecnologías de Información </t>
  </si>
  <si>
    <t>SUBGERENCIA FINANCIERA (Grupo de Contabilidad)
SUBGERENCIA ADMINISTRATIVA (Grupo de Gestión de Opeaciones)
GRUPO DE TECNOLOGÍA DE INFORMACIÓN</t>
  </si>
  <si>
    <t>FILA_42</t>
  </si>
  <si>
    <t>Ejecutar desarrollo en aplicativos que corresponda según requerimiento, hasta puesta en producción</t>
  </si>
  <si>
    <t>Soporte de pruebas de requerimiento y apobación de paso a producción</t>
  </si>
  <si>
    <t>FILA_43</t>
  </si>
  <si>
    <t>Emitir certificación de la gerencia del convenio del cumplimiento de los parámetros de facturación según los términos del contrato 2163013</t>
  </si>
  <si>
    <t>Emitir informe con certificación por parte de la Gerencia del Convenio asociada a cada pago</t>
  </si>
  <si>
    <t>Informe de certificaciones de pago</t>
  </si>
  <si>
    <t>La dependencia envía  certificación de pago.</t>
  </si>
  <si>
    <t>FILA_44</t>
  </si>
  <si>
    <t>Cmult H13</t>
  </si>
  <si>
    <t>Revelación financiera. La información financiera y las notas a los estados contables preparadas por FONADE impiden al usuario establecer de forma precisa las bases de identificación, registro, preparación y revelación, entre ellas, modelo de causación.</t>
  </si>
  <si>
    <t>Deficiencias en los mecanismos de control interno de FONADE para presentación y revelación de información financiera</t>
  </si>
  <si>
    <t>Modificar la presentación de las notas de los estados financieros con revelación de políticas de causación</t>
  </si>
  <si>
    <t>Mejorar la presentación de las notas a los estados financieros con revelación de políticas de causación</t>
  </si>
  <si>
    <t>Notas a los estados financieros</t>
  </si>
  <si>
    <t>La dependencia envía notas a los estados financieros con corte a junio y con corte a septiembre.</t>
  </si>
  <si>
    <t>FILA_45</t>
  </si>
  <si>
    <t>TOLIMAH4</t>
  </si>
  <si>
    <t>Remoción de la cobertura vegetal del área de inundación del embalse Zanja Honda (D4, P1). No se hizo el retiro de vegetación que establecía el PMA antes del llenado del Embalse Zanja Honda del proyecto del Distrito Triángulo del Tolima,  medida de manejo ambiental establecida en virtud  del Convenio 195040 de 2005 suscrito con INCODER.</t>
  </si>
  <si>
    <t>Mecanismos de control interno que no permiten advertir sobre las afectaciones que se
producen sobre los ecosistemas.
Incumplimiento del titular de las licencias ambientales y omisión de las autoridades ambientales, para asegurar el manejo eficaz de impactos ambientales.</t>
  </si>
  <si>
    <t>Remitir un oficio a Cortolima y a la ANLA, con una exhortación para la prevensión de este tipo de situaciones apoyada en una exposición legal que respalde el Análisis de Respuesta otorgado por la Contraloría en el hallazgo. Lo anterior, considerando que son las dos autoridades a las cuales la Contraloría atribuyó la omisión.</t>
  </si>
  <si>
    <t>Emisión de oficio a Cortolima y ANLA con el contenido descrito en la acción de mejora.</t>
  </si>
  <si>
    <t>La dependencia envió el oficio radicado 20192000242441 al ANLA y el oficio radicado 20192000242411 a Cortolima</t>
  </si>
  <si>
    <t xml:space="preserve">SUBGERENCIA DE DESARROLLO DE PROYECTOS </t>
  </si>
  <si>
    <t>FILA_46</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</si>
  <si>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</si>
  <si>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</si>
  <si>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</si>
  <si>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Remitir oficio a la Agencia Nacional de Tierras y a la Agencia de Desarrollo Rural (antes Incoder), para que evalúe la viabilidad de traspaso de los predios a Cortolima, en el marco de sus competencias.</t>
  </si>
  <si>
    <t>Emisión de oficio a ANT y ADR</t>
  </si>
  <si>
    <t>La dependencia envió el oficio radicado 20192000242541 a ANT y ADR</t>
  </si>
  <si>
    <t>FILA_47</t>
  </si>
  <si>
    <t>TOLIMAH14</t>
  </si>
  <si>
    <t>Formulación y adopción de los Planes de Ordenación y Manejo de las cuencas de los ríos Cambrin, Hereje y sector Alto del río Saldaña con recursos del 1% (D14). Los POMCAS proyectados no fueron adoptados mediante acto aministrativo, por lo cual no se consolidó su formulación dentro del contrato 2082902 suscrito entre Fonade y Cortolima</t>
  </si>
  <si>
    <t xml:space="preserve">Los cambios normativos introducidos por el Decreto 1640 de agosto 2 de 2012 no fueron oportunamente incorporados en las especificaciones de los productos entregables, y no se adelantó el proceso administrativo para la adopción formal de los POMCAS. </t>
  </si>
  <si>
    <t>Establecer mediante circular las directrices que se deben seguir para tomar decisiones cuando un contratista informa del posible desequilibrio económico por el cambio de normatividad que afecta lo estipulado en el contrato</t>
  </si>
  <si>
    <t>Emitir circular interna</t>
  </si>
  <si>
    <t>Circular publicada en el catálogo documental</t>
  </si>
  <si>
    <t>La Gerente General con radicado 20205000059363 modifica la acción, actividad, plazo y unidad de medida. Se actualiza con este reporte la acción completa.
Se expidió ciruclar 002-  Lineamientos a adoptar cuando ocurren cambios de normatividad durante la etapa precontractual y la ejecución del negocio jurídico, adjunta y pieza de socialización.</t>
  </si>
  <si>
    <t xml:space="preserve">SUBGERENCIA DE OPERACIONES (Gerencia de Planeación Contractual)
</t>
  </si>
  <si>
    <t>FILA_48</t>
  </si>
  <si>
    <t>DANE 1</t>
  </si>
  <si>
    <t>Legalización Gastos Convenio 2162332 - Convenio 036 de 2015 DANE a. Informe financiero no avalado por contador o revisor fiscal b. documentos no emitidos o suscritos por prestador final del servicio c. reconocen gastos no estipulados firmados por contratistas d. Informe técnico final no incluye participantes en eventos e. FONADE no aprobó - firmó los desembolsos 2 al 5.</t>
  </si>
  <si>
    <t xml:space="preserve">Deficiencias en el seguimiento y control de la supervisión del Convenio </t>
  </si>
  <si>
    <t xml:space="preserve">Sensibilizar y dar lineamientos a los supervisores de convenios en obligaciones, manuales, trazabilidad de actuaciones en la ejecución contractual, temas presupuestales que competen a los supervisores, formatos y uso de software que aplique. </t>
  </si>
  <si>
    <t>Sensibilizar y dar lineamientos a los supervisores de convenios/contratos vigentes</t>
  </si>
  <si>
    <t>Lista asistencia y presentación</t>
  </si>
  <si>
    <t>El Subgerente de Desarrollo de Poyectos firmó compromiso No. 14 para cumplir en nuevo plazo, el anterior estaba para septiembre 2020. La Subgerencia de Operaciones ha realizado varias capacitaciones, al igual que la Gerencia de Presupuesto, queda pendiente la capacitación liderada por la Subgerencia de Desarrollo de Proyectos.</t>
  </si>
  <si>
    <t>FILA_49</t>
  </si>
  <si>
    <t>Enviar los soportes documentales de lo señalado en el hallazgo y que reposan en la Gerencia de Desarrollo Territorial a Control Interno Disciplinario</t>
  </si>
  <si>
    <t>Enviar soportes documentales del hallazgo a Control Interno Disciplinario</t>
  </si>
  <si>
    <t>Memorando</t>
  </si>
  <si>
    <t>Se adjunta memorando con radicado No. 20192700179923 del 26 de septiembre de 2019, con el que se remite información al grupo de Control Interno Disciplinario.</t>
  </si>
  <si>
    <t>FILA_50</t>
  </si>
  <si>
    <t>DANE 2</t>
  </si>
  <si>
    <t>Registros del personal transportado – Operación Censal. En los contratos No. 2180707, 2180681 y 2180894 suscritos con diferentes operadores de transporte se evidencia la ausencia de la relación del personal movilizado por cada vehículo, obligación definida en el documento de Especificaciones Técnicas de Movilidad y estudios previos.</t>
  </si>
  <si>
    <t>Debilidades en la implementación de controles adecuados. 
Deficiencia en la coordinación para la ejecución integral de los diferentes componentes del operativo censal.</t>
  </si>
  <si>
    <t>FILA_51</t>
  </si>
  <si>
    <t>DANE 3</t>
  </si>
  <si>
    <t>Transporte Rutas Policarpa Nariño - CNPV Consejo Comunitario Cordillera Occidental NARP - Convenio de Asociación No. 2180707. Las siete rutas programadas para recolectar la información en el área de ubicación de las comunidades negras del Consejo Comunitario COPDICONC no fueron realizadas, no obstante era parte del objeto y alcance de los compromisos y no se ejecutó plan de contingencia.</t>
  </si>
  <si>
    <t xml:space="preserve">Debilidades de supervisión en la medida que no tenía conocimiento de la existencia del Plan de Contingencia </t>
  </si>
  <si>
    <t>FILA_52</t>
  </si>
  <si>
    <t>DANE 4</t>
  </si>
  <si>
    <t>Tiempos de espera adicional. Pago 5 del contrato 007 de 2018 suscrito entre DANE y la Union Temporal, con novedades por falta de información y tiempo de espera superior a 48 horas en 9 municipios. Pago 10 con novedades por pagos pendientes de operadores de personal contratados por FONADE que afectaron el proceso de logística inversa y tiempo de espera superior a 48 horas en 4 municipios.</t>
  </si>
  <si>
    <t xml:space="preserve">Deficiencias en los componentes alusivos al personal y transporte, contratos que fueron suscritos en el marco de la ejecución del contrato interadministrativo 042 -2017 entre DANE y FONADE </t>
  </si>
  <si>
    <t>No aplica, ver campo observaciones</t>
  </si>
  <si>
    <t>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t>
  </si>
  <si>
    <t>NA</t>
  </si>
  <si>
    <t>FILA_53</t>
  </si>
  <si>
    <t>DANE 5</t>
  </si>
  <si>
    <t>Acuerdos de Niveles del Servicio de Transporte – ANS. En 1.682 casos de incumplimientos presentados por los operadores de transporte, el DANE solamente autorizó la medida por el primer día, perdiéndose la posibilidad de realizar el descuento indicado por concepto de “cada día de retardo” contemplada en el contrato, desconociendo a su vez los retrasos en la prestación real del servicio.</t>
  </si>
  <si>
    <t xml:space="preserve">No se estableció protocolo específico y/o mecanismo de control para registrar la trazabilidad efectiva de las solicitudes de servicio
Debilidades en el ejercicio de la supervisión </t>
  </si>
  <si>
    <t>FILA_54</t>
  </si>
  <si>
    <t>DANE 7</t>
  </si>
  <si>
    <t>Gestión Componente de personal Valle del Cauca. incumplimiento por parte del operador en la contratación oportuna del personal, inobservando lo preceptuado en las reglas de participación por aplicación de los ANS, para hacer efectivos los posibles descuentos por los días de retraso en la contratación del personal.</t>
  </si>
  <si>
    <t>No se evidencian documentos de conciliación realizada para determinar la aplicación o no de ANS al operador.</t>
  </si>
  <si>
    <t>FILA_55</t>
  </si>
  <si>
    <t>CDEP H96</t>
  </si>
  <si>
    <t>FONADE se constituyó como único beneficiario de las garantías de los contratos derivados N° 2160836, 2162988, 2171440, 2186733, para la construcción de la piscina olímpica de alto rendimiento en Bogotá - Contrato interadministrativo 215119 de 2015, incumpliendo el numeral 31 del literal B de la cláusula quinta que establece que el beneficiario de las garantías debió ser Coldeportes.</t>
  </si>
  <si>
    <t>Deficiencias en la supervisión de los beneficiarios de las pólizas por parte de Coldeportes y de FONADE</t>
  </si>
  <si>
    <t>Remitir Circular a los Gerentes de Unidad, en la cual se recomendará que para la elaboración de los estudios previos, verifiquen las obligaciones que en materia de pólizas  adquirió Enterritorio con su cliente, para que, si se estipuló incluirlo como beneficiario, ésto se cumpla.</t>
  </si>
  <si>
    <t xml:space="preserve">Circular a los Gerentes de Unidad </t>
  </si>
  <si>
    <t xml:space="preserve">La dependencia envió circular con radicado 20192000213913 </t>
  </si>
  <si>
    <t>SUBGERENCIA DE DESARROLLO DE PROYECTOS</t>
  </si>
  <si>
    <t>FILA_56</t>
  </si>
  <si>
    <t>CDEP H98</t>
  </si>
  <si>
    <t>Contrato interadministrativo 215119 de 2015. Adición. Se evidenciaron diversas situaciones que generaron alteraciones y atrasos en el desarrollo de los proyectos, y adiciones a la cuota de gerencia por parte de Coldeportes sin cuestionar la responsabilidad de FONADE como causante de los atrasos, y sin inicio de obras. Hallazgo fiscal por $440.088.533</t>
  </si>
  <si>
    <t>Deficiencias en la planeación, ejecución, seguimiento y control del Contrato, pese a lo advertido por la supervisión
Demoras de Enterritorio en la contratación derivada por causa de procesos de selección fallidos</t>
  </si>
  <si>
    <t>Ajuste de modalidades de contratación creando la modalidad convocatoria abierta abreviada</t>
  </si>
  <si>
    <t>Manual de contratación actualizado</t>
  </si>
  <si>
    <t xml:space="preserve">SUBGERENCIA DE OPERACIONES. 
En la última actualización del Manual de Contratación se crearon los procedimientos relativos a las Modalidades de Contratación y los Acuerdos de Niveles de Servicio, generando mayor eficiencia, celeridad, transparencia, seguridad jurídica y optimización. </t>
  </si>
  <si>
    <t xml:space="preserve">SUBGERENCIA DE OPERACIONES. 
En la actualización del Manual de Contratación, se crearon los procedimientos relativos a las Modalidades de Contratación y los Acuerdos de Niveles de Servicio, generando mayor eficiencia, celeridad, transparencia, seguridad jurídica y optimización. </t>
  </si>
  <si>
    <t>FILA_57</t>
  </si>
  <si>
    <t>CDEP H103</t>
  </si>
  <si>
    <t>Desde octubre de 2015 Coldeportes y FONADE eran conscientes de la baja calidad de los estudios y diseños elaborados por la Gobernación del Chocó. La planeación del contrato evidencia debilidad y falencias. De 2 meses programados para la consultoría de revisión y ajuste de diseños, se pasó a una ejecución de más de 2 años.</t>
  </si>
  <si>
    <t>Debilidad en la evaluación de proyectos por Coldeportes
Debilidad en la planeación del contrato interadministrativo por FONADE y Coldeportes</t>
  </si>
  <si>
    <t xml:space="preserve">Remitir Circular, en la cual se brindarán recomendaciones en cuanto al seguimiento de contratos cuyos estudios y diseños sean entregados por un tercero, en materia de verificación de la necesidad real del diseño (ajuste o rediseño), seguimiento al plazo, y revisión de una suspensión en caso de que se dependa de la actuación previa del tercero </t>
  </si>
  <si>
    <t>La dependencia envió circular con radicado 20192000213923</t>
  </si>
  <si>
    <t>FILA_58</t>
  </si>
  <si>
    <t>CDEP H104</t>
  </si>
  <si>
    <t>Contrato de obra N°. 2171807 construcción de coliseo multideportivo Quibdó - Contrato interadministrativo 215081 de 2015. Se incluyó un costo indirecto  de pago al contratista por la fiducia y buen manejo de anticipo, que no estaba permitido en el estatuto de contratación vigente de FONADE.</t>
  </si>
  <si>
    <t>Proyección de presupuesto con un desagregado no ejecutable</t>
  </si>
  <si>
    <t>Expedir certificación del Gerente de Convenio y el Gerente de Unidad, donde indiquen que el monto asociado a la Fiducia y Buen Manejo del Anticipo, no ha sido, ni será, cobrado ni pagado.</t>
  </si>
  <si>
    <t>Certificación</t>
  </si>
  <si>
    <t xml:space="preserve">El Gerente de Unidad emitió el oficio con radicado 20192200215113 </t>
  </si>
  <si>
    <t xml:space="preserve">GERENCIA DE DESARROLLO DE PROYECTOS 1 (Gerente de Convenio con Coldeportes) Teniendo en cuenta que el Contratista en cada una de sus cuentas de cobro ha reclamado cero pesos ($0) por concepto de Fiducia y buen manejo de anticipo, se recomendará continuar bajo la misma línea, y por ende no efectuar pago alguno por este concepto </t>
  </si>
  <si>
    <t>FILA_59</t>
  </si>
  <si>
    <t>CDEP H105</t>
  </si>
  <si>
    <t>Contrato interadministrativo 215081 de 2015. Reconocimiento del valor de la cuota de gerencia por parte de Coldeportes a FONADE por un proyecto que no se realizará, causando detrimento por $688.469.598, correspondiente al proyecto del coliseo menor. Hallazgo fiscal.</t>
  </si>
  <si>
    <t>Las actividades desarrolladas por FONADE y cubiertas por la cuota de gerencia no obedecen a construcción propiamente. Son trabajos indirectos relacionados con actividades de administración.
Debilidades en la planeación del contrato inicial, por asociar la cuota de gerencia al desarrollo de unos componentes del proyecto (# proyectos) y no a la ejecución del objeto del mismo.</t>
  </si>
  <si>
    <t>Actualizar el Manual de Política Negociación y Costeo (MMI 402) de Enterritorio, el cual regula la cuota de gerencia.</t>
  </si>
  <si>
    <t>Actualizar el Manual de Política Negociación y Costeo (MMI 402) de Enterritorio.</t>
  </si>
  <si>
    <t>Manual de Política Negociación y Costeo  actualizado. Su aprobación se obtuvo en Acuerdo No. 273 de la Junta Directiva del 31 de agosto de 2018</t>
  </si>
  <si>
    <t xml:space="preserve">SUBGERENCIA FINANCIERA. NÚM. 6.1 DEL MANUAL: "Se tendrán en cuenta las características particulares de cada línea de negocio de FONADE al momento de realizar los costeos de cuota de gerencia... Un esfuerzo operativo y administrativo que redunde en el consumo de recursos de funcionamiento deberá contar con una evaluación costeo de cuota de gerencia". </t>
  </si>
  <si>
    <t>FILA_60</t>
  </si>
  <si>
    <t>CDEP H106</t>
  </si>
  <si>
    <t>Celebración de contratos de obra (2171807 y 2172264) en el marco del Contrato interadministrativo 215081 de 2015, sin la madurez
requerida en los diseños para su construcción; esto es, inicio de obras sin estudios y diseños completos y suficientes para construir.</t>
  </si>
  <si>
    <t>Deficiencias en la planeación contractual: los estudios y  diseños con que se realizó la contratación de los proyectos de este contrato interadministrativo afectaron al momento de contratar
las obras. Se evidenció que los estudios y diseños de dichas obras, estaban incompletos, eran inconsistentes con los proyectos a construir y presentaban ausencia de documentos técnicos requeridos</t>
  </si>
  <si>
    <t>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t>
  </si>
  <si>
    <t>La dependencia envió circular con radicado 20192000213933</t>
  </si>
  <si>
    <t>FILA_61</t>
  </si>
  <si>
    <t>CDEP H107</t>
  </si>
  <si>
    <t>La expedición de las garantías de los contratos contratos derivados N° 2171807, 2172264 y 2016661 del contrato interadministrativo 215081 de 2015, fue a favor de FONADE y no del Departamento del Chocó, tanto en la póliza original como en todas las modificaciones, incumpliendo el numeral 28 de la cláusula quinta.</t>
  </si>
  <si>
    <t>Deficiencias en la supervisión del convenio interadministrativo por parte de Coldeportes, dado que no realizó seguimiento a la contratación derivada y las condiciones establecidas por FONADE en los procesos
de contratación</t>
  </si>
  <si>
    <t>FILA_62</t>
  </si>
  <si>
    <t>CDEP H108</t>
  </si>
  <si>
    <t>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t>
  </si>
  <si>
    <t>Deficiencias en la planeación,
ejecución, seguimiento y control del Convenio por parte de Coldeportes</t>
  </si>
  <si>
    <t>Emitir oficio solicitando a la Subgerencia de Operaciones tomar una decisión definitiva en el procedimiento de incumplimiento del contrato de consultoría No. 2016661 que se inició en Rad. 20172100242443 y cuya última actuación correspondió al Rad. 20195400224891.</t>
  </si>
  <si>
    <t xml:space="preserve">Emisión de oficio de la Gerencia de Unidad 1 a la Subgerencia de Operaciones con copia a la Subgerencia de Desarrollo de Proyectos. </t>
  </si>
  <si>
    <t>La dependencia envió oficio con radicado 20192200201923</t>
  </si>
  <si>
    <t>GERENCIA DE DESARROLLO DE PROYECTOS 1 (Gerente de Convenio Coldeportes)</t>
  </si>
  <si>
    <t>FILA_63</t>
  </si>
  <si>
    <t>Gestionar y tramitar el incumplimiento del contrato de consultoría No. 2016661</t>
  </si>
  <si>
    <t xml:space="preserve">Presentar FAP900 y ficha de inicio de acción judicial a Oficina Jurídica por Subgerencia de Operaciones </t>
  </si>
  <si>
    <t>FAP900 y Ficha de inicio de acción judicial radicados</t>
  </si>
  <si>
    <t xml:space="preserve">La Subgerencia de Operaciones envió a la oficina Asesora Jurídica el estudio jurídico para inicio de acción judicial del  8 de enero de 2020,  y el fap 900 en CD como consta en el radicado 20205400001943 </t>
  </si>
  <si>
    <t>SUBGERENCIA DE OPERACIONES (Gerencia Post-Contractual)</t>
  </si>
  <si>
    <t>FILA_64</t>
  </si>
  <si>
    <t>CDEP H127</t>
  </si>
  <si>
    <t>Contrato 215080 de 2015. Inventario villa olímpica entregado por Fonade a Coldeportes. Continúan los faltantes en la dotación del alojamiento de la Villa Olímpica, del Centro de Alto Rendimiento de Coldeportes por $18.779.163,92 según cuadro 371 del informe (pág. 683)</t>
  </si>
  <si>
    <t xml:space="preserve">
No realizar un seguimiento eficiente y custodia a los bienes adquiridos</t>
  </si>
  <si>
    <t xml:space="preserve">Remitir un oficio a Coldeportes, recomendandole mejoras en sus procesos de detención y custodia de dotación. A dicho oficio se anexará el acta de entrega y recibo a satisfacción de la dotación. </t>
  </si>
  <si>
    <t>Oficio de la Gerencia del Contrato a Coldeportes.</t>
  </si>
  <si>
    <t>La dependencia envió oficio con radicado 20192200291661 al Ministerio del Deporte</t>
  </si>
  <si>
    <t>FILA_65</t>
  </si>
  <si>
    <t>Adelantar seguimiento al proceso de contratación de la interventoría</t>
  </si>
  <si>
    <t>Informe de seguimiento al proceso de contratación de la interventoría</t>
  </si>
  <si>
    <t xml:space="preserve">Con radicado 20201100010233 la Gerente General solicita modificar esta acción, cambios registrados en este reporte del plan. La Oficina Jurídica informade la apertura del proceso de selección CME 01-2020 desde el 14/04/2020 para la contratación de la interventoria de Puerto Libertador. Se realizó contrato de interventoría en Puerto Libertador.evidencia en  PDF adjunto del SECOPII. </t>
  </si>
  <si>
    <t>FILA_66</t>
  </si>
  <si>
    <t>Gestionar y conminar al Municipio de Baranoa para dar solución a las deficiencias de calidad y diferencias en cantidades encontradas por la Contraloría y la comisión de ENTerritorio.</t>
  </si>
  <si>
    <t>Mesas de trabajo con acuerdos y comunicaciones</t>
  </si>
  <si>
    <t>Con radicado 20202700011673 la Gerente General solicita modificar esta acción, cambios que quedan registrados en este reporte del plan. Se adjunta  soportes de mesas de trabajo, comunicaciones y acuerdos logrados. (Tres: del 6 de febrero, el 20 de febrero y el 29 de mayo de 2020).</t>
  </si>
  <si>
    <t>FILA_67</t>
  </si>
  <si>
    <t>Gestionar concepto jurídico y presupuestal acerca de la posibilidad de aplicar la figura de la compensación y el mecanismo a implementar para tal fin, que permita realizar un cruce entre los saldos pendientes por el hallazgo de la CGR vs. el saldo ejecutado por cancelar del proyecto al contratista</t>
  </si>
  <si>
    <t>Balance con propuesta de compensación, concepto de la subgerencia de operaciones y concepto del área de presupuesto</t>
  </si>
  <si>
    <t>FILA_68</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</si>
  <si>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</si>
  <si>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</si>
  <si>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</si>
  <si>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Realizar visita por parte de la Supervisión para establecer el estado del proceso de siniestro del municipio contra el contratista de obra, en su calidad de contratante</t>
  </si>
  <si>
    <t>Realizar visita por parte de la Supervisión para establecer el estado del proceso de siniestro del municipio contra el contratista de obra</t>
  </si>
  <si>
    <t>Acta de visita</t>
  </si>
  <si>
    <t>La acción inicial fue reformuada con radicado 20202700066933 del 6 de mayo de 2020 de la Gerente General. Se adjunta informe de visita de Carlos Coy  y Jose E. Guzman del 12 y 13 de marzo de 2020, comunicación del municipio del 21 de abril de 2020  con estado del proceso</t>
  </si>
  <si>
    <t>FILA_69</t>
  </si>
  <si>
    <t>Solicitar inicio de acción judicial en contra del municipio (en caso de no lograr los resultados proyectados a junio de 2020)</t>
  </si>
  <si>
    <t>Solicitar inicio de acción judicial en contra del municipio</t>
  </si>
  <si>
    <t>FAP900 radicado en el grupo de defensa jurídica</t>
  </si>
  <si>
    <t>FILA_70</t>
  </si>
  <si>
    <t>2016 H22</t>
  </si>
  <si>
    <t>H22   Acopio de Residuos Ordinarios.</t>
  </si>
  <si>
    <t>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t>
  </si>
  <si>
    <t>Establecer las actividades necesarias para la implementación del punto de acopio de residuos sólidos exclusivo para ENTerritorio</t>
  </si>
  <si>
    <t>Realizar a nivel de toda la Entidad sensibilización respecto a la  implementación del punto de acopio y la separación adecuada de los residuos.</t>
  </si>
  <si>
    <t>Piezas de comunicación divulgadas</t>
  </si>
  <si>
    <t xml:space="preserve">La acción inicial fue reformuladada con radicado 20204300066323 del 5 de mayo de 2020 de la Gerente General.
La Gerencia de Servicios Administrativos envía soporte de piezas enviadas el: Feb 28 Conoce cómo puedes separar correctamente los residuos, Marzo 24 - ENTerritorio recicla y Junio 2 - Ahora nuestras instalaciones son más ecológicas
</t>
  </si>
  <si>
    <t>SUBGERENCIA ADMINISTRATIVA (Grupo Servicios Administrativos)</t>
  </si>
  <si>
    <t>FILA_71</t>
  </si>
  <si>
    <t>Implementar integralmente el acopio de residuos sólidos de uso exclusivo de Enterritorio.</t>
  </si>
  <si>
    <t>Punto de acopio puesto en funcionamiento</t>
  </si>
  <si>
    <t>La acción inicial fue reformuladada con radicado 20204300066323 del 5 de mayo de 2020 de la Gerente General. Soporte de adquisición de contenedores y de presentación de implementación del punto de acopio en el parqueadero sótano 2 - S2-39. En el nuevo punto los contenedores se  pusieron en funcionamiento  con señalización para la correcta separación de los residuos.</t>
  </si>
  <si>
    <t>FILA_72</t>
  </si>
  <si>
    <t>Documentar las actividades la utilización, manejo del punto de acopio y equipo compactador.</t>
  </si>
  <si>
    <t>Elaborar un procedimiento o instructivo para el manejo de los residuos sólidos, el cual incluirá el punto de acopio y equipo compactador, en donde se incluyan las actividades de separación y manejo de residuos generados en la Entidad.</t>
  </si>
  <si>
    <t>Procedimiento o instructivo para el manejo de los residuos sólidos</t>
  </si>
  <si>
    <t>La acción inicial fue reformuladada con radicado 20204300066323 del 5 de mayo de 2020 de la Gerente General. Para el manejo de los residuos sólidos y equipo compactador, Servicios Administrativos elaboró los siguientes documentos: IAP303 Instructivo de Seguridad; PLAP305 Plan Institucional de Gestión Ambiental; PLAP307 Plan Integral de Residuos Peligros.</t>
  </si>
  <si>
    <t>FILA_73</t>
  </si>
  <si>
    <t>CPLAN 1</t>
  </si>
  <si>
    <t>Contrato No. 010 de 2017 Construcción y ampliación de redes de alcantarillado en la zona urbana del municipio de Tierralta Fase 1, derivado del contrato específico No. 003-2162698. Diferencia en cantidades de obra eiecutadas vs papadas. Se evidenciaron 884 conexiones domiciliarias en tubería PVC sanitaria 6” con su respectiva caja, frente a las 922 recibidas y pagadas por el municipio</t>
  </si>
  <si>
    <t>Falta de control y seguimiento al cumplimiento de las obligaciones por parte del supervisor de la entidad ejecutora y la interventoría, falta de gestión de la supervisión e interventoría del contrato de obra a cargo del Municipio de Tierralta
Inadecuado seguimiento del Municipio de Tierralta como ente ejecutor de los contratos derivados</t>
  </si>
  <si>
    <t>Tramitar el procedimiento de incumplimiento conforme a la solicitud radicada por parte de la Gerencia del Convenio en la Subgerencia de Operaciones</t>
  </si>
  <si>
    <t xml:space="preserve">Tramitar proceso de incumplimiento </t>
  </si>
  <si>
    <t>Documento de cierre del trámite de incumplimiento</t>
  </si>
  <si>
    <t>La audiencia de procedimiento para hacer efectiva la cláusula penal pecuniaria se realizó el 31 de marzo de 2020 para los Contratos Específicos No. 003-2162698 y 006-2162702. Con radicado no. 20202300077461 del 31 de marzo de 2020 se formalizaron los compromisos asumidos por el Municipio de Tierralta, por lo que se da cierre al trámite de incumplimiento con esta audiencia.</t>
  </si>
  <si>
    <t>SUBGERENCIA DE OPERACIONES (Gestión Contractual)</t>
  </si>
  <si>
    <t>FILA_74</t>
  </si>
  <si>
    <t>Contrato No. 010 de 2017 derivado del contrato específico No. 003-2162698. Tramos de red sanitaria de 8 pulgadas sin construir y manhol no utilizable. En los tramos 404 y 391 del Barrio Nuevo Oriente la tubería no se encuentra conectada al MH558 y al MH574. En los MH sin referenciar del Barrio Escolar no se encontraron empalmadas las tuberías de 8 pulgadas entre los tramos 547 al 548.</t>
  </si>
  <si>
    <t>Gestionar el proceso administrativo a que haya lugar por incumplimiento y solicitar al ente territorial la corrección de las deficiencias relativas a la obra</t>
  </si>
  <si>
    <t>Solicitar a la Gobernación el estado de corrección de lo señalado en el informe de CGR y el plan de acción para subsanar lo no corregido a la fecha</t>
  </si>
  <si>
    <t>Con radicado 20202300026421 del 22-01-2020 la entidad solicitó al Alcalde del municipio de Tierra Alta el estado de corrección de los temas señalados en informe de la CGR.</t>
  </si>
  <si>
    <t>SUBGERENCIA DE DESARROLLO DE PROYECTOS (Grupo Desarrollo de Proyectos 3)</t>
  </si>
  <si>
    <t>FILA_75</t>
  </si>
  <si>
    <t>Contrato No. 010 de 2017 derivado del contrato específico No. 003-2162698. El contratista de obra no la ejecutó de acuerdo con las especificaciones de construcción, cantidades de obra y precios unitarios fijos contenidos en la propuesta, y la obra no se encuentra en funcionamiento.</t>
  </si>
  <si>
    <t>Elaborar balance de correciones respecto a lo señalado en el informe de la CGR con fundamento en la respuesta del ente territorial</t>
  </si>
  <si>
    <t>Informe de estado de correcciones</t>
  </si>
  <si>
    <t>FILA_76</t>
  </si>
  <si>
    <t>CPLAN 2</t>
  </si>
  <si>
    <t>Contratos específicos No. 2162734 y 2171077, Gobernación de Córdoba — Mantenimiento vial. Falta de inspección y mantenimiento sobre la carretera, falta de rocería sobre defensas metálicas, sobre señalización vertical y robo de señales instaladas. Seis zonas presentan fisuras de borde.</t>
  </si>
  <si>
    <t xml:space="preserve">Deterioro normal de la obra
Inobservancia en la programación y ejecución de las actividades de mantenimiento y conservación de los bienes recibidos por parte la Gobernación como entidad ejecutora y responsable de la contratación y recibo de los bienes y servicios </t>
  </si>
  <si>
    <t>Gestionar con el ente territorial la corrección de las deficiencias relativas a la obra</t>
  </si>
  <si>
    <t>Con radicado 20202300027811 del 23-01-2020 la entidad solicitó a la Gobernación el estado de correción y el plan de mejoramiento respecto a las observaciones de la CGR. Realizó seguimiento con radicado 20202300069011 del 16-03-2020 y 20205400103461 del 13-05-2020</t>
  </si>
  <si>
    <t>FILA_77</t>
  </si>
  <si>
    <t>FILA_78</t>
  </si>
  <si>
    <t>CPLAN 3</t>
  </si>
  <si>
    <t>Contrato No. 074 de 2017 Derivado del contrato Especifico No. 013-2162893 Municipio Necoclí- Antioquia. Separaciones en la junta entre la cuneta y el sobre ancho de la placa huella en los puntos 8, 3 y 2.</t>
  </si>
  <si>
    <t>Falta de seguimiento a las obras recibidas por parte del municipio, a la  ejecución de las actividades de mantenimiento y conservación de los bienes recibidos por parte del municipio, y a la estabilidad y calidad de las obras.
El municipio no hizo uso de las garantías.
Asentamientos y actividad volcánica frecuente en la zona.</t>
  </si>
  <si>
    <t>Solicitar al municipio el estado de corrección de lo señalado en el informe de CGR y el plan de acción para subsanar lo no corregido a la fecha</t>
  </si>
  <si>
    <t>Con radicado 20202300027881 del 23-01-2020 la entidad solicitó al Alcalde del municipio de Necoclí el estado de corrección de los temas señalados en informe de la CGR.</t>
  </si>
  <si>
    <t>FILA_79</t>
  </si>
  <si>
    <t>CPLAN3</t>
  </si>
  <si>
    <t>Elaborar balance de correcciones respecto a lo señalado en el informe de la CGR con fundamento en la respuesta del ente territorial</t>
  </si>
  <si>
    <t>FILA_80</t>
  </si>
  <si>
    <t>CPLAN 4</t>
  </si>
  <si>
    <t>Calibración de los modelos hidráulicos - Carmen de Atrato, Chocó. El laboratorio no contó con los elementos para control de calidad de agua tratada. Los modelos hidráulicos no fueron usados por la operadora del servicio y no se capacitaron los operarios de la planta. No se toman los registros de caudales. Luego los modelos no fueron calibrados con datos reales.</t>
  </si>
  <si>
    <t>El ente territorial no visualizó debilidades de estudios y diseños para optimización del proyecto.</t>
  </si>
  <si>
    <t>Con radicado 20202300027541 del 23-01-2020 la entidad solicitó al Alcalde del municipio de El Carmen de Atrato el estado de corrección de los temas señalados en informe de la CGR.</t>
  </si>
  <si>
    <t>FILA_81</t>
  </si>
  <si>
    <t>FILA_82</t>
  </si>
  <si>
    <t>CPLAN 5</t>
  </si>
  <si>
    <t>Contrato No. 013- 2016 Construcción del sistema de Alcantarillado Sanitario de Barrios 19 de marzo, el Diamante, la Esmeralda, Galán, y Alfonso López en el municipio de Tierralta. Contrato 006- 2162702. Diferencias en cantidades de obra ejecutadas y pagadas. Deficiencias de calidad, ausencia de tapas y cajas de registro domiciliarias. Tapa rota en pozo de inspección. Duplicidad en pagos.</t>
  </si>
  <si>
    <t>Incumplimiento de obligaciones del contratista y el interventor contratados por el municipio de Tierralta, inadecuado seguimiento por parte de este municipio en su calidad de entidad ejecutora  y pasividad para establecer medidas técnicas, económicas y administrativas</t>
  </si>
  <si>
    <t>FILA_83</t>
  </si>
  <si>
    <t>Gestionar el proceso administrativo a que haya lugar por incumplimiento del municipio de Tierralta en su calidad de entidad ejecutora y solicitar al ente territorial la corrección de las deficiencias relativas a la obra</t>
  </si>
  <si>
    <t>FILA_84</t>
  </si>
  <si>
    <t>SUBGERENCIA DE DESARROLLO DE PROYECTOS (Gerencias de Unidad)
SUBGERENCIA DE OPERACIONES (Gerencia de Planeación y Gerencia de Gestión Contractual)
SUBGERENCIA FINANCIERA (Gerencia de Presupuesto)</t>
  </si>
  <si>
    <t>SUBGERENCIA FINANCIERA (Grupo de Contabilidad)
SUBGERENCIA ADMINISTRATIVA (Grupo de Gestión de Operaciones)
GRUPO DE TECNOLOGÍA DE INFORMACIÓN</t>
  </si>
  <si>
    <t>AC2020-1</t>
  </si>
  <si>
    <t>Gestión Línea Gerencia de Proyectos. Se realizaron prórrogas y suspensiones que demoran la entrega y/o recepción de las obras, bienes o servicios. Los convenios suscritos 10 años atrás carecen de documentación. Se observan inconsistencias desde la estructuración de necesidades, planeación y programación financiera, selección de contratistas.</t>
  </si>
  <si>
    <t>Debilidades de monitoreo, supervisión e interventoría. 
Falta de oportunidad y eficacia en la gestión de los proyectos.
Inconsistencias en la calidad y eficiencia de los controles establecidos.</t>
  </si>
  <si>
    <t>Gestionar la prórroga para la ejecución de los convenios 216140 y 217048</t>
  </si>
  <si>
    <t>Modificación contractual</t>
  </si>
  <si>
    <t xml:space="preserve">SUBGERENCIA DE DESARROLLO DE PROYECTOS
GRUPO DESARROLLO DE PROYECTOS 4
SUBGERENCIA DE OPERACIONES
GRUPO GESTIÓN CONTRACTUAL
</t>
  </si>
  <si>
    <t>Gestionar la liquidación y cierre del convenio 213004</t>
  </si>
  <si>
    <t>Acta de Liquidación</t>
  </si>
  <si>
    <t>SUBGERENCIA DE DESARROLLO DE PROYECTOS
GRUPO DESARROLLO DE PROYECTOS 1
SUBGERENCIA DE OPERACIONES
GRUPO GESTION POST CONTRACTUAL</t>
  </si>
  <si>
    <t>Debilidades de monitoreo, supervisión e interventoría. 
Falta de oportunidad y eficacia en la gestión de los proyectos.
Inconsistencias en la calidad y eficiencia de los controles establecidos.</t>
  </si>
  <si>
    <t>Gestionar la prórroga de suspensión o reinicio y prórroga para la ejecución del convenio 212015</t>
  </si>
  <si>
    <t>SUBGERENCIA DE DESARROLLO DE PROYECTOS
GRUPO DESARROLLO DE PROYECTOS 1
SUBGERENCIA DE OPERACIONES
GRUPO GESTION CONTRACTUAL</t>
  </si>
  <si>
    <t>Gestionar la liquidación y cierre del convenio 215114</t>
  </si>
  <si>
    <t>Gestionar la prórroga para la terminación de las obras pendientes a cargo del municipio en el marco del convenio 215115</t>
  </si>
  <si>
    <t>Gestionar la liquidación y cierre del convenio 215009</t>
  </si>
  <si>
    <t>Monitoreo a las actuaciones del proceso radicado 110013336038202000201 00  por parte del apoderado para convenio 217045</t>
  </si>
  <si>
    <t>Informe de monitoreo semestral</t>
  </si>
  <si>
    <t>SUBGERENCIA DE DESARROLLO DE PROYECTOS
GRUPO DESARROLLO DE PROYECTOS 4
OFICINA ASESORA JURÍDICA
GRUPO DE DEFENSA JURÍDICA</t>
  </si>
  <si>
    <t>Realizar seguimiento mensual con el cliente a la ejecución del convenio 216144</t>
  </si>
  <si>
    <t>Actas de seguimiento</t>
  </si>
  <si>
    <t xml:space="preserve">SUBGERENCIA DE DESARROLLO DE PROYECTOS
GRUPO DESARROLLO DE PROYECTOS 2
</t>
  </si>
  <si>
    <t>Realizar seguimiento mensual con el cliente a la ejecución de los convenios 215028 y 215090</t>
  </si>
  <si>
    <t xml:space="preserve">SUBGERENCIA DE DESARROLLO DE PROYECTOS
GRUPO DESARROLLO DE PROYECTOS 1
</t>
  </si>
  <si>
    <t>Integración y validación de información financiera a partir del 2021 de convenios y contratos mediante la implementación del ERP (no contiente históricos, ni acumula información de vigencias anteriores)</t>
  </si>
  <si>
    <t>Reporte de convenios y contratación derivada</t>
  </si>
  <si>
    <t>SUBGERENCIA DE DESARROLLO DE PROYECTOS
GRUPO DE TECNOLOGIAS DE LA INFORMACIÓN</t>
  </si>
  <si>
    <t>AC2020-2</t>
  </si>
  <si>
    <t>Cumplimiento Funciones ENTerritorio - Gerencia de Proyectos. Las funciones y responsabilidades en la Gerencia de Proyectos son de resultado y los recursos recibidos incluyen el valor de cuotas de gerencia pactadas y producen rendimientos, por lo que se determina falta de oportunidad y eficacia en el cumplimiento de los objetos contractuales, afectando resultados de gestión de la entidad.</t>
  </si>
  <si>
    <t>Entrega tardía de obras a las comunidades
Proveedores que incumplen los procesos contractuales o se demoran más de lo programado en su ejecución</t>
  </si>
  <si>
    <t>Adoptar Manual de Supervisión e Interventoría con cambios en: 1) la supervisión se ejerce por Gerente de Unidad o Gerente de Convenio, 2) distribución de obligaciones y responsabilidades para los apoyos a la supervisión como rol independiente, 3) incluir obligaciones de la interventoría bajo metolodogía PMI, 4) gestión por comités de control integrado de cambios bajo el apoyo de PMO.</t>
  </si>
  <si>
    <t>Manual adoptado</t>
  </si>
  <si>
    <t>SUBGERENCIA DE DESARROLLO DE PROYECTOS
GRUPO DESARROLLO PROYECTOS ESPECIALES</t>
  </si>
  <si>
    <t>Entrega tardía de obras a las comunidades
Proveedores que incumplen los procesos contractuales o se demoran más de lo programado en su ejecución</t>
  </si>
  <si>
    <t>Reestructurar funcionalmente el Grupo de Desarrollo de Proyectos Especiales para la implementación de una PMO de control como apoyo a los Grupos de Desarrollo de Proyectos de la Subgerencia</t>
  </si>
  <si>
    <t xml:space="preserve">Modificar las funciones del Grupo de Desarrollo de Proyectos Especiales </t>
  </si>
  <si>
    <t>Resolución de funciones adoptada</t>
  </si>
  <si>
    <t>SUBGERENCIA DE DESARROLLO DE PROYECTOS
GRUPO DESARROLLO PROYECTOS ESPECIALES
OFICINA ASESORA JURÍDICA</t>
  </si>
  <si>
    <t>AC2020-3</t>
  </si>
  <si>
    <t>Planeación Estratégica-Planes de Acción e Indicadores-Línea Gerencia de Proyectos. Los indicadores implementados para medir la gestión y resultados no guardan coherencia con los indicadores del Plan de Acción Institucional 2019 ni permiten medir las funciones asignadas a esta línea de servicios. El Plan de Acción Institucional 2020 solo reporta información con porcentaje de cumplimiento</t>
  </si>
  <si>
    <t>Falencias en el óptimo cumplimiento de los Lineamientos de la Plataforma Estratégica de ENTerritorio 2019-2022.</t>
  </si>
  <si>
    <t>Formular indicador estratégico de la línea de gerencia de proyectos para incorporar en el Plan Estratégico Institucional y realizar primera medición</t>
  </si>
  <si>
    <t>Formular indicador estratégico de la línea de gerencia de proyectos e incorporarlo en el Plan Estratégico Institucional</t>
  </si>
  <si>
    <t>Plan Estratégico con Indicador de la línea de gerencia de proyectos</t>
  </si>
  <si>
    <t>SUBGERENCIA DE DESARROLLO DE PROYECTOS
GRUPO PLANEACIÓN Y GESTIÓN DE RIESGOS</t>
  </si>
  <si>
    <t>Realizar primera medición del indicador de la línea de gerencia de proyectos con corte a junio de 2021</t>
  </si>
  <si>
    <t>Reporte de medición del indicador</t>
  </si>
  <si>
    <t>AC2020-4</t>
  </si>
  <si>
    <t>Información Convenios-Contratación Derivada Línea Gerencia de Proyectos. La Información allegada por ENTerritorio -Subgerencia de Desarrollo de Proyectos- de Contratos y Convenios con corte a junio de 2020 presenta diferencias de datos dentro del mismo documento y con relación a otras fuentes allegadas que reportan la misma información.</t>
  </si>
  <si>
    <t>Fallas de mecanismos de control y coordinación entre las diferentes áreas encargadas de generar la información</t>
  </si>
  <si>
    <t>AC2020-5</t>
  </si>
  <si>
    <t>Convenio Interadministrativo 197060 de 2007- (Buenaventura) Se ha ejecutado durante 13 años, cuatro veces el plazo inicial. Se observan cambios en el objeto contractual, en el número de Instituciones Educativas a construir, pasaron de 38 a 40, para finalmente construir 39. El documento de Estudios Previos representa una guía para la ejecución del objeto y debe reposar en Enterritorio.</t>
  </si>
  <si>
    <t>Debilidades en la planificación de los convenios y el objeto a ejecutar
Deficiencias en la gestión documental</t>
  </si>
  <si>
    <t>Gestionar la obtención del documento de estudio previo del convenio interadministrativo con el Ministerio para integrarlo al archivo físico y digital del expediente</t>
  </si>
  <si>
    <t>Gestionar la obtención del documento de estudio previo del convenio interadministrativo con el Ministerio o la respuesta del Ministerio que justifica su no obtención, e incorporarlo al expediente del contrato interadministrativo</t>
  </si>
  <si>
    <t>Estudio previo o comunicación</t>
  </si>
  <si>
    <t>SUBGERENCIA DE DESARROLLO DE PROYECTOS  
GRUPO DESARROLLO DE PROYECTOS 1</t>
  </si>
  <si>
    <t>Debilidades en la planificación de los convenios y el objeto a ejecutar
Deficiencias en la gestión documental</t>
  </si>
  <si>
    <t>Contratar gestores documentales para fortalecer la organización del archivo de gestión de las dependencias productoras (específicamente Subgerencia de Desarrollo de Proyectos)</t>
  </si>
  <si>
    <t>Contratos suscritos</t>
  </si>
  <si>
    <t>SUBGERENCIA ADMINISTRATIVA
GRUPO SERVICIOS ADMINISTRATIVOS</t>
  </si>
  <si>
    <t>AC2020-6</t>
  </si>
  <si>
    <t>I.E. San Antonio- Buenaventura. Convenio 197060 de 2007- Contrato de Suministro No.2192438 de 2019. La entidad con Acta de Entrega y Recibo de octubre 2020 soporta la entrega y recibo final de la dotación pendiente, no obstante, se observan diferencias en la información reportada respecto de los elementos y suministros pendientes de recibir por parte de la I.E. San Antonio.</t>
  </si>
  <si>
    <t>Deficiencias en las labores de interventoría y supervisión para velar por el cabal cumplimiento de las obligaciones contractuales a cargo del contratista</t>
  </si>
  <si>
    <t>Elaborar informe de validación de diferencias en la información por parte del Supervisor del contrato de suministro</t>
  </si>
  <si>
    <t>Informe de conciliación de cifras</t>
  </si>
  <si>
    <t>SUBGERENCIA DE DESARROLLO DE PROYECTOS
GRUPO DESARROLLO DE PROYECTOS 1</t>
  </si>
  <si>
    <t>AC2020-7</t>
  </si>
  <si>
    <t>Convenio 197060 y Contrato de Obra No. 2151046 de 2015. Pago de Laudo Arbitral. Presunto daño patrimonial por $589.499.536 por concepto de indexación de las actas de avance parcial de obra, cláusula penal pecuniaria, costas del proceso que debió pagar ENTerritorio al contratista por incumplimiento contractual de la entidad.</t>
  </si>
  <si>
    <t>Inconsistencias en los estudios, planos y diseños entregados por FONADE al contratista para la ejecución de las obras</t>
  </si>
  <si>
    <t>Realizar capacitaciones con los grupos de trabajo de Desarrollo de Proyectos y los Gerentes de Unidad de los demás grupos con el objeto de socializar las causas que dan origen al inicio de procesos judiciales y debida supervisión de contratos con énfasis en temas jurídicos.</t>
  </si>
  <si>
    <t>Capacitar en la identificación de las causas que inician los procesos judiciales y la obligatoriedad de cumplir con la supervisión de los contratos, con énfasis en temas jurídicos.</t>
  </si>
  <si>
    <t>Soporte de capacitaciones</t>
  </si>
  <si>
    <t>SUBGERENCIA DE DESARROLLO DE PROYECTOS
OFICINA ASESORA JURÍDICA
GRUPO DEFENSA JURÍDICA</t>
  </si>
  <si>
    <t>Monitoreo a las actuaciones del proceso radicado 11001-33-43-060-2020-00153-00  por parte del apoderado para convenio 197060</t>
  </si>
  <si>
    <t>Informe monitoreo semestral</t>
  </si>
  <si>
    <t>SUBGERENCIA DE DESARROLLO DE PROYECTOS 
GRUPO DESARROLLO DE PROYECTOS 1
OFICINA ASESORA JURÍDICA
GRUPO DEFENSA JURÍDICA</t>
  </si>
  <si>
    <t>AC2020-8</t>
  </si>
  <si>
    <t>Convenio 197060 y Contrato de Interventoría de Obra 2151068 de 2015. La interventoría realizó un descuento de $398,7 millones por concepto de movimiento de tierras (excavaciones y rellenos) realizados por el contratista de obra, a partir de mediciones teóricas sin una justificación técnica, lo que llevó al Tribunal a desestimar el descuento y ordenar el reintegro al Consorcio San Antonio</t>
  </si>
  <si>
    <t xml:space="preserve">ENTerritorio presenta deficiencias en la supervisión contractual
Fallas de coordinación y seguimiento en la ejecución de obras para determinar con exactitud los volúmenes de tierras removidas </t>
  </si>
  <si>
    <t xml:space="preserve">ENTerritorio presenta deficiencias en la supervisión contractual
Fallas de coordinación y seguimiento en la ejecución de obras para determinar con exactitud los volúmenes de tierras removidas </t>
  </si>
  <si>
    <t>Adoptar el formato: "Planilla de Gestión Integral de Residuos de Construcción y Demolición" para incorporar en informes períodos para contratos de obra que aplique, e integrarlo en el Sistema de gestión de la entidad</t>
  </si>
  <si>
    <t>Formato adoptado</t>
  </si>
  <si>
    <t>SUBGERENCIA DESARROLLO DE PROYECTOS
GRUPO DESARROLLO DE PROYECTOS 1</t>
  </si>
  <si>
    <t>AC2020-9</t>
  </si>
  <si>
    <t>Convenio 197060 de 2007 y Contrato de Interventoría 2172399-2017.  La Interventoría solicita a la Entidad Contratante continuar con la entrega de los tres bloques de aulas como incumplimiento general del contrato, y a Enterritorio aplicar las multas correspondientes. El Consorcio no ha cumplido con la terminación de una actividad a la fecha.</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</si>
  <si>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</si>
  <si>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Gestionar la terminación del contrato de obra 2181109 con la corrección de los aspectos técnicos observados por la interventoría</t>
  </si>
  <si>
    <t>Acta de entrega y recibo a satisfacción</t>
  </si>
  <si>
    <t xml:space="preserve">Debilidades en las labores de supervisión ejercidas por ENTerritorio, al no aplicar multas y sanciones ante los incumplimientos y fallas presentadas en la obra.
Haber contratado con una firma con deficiente capacidad técnica, operativa y financiera, lo que ha conllevado atrasos que impactan los fines esenciales del proyecto </t>
  </si>
  <si>
    <t>Estandarizar procedimientos y documentos con condiciones de selección para evaluación de la capacidad de los oferentes en el marco del nuevo Manual de Contratación, específicamente para contratos de obra y de interventoría</t>
  </si>
  <si>
    <t>Términos y  condiciones estandarizados para contratos de obra y de interventoría</t>
  </si>
  <si>
    <t>SUBGERENCIA DESARROLLO DE PROYECTOS
SUBGERENCIA DE OPERACIONES
GRUPO PROCESOS DE SELECCIÓN</t>
  </si>
  <si>
    <t>AC2020-10</t>
  </si>
  <si>
    <t>Convenio 215081 de 2015 y sus Contratos de Obra Derivados, Infraestructura Deportiva Chocó. Demoras injustificadas en la entrega de las obras por 3 años. Se encuentran diferencias en la información de desembolsos: en la relación de Convenios con corte a junio 30 de 2020 se registra $71.702,9 millones y según Ficha de Seguimiento al Convenio el valor comprometido es $52.667,3 millones</t>
  </si>
  <si>
    <t>Debilidades en las labores de interventoría y supervisión ejercida por ENTerritorio  
Falencias de mecanismos de control y coordinación entre las diferentes áreas encargadas de generar la información
Debilidades en la planeación del Convenio 215081-2015, en la definición de los estudios y diseños entregados por la Gobernación</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</si>
  <si>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</si>
  <si>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</si>
  <si>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</si>
  <si>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</si>
  <si>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</si>
  <si>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</si>
  <si>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</si>
  <si>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</si>
  <si>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</si>
  <si>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</si>
  <si>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</si>
  <si>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</si>
  <si>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</si>
  <si>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</si>
  <si>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</si>
  <si>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</si>
  <si>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</si>
  <si>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</si>
  <si>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</si>
  <si>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</si>
  <si>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</si>
  <si>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</si>
  <si>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</si>
  <si>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</si>
  <si>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</si>
  <si>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 xml:space="preserve">La Subgerencia de Operaciones reporta el trámite de las prórrogas para los convenios así:
216140 prorrogado el 16/12/2020 hasta el 31/10/2021
217048 prorrogado el 16/12/2020 hasta el 31/12/2021
Se adjuntan los soportes correspondientes </t>
  </si>
  <si>
    <t>Se adjunta prórroga del convenio interadministrativo de cooperación no. 215115, suscrito entre Empresa Nacional Promotora del Desarrollo Tterritorial y el municipio de Pereira, departamento de Risaralda, hasta el 31 de mayo de 2021.</t>
  </si>
  <si>
    <t xml:space="preserve">La Subgerencia de Operaciones envía copia de la prórroga a la suspensión del Contrato Interadministrativo No. 212015 suscrito con el Ministerio de Vivienda, Ciudad y Territorio </t>
  </si>
  <si>
    <t>Requerir al municipio el envío de los documentos de titularidad del predio para poder reiniciar la obra.</t>
  </si>
  <si>
    <t>Vigencia</t>
  </si>
  <si>
    <t>No. Acciones</t>
  </si>
  <si>
    <t>Cumplidas</t>
  </si>
  <si>
    <t>Por cumplir fuera de plazos</t>
  </si>
  <si>
    <t>Cumplido en 
plazos (%)</t>
  </si>
  <si>
    <t>Avance (%)</t>
  </si>
  <si>
    <t>Aclaraciones</t>
  </si>
  <si>
    <t>vigentes</t>
  </si>
  <si>
    <t>Anticipos 2016</t>
  </si>
  <si>
    <t>Las acciones por ejecutar son: el reinicio del proyecto en Municipio de Baranoa, Atlántico, y la compensación de saldos por diferencias en calidad de obra con valores no pagados al contratista, en convenio con DPS</t>
  </si>
  <si>
    <t>Denuncia FONTIC</t>
  </si>
  <si>
    <t>Auditoria Financiera 2018</t>
  </si>
  <si>
    <t>Denuncia ICBF</t>
  </si>
  <si>
    <t>Coldeportes (CDEP)</t>
  </si>
  <si>
    <t>Catastro Multipropósito (Cmult)</t>
  </si>
  <si>
    <t>Censo DANE</t>
  </si>
  <si>
    <t>Una acción registrada, relativa al H4, sustenta que no aplica ninguna formulación de plan para la entidad; por lo cual son realmente 6 acciones para seguimiento
La acción por ejecutar es: capacitación a supervisores liderada por la Subgerencia de Desarrollo de Proyectos</t>
  </si>
  <si>
    <t>Contratos Plan (DNP)</t>
  </si>
  <si>
    <t>Las acciones por ejecutar son: Informe de estado de correcciones de obra, dos en el municipio de Tierra Alta (Córdoba), y una en el Carmen de Atrato (Chocó). Validación de cierre y correcciones realizadas en obra de Gobernación de Córdoba y municipio de Necoclí (Antioquia)</t>
  </si>
  <si>
    <t>Denuncia Tolima</t>
  </si>
  <si>
    <t>Total general</t>
  </si>
  <si>
    <t>(a diciembre de 2020)</t>
  </si>
  <si>
    <t>Por cumplir 
(desde enero 2021)</t>
  </si>
  <si>
    <t>Realizar las gestiones para la contratación de la obra y terminación por parte de ENTERRITORIO</t>
  </si>
  <si>
    <t xml:space="preserve">Gestionar la finalización del proyecto y contrato firmado por parte del contratista de obra para terminación de este. </t>
  </si>
  <si>
    <t>SUBGERENCIA DE DESARROLLO DE PROYECTOS (Gerencia Desarrollo de Proyectos 2)
OFICINA ASESORA JURÍDICA</t>
  </si>
  <si>
    <t>SUBGERENCIA DE DESARROLLO DE PROYECTOS (Gerencia Desarrollo de Proyectos 2) - Proyectos )
SUBGERENCIA DE OPERACIONES (Gerencia Planeación contractual)</t>
  </si>
  <si>
    <t>SUBGERENCIA DE DESARROLLO DE PROYECTOS (Gerencia Desarrollo de Proyectos 2- Proyectos 2)
SUBGERENCIA DE OPERACIONES (Gerencia Planeación contractual y Gerencia Procesos de Selección)</t>
  </si>
  <si>
    <t>SUBGERENCIA DE DESARROLLO DE PROYECTOS (Gerencia de Desarrollo de Proyectos 2)</t>
  </si>
  <si>
    <t>SUBGERENCIA DE DESARROLLO DE PROYECTOS (Gerencia Desarrollo de Proyectos 2 - Desarrollo de Proyectos 2)</t>
  </si>
  <si>
    <t>La dependencia envía dos informes, del 30/06/2019 y el 24/09/2019, e informe de seguimiento al fllujo de caja de julio a septiembre de 2019.</t>
  </si>
  <si>
    <t>Las acciones por ejecutar son: Construcción del puente vehicular sobre el río Amoyá, Municipio de Chaparral, Tolima, en convenio con DPS: contratar obra, interventoría y finalizar el proyecto.</t>
  </si>
  <si>
    <t>La acción por ejecutar es: Causación de descuentos en pagos automática para convenios y contratos en el marco del proyecto ERP. La implementación del mismo va en un 64% con corte a diciembre de 2020.</t>
  </si>
  <si>
    <t>Auditoría Cumplimento Gerencia Proyectos 2020</t>
  </si>
  <si>
    <t>La Subgerencia de Operaciones, Gerencia de Procesos de Selección envía los dos documentos estandarizados y todos los formatos nuevos adoptados con corte a diciembre de 2020</t>
  </si>
  <si>
    <t>Liquidación de convenios 213004, 215114, 215009, 
Monitorear procesos judiciales de convenios 217045 y 197060
Seguimiento con el cliente a la ejecución de convenios 216144, 215028 y 215090
Integración y validación de información financiera de convenios y contratos a partir del 2021 en el ERP
Actualizar Manual de Supervisión e Interventoría bajo metodología PMI, con enfoque PMO
Formular y medir indicador estratégico de la línea de gerencia de proyectos
Adoptar formato de Gestión Integral de Residuos de Construcción y Demolición para incorporar en informes períodicos de obra</t>
  </si>
  <si>
    <t xml:space="preserve">
ENTerritorio solicitó al Municipio manifestación del proceso constructivo y % pagado del ítem 7.2.3 por no cumplir con la normativa de Puentes vigente. El 25-11-2020 en mesa de trabajo el contratista se comprometió a realizar los ajustes solicitados por el Interventor. Subg. de Desarrollo de Proyectos firma compromiso No. 17 de cumplimiento en nuevo plazo, estaba inicialmente 1/12/2020</t>
  </si>
  <si>
    <t>Con radicado 20202700106543 la Gerente solicitó modificar la acción.
La entidad gestionó el inicio de acción judicial 20205400111633 el 03/08/2020 y gestionó conciliación en la procuraduría 2016 judicial 1, radicado 3649-0 del 29/09/2020.</t>
  </si>
  <si>
    <t>Con radicado 20202700106543 la Gerente solicitó modificar la acción. En julio de 2020 el Municipio solicita contratación de la interventoría por 5 meses. Enterritorio pide en agosto y octubre de 2020 los documentos soporte con el estado jurídico actual del contrato de obra . El Sub. de Dllo. de Proyectos firmó compromiso No. 18 de cumplimiento en nuevo plazo, estaba diciembre 2020.</t>
  </si>
  <si>
    <t xml:space="preserve">El Subg Financiero, el Subg Adtivo y el Gte de Tecnologías de Información firmaron Compromiso No. 13 para modificar el plazo de ejecución de esta acción que estaba inicialmente definida para junio de 2020 y había sido aplazada para septiembre de 2020. 
Dado que la solución es vía ERP, se presenta el avance del proyecto en un informe ejecutivo; el cual a diciembre del 2020 está en el 64% </t>
  </si>
  <si>
    <t>Con radicado 20202700011673 la Gerente General solicita modificar esta acción.  Con la Oficina Jurídica se analizaron opciones de compensación del anticipo y liberación de saldos y con correo del 05/10/2020 se envió a la Gerencia de Presupuesto propuesta para revisión. Sin adoptar. El Sub. Dllo. Proyectos suscribió compromiso No. 16 de cumplimiento en nuevo plazo, estaba para 30/11/2020</t>
  </si>
  <si>
    <t>Con radicado 20202700066933 la Gerente General solicita modifcar acción.  Con radicado 20202700121253 del 26-08-2020 se presenta el ESTUDIO TÉCNICO PARA EL INICIO DE ACCIÓN JUDICIAL FAP900 del Contrato Interadministrativo No. 2133553 suscrito con el municipio de Manta, y del Contrato de Interventoría No. 2141018, Acta de Servicio No.506, suscrito con la interventoría el CONSORCIO MSD 02</t>
  </si>
  <si>
    <t>El Municipio presentó un reporte de traslado desde la Secretaría de Obras Públicas a la Secretaría Jurídica, para gestionar con la aseguradora acciones legales contra el contratista de obra. Con corte a diciembre no hay balance de correcciones. El Subg. de Dllo. de Proyectos firmó Compromiso No. 15 para modificar el plazo de ejecución de esta acción, inicialmente era diciembre de 2020.</t>
  </si>
  <si>
    <t>El Subg. de Dllo de Proyectos firmó Compromiso No. 8 para modificar el plazo de ejecución de la acción que era inicialmente marzo 2020. En octubre 2020 con radicado 20202300326062 la Gobernación de Córdoba presenta el informe final con las labores de mantenimiento a rocería y limpieza de alcantarillas, instalación de señales verticales y sellado de las fisuras superficiales en la vía.</t>
  </si>
  <si>
    <r>
      <t xml:space="preserve">El Municipio envió evidencias de cierre del plan con registro fotográfico. </t>
    </r>
    <r>
      <rPr>
        <sz val="10"/>
        <rFont val="Arial"/>
        <family val="2"/>
      </rPr>
      <t>ENTerritorio visitó en noviembre encontrando que se abrieron fisuras y fracturas en el primer tramo de placa huella. El municipio se comprometió a corregir o afectar la póliza de estabilidad de obra. El Sub. de Dllo. de Proyectos firmó Compromiso No. 15 para modificar el plazo que era inicialmente diciembre 2020.</t>
    </r>
  </si>
  <si>
    <t>El municipio envía en diciembre 2020 el informe final de la supervisión al Contrato de Obra No. 0176 de 2020,pero este no corresponde al contrato de obra del contrato especifico objeto del plan, motivo por el cual se le solicita realizar el informe final. El Subg. de Dllo. de Proyectos firmó Compromiso No. 15 para modificar el plazo de ejecución que era inicialmente diciembre 2020.</t>
  </si>
  <si>
    <t>Enterritorio visitó las obras en noviembre de 2020, evidenciando que el contratista de obra aún no ha realizado las correspondientes pruebas y entrega formal al municipio y empresa de servicios públicos de la obra, ni acreditó el funcionamiento del sistema. El Subg. de Dllo. de Proyectos firmó Compromiso No. 15 para modificar el plazo de esta acción que era inicialmente diciembre 2020.</t>
  </si>
  <si>
    <t>Con radicado 20212700016153 la Gerente solicitó modificar la acción. No se reportan avances de esta acción con corte a diciembre de 2020.</t>
  </si>
  <si>
    <t>ANTIC2016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</si>
</sst>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b/>
      <sz val="9"/>
      <color theme="0"/>
      <name val="Arial"/>
      <family val="2"/>
    </font>
    <font>
      <sz val="9"/>
      <name val="Arial"/>
      <family val="2"/>
    </font>
    <font>
      <sz val="10"/>
      <name val="Arial"/>
      <family val="2"/>
    </font>
    <font>
      <sz val="10"/>
      <name val="Calibri"/>
      <family val="2"/>
      <scheme val="minor"/>
    </font>
    <font>
      <sz val="8"/>
      <name val="Calibri"/>
      <family val="2"/>
      <scheme val="minor"/>
    </font>
    <font>
      <b/>
      <sz val="14"/>
      <color rgb="FFFFFFFF"/>
      <name val="Helvetica"/>
    </font>
    <font>
      <sz val="14"/>
      <color rgb="FF000000"/>
      <name val="Helvetica"/>
    </font>
    <font>
      <sz val="12"/>
      <color rgb="FF000000"/>
      <name val="Helvetica"/>
    </font>
    <font>
      <sz val="18"/>
      <name val="Arial"/>
      <family val="2"/>
    </font>
    <font>
      <sz val="12"/>
      <name val="Arial"/>
      <family val="2"/>
    </font>
    <font>
      <b/>
      <sz val="14"/>
      <color rgb="FF000000"/>
      <name val="Helvetica"/>
    </font>
  </fonts>
  <fills count="10">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FF"/>
        <bgColor indexed="64"/>
      </patternFill>
    </fill>
    <fill>
      <patternFill patternType="solid">
        <fgColor theme="0"/>
        <bgColor indexed="11"/>
      </patternFill>
    </fill>
    <fill>
      <patternFill patternType="solid">
        <fgColor rgb="FF00B0F0"/>
        <bgColor indexed="64"/>
      </patternFill>
    </fill>
    <fill>
      <patternFill patternType="solid">
        <fgColor rgb="FFBDD7EE"/>
        <bgColor indexed="64"/>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3" fillId="0" borderId="0" applyFont="0" applyFill="0" applyBorder="0" applyAlignment="0" applyProtection="0"/>
    <xf numFmtId="0" fontId="7" fillId="4" borderId="3"/>
    <xf numFmtId="0" fontId="7" fillId="4" borderId="3"/>
    <xf numFmtId="0" fontId="3" fillId="4" borderId="3"/>
    <xf numFmtId="9" fontId="3" fillId="4" borderId="3" applyFont="0" applyFill="0" applyBorder="0" applyAlignment="0" applyProtection="0"/>
  </cellStyleXfs>
  <cellXfs count="79">
    <xf numFmtId="0" fontId="0" fillId="0" borderId="0" xfId="0"/>
    <xf numFmtId="0" fontId="1" fillId="2" borderId="2"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0" fillId="0" borderId="0" xfId="0" applyAlignment="1">
      <alignment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5" borderId="6" xfId="0" applyFont="1" applyFill="1" applyBorder="1"/>
    <xf numFmtId="0" fontId="6" fillId="3" borderId="6" xfId="0" applyFont="1" applyFill="1" applyBorder="1" applyAlignment="1" applyProtection="1">
      <alignment vertical="center" wrapText="1"/>
      <protection locked="0"/>
    </xf>
    <xf numFmtId="0" fontId="6" fillId="5" borderId="6" xfId="0" applyFont="1" applyFill="1" applyBorder="1" applyAlignment="1">
      <alignment horizontal="center" vertical="center" wrapText="1"/>
    </xf>
    <xf numFmtId="0" fontId="6" fillId="0" borderId="6" xfId="0" applyFont="1" applyBorder="1" applyAlignment="1">
      <alignment horizontal="justify" vertical="top" wrapText="1"/>
    </xf>
    <xf numFmtId="0" fontId="6" fillId="4" borderId="6" xfId="0" applyFont="1" applyFill="1" applyBorder="1" applyAlignment="1">
      <alignment horizontal="justify" vertical="top" wrapText="1"/>
    </xf>
    <xf numFmtId="0" fontId="6" fillId="4" borderId="6" xfId="0" applyFont="1" applyFill="1" applyBorder="1" applyAlignment="1">
      <alignment horizontal="center" vertical="center" wrapText="1"/>
    </xf>
    <xf numFmtId="164" fontId="6" fillId="4" borderId="6" xfId="2" applyNumberFormat="1" applyFont="1" applyBorder="1" applyAlignment="1">
      <alignment horizontal="center" vertical="center"/>
    </xf>
    <xf numFmtId="164" fontId="6" fillId="5" borderId="6" xfId="2" applyNumberFormat="1" applyFont="1" applyFill="1" applyBorder="1" applyAlignment="1">
      <alignment horizontal="center" vertical="center"/>
    </xf>
    <xf numFmtId="1" fontId="6" fillId="5" borderId="6" xfId="0" applyNumberFormat="1" applyFont="1" applyFill="1" applyBorder="1" applyAlignment="1">
      <alignment horizontal="center" vertical="center" wrapText="1"/>
    </xf>
    <xf numFmtId="1" fontId="6" fillId="5" borderId="6" xfId="3" applyNumberFormat="1" applyFont="1" applyFill="1" applyBorder="1" applyAlignment="1">
      <alignment horizontal="center" vertical="center"/>
    </xf>
    <xf numFmtId="9" fontId="6" fillId="5" borderId="7" xfId="1" applyFont="1" applyFill="1" applyBorder="1" applyAlignment="1">
      <alignment vertical="center" wrapText="1"/>
    </xf>
    <xf numFmtId="9" fontId="6" fillId="0" borderId="6" xfId="1" applyFont="1" applyBorder="1" applyAlignment="1">
      <alignment horizontal="center" vertical="center"/>
    </xf>
    <xf numFmtId="0" fontId="6" fillId="6" borderId="6" xfId="0" applyFont="1" applyFill="1" applyBorder="1" applyAlignment="1">
      <alignment horizontal="justify" vertical="center" wrapText="1"/>
    </xf>
    <xf numFmtId="0" fontId="6" fillId="5" borderId="6" xfId="0" applyFont="1" applyFill="1" applyBorder="1" applyAlignment="1">
      <alignment horizontal="justify" vertical="top" wrapText="1"/>
    </xf>
    <xf numFmtId="0" fontId="6" fillId="6" borderId="6" xfId="0" applyFont="1" applyFill="1" applyBorder="1" applyAlignment="1">
      <alignment horizontal="justify" vertical="center"/>
    </xf>
    <xf numFmtId="0" fontId="6" fillId="7" borderId="6" xfId="0" applyFont="1" applyFill="1" applyBorder="1" applyAlignment="1">
      <alignment horizontal="justify" vertical="top" wrapText="1"/>
    </xf>
    <xf numFmtId="0" fontId="6" fillId="7" borderId="6" xfId="0" applyFont="1" applyFill="1" applyBorder="1" applyAlignment="1">
      <alignment horizontal="center" vertical="center" wrapText="1"/>
    </xf>
    <xf numFmtId="0" fontId="6" fillId="3" borderId="6" xfId="0" applyFont="1" applyFill="1" applyBorder="1" applyAlignment="1" applyProtection="1">
      <alignment horizontal="justify" vertical="top" wrapText="1"/>
      <protection locked="0"/>
    </xf>
    <xf numFmtId="0" fontId="6" fillId="3" borderId="6" xfId="0" applyFont="1" applyFill="1" applyBorder="1" applyAlignment="1" applyProtection="1">
      <alignment horizontal="left" vertical="center" wrapText="1"/>
      <protection locked="0"/>
    </xf>
    <xf numFmtId="9" fontId="6" fillId="5" borderId="7" xfId="1" applyFont="1" applyFill="1" applyBorder="1" applyAlignment="1">
      <alignment vertical="center"/>
    </xf>
    <xf numFmtId="0" fontId="6" fillId="5" borderId="6"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6" fillId="3" borderId="6" xfId="0" applyFont="1" applyFill="1" applyBorder="1" applyAlignment="1" applyProtection="1">
      <alignment horizontal="center" vertical="center"/>
      <protection locked="0"/>
    </xf>
    <xf numFmtId="0" fontId="6" fillId="5" borderId="7" xfId="0" applyFont="1" applyFill="1" applyBorder="1" applyAlignment="1">
      <alignment vertical="center" wrapText="1"/>
    </xf>
    <xf numFmtId="0" fontId="6" fillId="5" borderId="6" xfId="0" applyFont="1" applyFill="1" applyBorder="1" applyAlignment="1">
      <alignment horizontal="center" vertical="center"/>
    </xf>
    <xf numFmtId="0" fontId="6" fillId="0" borderId="6" xfId="0" applyFont="1" applyBorder="1" applyAlignment="1">
      <alignment horizontal="center" vertical="center"/>
    </xf>
    <xf numFmtId="0" fontId="8" fillId="0" borderId="0" xfId="0" applyFont="1" applyAlignment="1">
      <alignment wrapText="1"/>
    </xf>
    <xf numFmtId="0" fontId="6" fillId="5" borderId="6" xfId="0" applyFont="1" applyFill="1" applyBorder="1" applyAlignment="1">
      <alignment vertical="center" wrapText="1"/>
    </xf>
    <xf numFmtId="0" fontId="6" fillId="5" borderId="6" xfId="0" applyFont="1" applyFill="1" applyBorder="1" applyAlignment="1" applyProtection="1">
      <alignment vertical="center" wrapText="1"/>
      <protection locked="0"/>
    </xf>
    <xf numFmtId="0" fontId="6" fillId="5" borderId="7" xfId="0" applyFont="1" applyFill="1" applyBorder="1" applyAlignment="1">
      <alignment vertical="center"/>
    </xf>
    <xf numFmtId="0" fontId="6" fillId="3" borderId="6" xfId="0" applyFont="1" applyFill="1" applyBorder="1" applyAlignment="1" applyProtection="1">
      <alignment vertical="center"/>
      <protection locked="0"/>
    </xf>
    <xf numFmtId="0" fontId="6" fillId="5" borderId="6" xfId="0" applyFont="1" applyFill="1" applyBorder="1" applyAlignment="1" applyProtection="1">
      <alignment horizontal="center" vertical="center"/>
      <protection locked="0"/>
    </xf>
    <xf numFmtId="164" fontId="6" fillId="5" borderId="6" xfId="0" applyNumberFormat="1" applyFont="1" applyFill="1" applyBorder="1" applyAlignment="1" applyProtection="1">
      <alignment horizontal="center" vertical="center"/>
      <protection locked="0"/>
    </xf>
    <xf numFmtId="9" fontId="6" fillId="5" borderId="6" xfId="1" applyFont="1" applyFill="1" applyBorder="1" applyAlignment="1">
      <alignment vertical="center" wrapText="1"/>
    </xf>
    <xf numFmtId="164" fontId="6" fillId="3" borderId="6" xfId="0" applyNumberFormat="1" applyFont="1" applyFill="1" applyBorder="1" applyAlignment="1" applyProtection="1">
      <alignment horizontal="center" vertical="center"/>
      <protection locked="0"/>
    </xf>
    <xf numFmtId="0" fontId="7" fillId="0" borderId="0" xfId="0" applyFont="1" applyAlignment="1">
      <alignment vertical="center" wrapText="1"/>
    </xf>
    <xf numFmtId="9" fontId="7" fillId="5" borderId="6" xfId="1" applyFont="1" applyFill="1" applyBorder="1" applyAlignment="1">
      <alignment vertical="center" wrapText="1"/>
    </xf>
    <xf numFmtId="0" fontId="5" fillId="2" borderId="8" xfId="0" applyFont="1" applyFill="1" applyBorder="1" applyAlignment="1">
      <alignment horizontal="center" vertical="center"/>
    </xf>
    <xf numFmtId="0" fontId="6" fillId="5" borderId="8" xfId="0" applyFont="1" applyFill="1" applyBorder="1"/>
    <xf numFmtId="0" fontId="6" fillId="3" borderId="8" xfId="0" applyFont="1" applyFill="1" applyBorder="1" applyAlignment="1" applyProtection="1">
      <alignment vertical="center" wrapText="1"/>
      <protection locked="0"/>
    </xf>
    <xf numFmtId="0" fontId="6" fillId="3" borderId="8" xfId="0" applyFont="1" applyFill="1" applyBorder="1" applyAlignment="1" applyProtection="1">
      <alignment vertical="center"/>
      <protection locked="0"/>
    </xf>
    <xf numFmtId="0" fontId="6" fillId="0" borderId="8" xfId="0" applyFont="1" applyBorder="1" applyAlignment="1">
      <alignment vertical="center" wrapText="1"/>
    </xf>
    <xf numFmtId="0" fontId="6" fillId="3" borderId="8" xfId="0" applyFont="1" applyFill="1" applyBorder="1" applyAlignment="1" applyProtection="1">
      <alignment horizontal="center" vertical="center"/>
      <protection locked="0"/>
    </xf>
    <xf numFmtId="164" fontId="6" fillId="3" borderId="8" xfId="0" applyNumberFormat="1" applyFont="1" applyFill="1" applyBorder="1" applyAlignment="1" applyProtection="1">
      <alignment horizontal="center" vertical="center"/>
      <protection locked="0"/>
    </xf>
    <xf numFmtId="0" fontId="6" fillId="4" borderId="8" xfId="0" applyFont="1" applyFill="1" applyBorder="1" applyAlignment="1">
      <alignment horizontal="center" vertical="center" wrapText="1"/>
    </xf>
    <xf numFmtId="0" fontId="7" fillId="0" borderId="3" xfId="0" applyFont="1" applyBorder="1" applyAlignment="1">
      <alignment vertical="center" wrapText="1"/>
    </xf>
    <xf numFmtId="9" fontId="6" fillId="0" borderId="8" xfId="1" applyFont="1" applyBorder="1" applyAlignment="1">
      <alignment horizontal="center" vertical="center"/>
    </xf>
    <xf numFmtId="0" fontId="7" fillId="0" borderId="6" xfId="0" applyFont="1" applyBorder="1" applyAlignment="1">
      <alignment vertical="center" wrapText="1"/>
    </xf>
    <xf numFmtId="0" fontId="3" fillId="4" borderId="3" xfId="4"/>
    <xf numFmtId="0" fontId="10" fillId="8" borderId="9" xfId="4" applyFont="1" applyFill="1" applyBorder="1" applyAlignment="1">
      <alignment horizontal="center" vertical="center" wrapText="1" readingOrder="1"/>
    </xf>
    <xf numFmtId="0" fontId="10" fillId="8" borderId="10" xfId="4" applyFont="1" applyFill="1" applyBorder="1" applyAlignment="1">
      <alignment horizontal="center" vertical="center" wrapText="1" readingOrder="1"/>
    </xf>
    <xf numFmtId="0" fontId="10" fillId="8" borderId="11" xfId="4" applyFont="1" applyFill="1" applyBorder="1" applyAlignment="1">
      <alignment horizontal="center" vertical="center" wrapText="1" readingOrder="1"/>
    </xf>
    <xf numFmtId="0" fontId="11" fillId="9" borderId="11" xfId="4" applyFont="1" applyFill="1" applyBorder="1" applyAlignment="1">
      <alignment horizontal="center" vertical="center" wrapText="1" readingOrder="1"/>
    </xf>
    <xf numFmtId="9" fontId="11" fillId="9" borderId="11" xfId="4" applyNumberFormat="1" applyFont="1" applyFill="1" applyBorder="1" applyAlignment="1">
      <alignment horizontal="center" vertical="center" wrapText="1" readingOrder="1"/>
    </xf>
    <xf numFmtId="0" fontId="12" fillId="9" borderId="11" xfId="4" applyFont="1" applyFill="1" applyBorder="1" applyAlignment="1">
      <alignment horizontal="center" vertical="center" wrapText="1" readingOrder="1"/>
    </xf>
    <xf numFmtId="0" fontId="10" fillId="8" borderId="12" xfId="4" applyFont="1" applyFill="1" applyBorder="1" applyAlignment="1">
      <alignment horizontal="center" vertical="center" wrapText="1" readingOrder="1"/>
    </xf>
    <xf numFmtId="0" fontId="11" fillId="9" borderId="12" xfId="4" applyFont="1" applyFill="1" applyBorder="1" applyAlignment="1">
      <alignment horizontal="center" vertical="center" wrapText="1" readingOrder="1"/>
    </xf>
    <xf numFmtId="9" fontId="11" fillId="9" borderId="12" xfId="4" applyNumberFormat="1" applyFont="1" applyFill="1" applyBorder="1" applyAlignment="1">
      <alignment horizontal="center" vertical="center" wrapText="1" readingOrder="1"/>
    </xf>
    <xf numFmtId="0" fontId="12" fillId="9" borderId="12" xfId="4" applyFont="1" applyFill="1" applyBorder="1" applyAlignment="1">
      <alignment horizontal="center" vertical="center" wrapText="1" readingOrder="1"/>
    </xf>
    <xf numFmtId="0" fontId="13" fillId="9" borderId="12" xfId="4" applyFont="1" applyFill="1" applyBorder="1" applyAlignment="1">
      <alignment horizontal="center" vertical="top" wrapText="1"/>
    </xf>
    <xf numFmtId="0" fontId="14" fillId="9" borderId="12" xfId="4" applyFont="1" applyFill="1" applyBorder="1" applyAlignment="1">
      <alignment horizontal="center" vertical="top" wrapText="1"/>
    </xf>
    <xf numFmtId="0" fontId="15" fillId="9" borderId="12" xfId="4" applyFont="1" applyFill="1" applyBorder="1" applyAlignment="1">
      <alignment horizontal="center" vertical="center" wrapText="1" readingOrder="1"/>
    </xf>
    <xf numFmtId="9" fontId="15" fillId="9" borderId="12" xfId="4" applyNumberFormat="1" applyFont="1" applyFill="1" applyBorder="1" applyAlignment="1">
      <alignment horizontal="center" vertical="center" wrapText="1" readingOrder="1"/>
    </xf>
    <xf numFmtId="9" fontId="15" fillId="9" borderId="11" xfId="4" applyNumberFormat="1" applyFont="1" applyFill="1" applyBorder="1" applyAlignment="1">
      <alignment horizontal="center" vertical="center" wrapText="1" readingOrder="1"/>
    </xf>
    <xf numFmtId="0" fontId="3" fillId="5" borderId="3" xfId="4" applyFill="1"/>
    <xf numFmtId="9" fontId="3" fillId="4" borderId="3" xfId="5" applyFont="1"/>
    <xf numFmtId="0" fontId="11" fillId="5" borderId="3" xfId="4" applyFont="1" applyFill="1" applyAlignment="1">
      <alignment horizontal="center" vertical="center" wrapText="1" readingOrder="1"/>
    </xf>
    <xf numFmtId="0" fontId="1" fillId="2" borderId="2" xfId="0" applyFont="1" applyFill="1" applyBorder="1" applyAlignment="1">
      <alignment horizontal="center" vertical="center"/>
    </xf>
    <xf numFmtId="0" fontId="0" fillId="0" borderId="0" xfId="0"/>
    <xf numFmtId="0" fontId="10" fillId="8" borderId="9" xfId="4" applyFont="1" applyFill="1" applyBorder="1" applyAlignment="1">
      <alignment horizontal="center" vertical="center" wrapText="1" readingOrder="1"/>
    </xf>
    <xf numFmtId="0" fontId="10" fillId="8" borderId="10" xfId="4" applyFont="1" applyFill="1" applyBorder="1" applyAlignment="1">
      <alignment horizontal="center" vertical="center" wrapText="1" readingOrder="1"/>
    </xf>
  </cellXfs>
  <cellStyles count="6">
    <cellStyle name="Normal" xfId="0" builtinId="0"/>
    <cellStyle name="Normal 2" xfId="2" xr:uid="{F2A85A49-DA67-4B63-A057-D85A949A3EDC}"/>
    <cellStyle name="Normal 3" xfId="4" xr:uid="{7CF99DE0-57CF-4E58-A504-5F0FC73CDABF}"/>
    <cellStyle name="Normal 4" xfId="3" xr:uid="{07B45B56-3CCD-4940-9E80-39E70F8A8BF1}"/>
    <cellStyle name="Porcentaje" xfId="1" builtinId="5"/>
    <cellStyle name="Porcentaje 2" xfId="5" xr:uid="{8CCD80FC-E603-426D-8B28-76C72E56A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1004"/>
  <sheetViews>
    <sheetView tabSelected="1" workbookViewId="0"/>
  </sheetViews>
  <sheetFormatPr baseColWidth="10" defaultColWidth="9.140625" defaultRowHeight="15" x14ac:dyDescent="0.25"/>
  <cols>
    <col min="2" max="2" width="16" customWidth="1"/>
    <col min="3" max="3" width="27" customWidth="1"/>
    <col min="4" max="4" width="21" customWidth="1"/>
    <col min="5" max="5" width="37" customWidth="1"/>
    <col min="6" max="6" width="36.7109375" customWidth="1"/>
    <col min="7" max="7" width="38.5703125" customWidth="1"/>
    <col min="8" max="8" width="31" customWidth="1"/>
    <col min="9" max="9" width="36" customWidth="1"/>
    <col min="10" max="10" width="15.5703125" customWidth="1"/>
    <col min="11" max="11" width="13.5703125" customWidth="1"/>
    <col min="12" max="12" width="13.28515625" customWidth="1"/>
    <col min="13" max="13" width="36" hidden="1" customWidth="1"/>
    <col min="14" max="14" width="21.140625" customWidth="1"/>
    <col min="15" max="15" width="61.28515625" customWidth="1"/>
    <col min="16" max="16" width="20.7109375" customWidth="1"/>
    <col min="17" max="17" width="44.42578125" customWidth="1"/>
    <col min="18" max="253" width="8" customWidth="1"/>
    <col min="254" max="255" width="5.5703125" customWidth="1"/>
  </cols>
  <sheetData>
    <row r="1" spans="1:17" x14ac:dyDescent="0.25">
      <c r="B1" s="1" t="s">
        <v>0</v>
      </c>
      <c r="C1" s="1">
        <v>53</v>
      </c>
      <c r="D1" s="1" t="s">
        <v>1</v>
      </c>
    </row>
    <row r="2" spans="1:17" x14ac:dyDescent="0.25">
      <c r="B2" s="1" t="s">
        <v>2</v>
      </c>
      <c r="C2" s="1">
        <v>400</v>
      </c>
      <c r="D2" s="1" t="s">
        <v>3</v>
      </c>
    </row>
    <row r="3" spans="1:17" x14ac:dyDescent="0.25">
      <c r="B3" s="1" t="s">
        <v>4</v>
      </c>
      <c r="C3" s="1">
        <v>1</v>
      </c>
    </row>
    <row r="4" spans="1:17" x14ac:dyDescent="0.25">
      <c r="B4" s="1" t="s">
        <v>5</v>
      </c>
      <c r="C4" s="1">
        <v>190</v>
      </c>
    </row>
    <row r="5" spans="1:17" x14ac:dyDescent="0.25">
      <c r="B5" s="1" t="s">
        <v>6</v>
      </c>
      <c r="C5" s="2">
        <v>44196</v>
      </c>
    </row>
    <row r="6" spans="1:17" x14ac:dyDescent="0.25">
      <c r="B6" s="1" t="s">
        <v>7</v>
      </c>
      <c r="C6" s="1">
        <v>6</v>
      </c>
      <c r="D6" s="1" t="s">
        <v>8</v>
      </c>
    </row>
    <row r="8" spans="1:17" x14ac:dyDescent="0.25">
      <c r="A8" s="1" t="s">
        <v>9</v>
      </c>
      <c r="B8" s="75" t="s">
        <v>10</v>
      </c>
      <c r="C8" s="76"/>
      <c r="D8" s="76"/>
      <c r="E8" s="76"/>
      <c r="F8" s="76"/>
      <c r="G8" s="76"/>
      <c r="H8" s="76"/>
      <c r="I8" s="76"/>
      <c r="J8" s="76"/>
      <c r="K8" s="76"/>
      <c r="L8" s="76"/>
      <c r="M8" s="76"/>
      <c r="N8" s="76"/>
      <c r="O8" s="76"/>
    </row>
    <row r="9" spans="1:17" x14ac:dyDescent="0.25">
      <c r="C9" s="1">
        <v>4</v>
      </c>
      <c r="D9" s="1">
        <v>8</v>
      </c>
      <c r="E9" s="1">
        <v>12</v>
      </c>
      <c r="F9" s="1">
        <v>16</v>
      </c>
      <c r="G9" s="1">
        <v>20</v>
      </c>
      <c r="H9" s="1">
        <v>24</v>
      </c>
      <c r="I9" s="1">
        <v>28</v>
      </c>
      <c r="J9" s="1">
        <v>31</v>
      </c>
      <c r="K9" s="1">
        <v>32</v>
      </c>
      <c r="L9" s="1">
        <v>36</v>
      </c>
      <c r="M9" s="1">
        <v>40</v>
      </c>
      <c r="N9" s="1">
        <v>44</v>
      </c>
      <c r="O9" s="1">
        <v>48</v>
      </c>
    </row>
    <row r="10" spans="1:17" ht="60" x14ac:dyDescent="0.25">
      <c r="A10" s="3"/>
      <c r="B10" s="3"/>
      <c r="C10" s="4" t="s">
        <v>11</v>
      </c>
      <c r="D10" s="4" t="s">
        <v>12</v>
      </c>
      <c r="E10" s="4" t="s">
        <v>13</v>
      </c>
      <c r="F10" s="4" t="s">
        <v>14</v>
      </c>
      <c r="G10" s="4" t="s">
        <v>15</v>
      </c>
      <c r="H10" s="4" t="s">
        <v>16</v>
      </c>
      <c r="I10" s="4" t="s">
        <v>17</v>
      </c>
      <c r="J10" s="4" t="s">
        <v>18</v>
      </c>
      <c r="K10" s="4" t="s">
        <v>19</v>
      </c>
      <c r="L10" s="4" t="s">
        <v>20</v>
      </c>
      <c r="M10" s="4" t="s">
        <v>21</v>
      </c>
      <c r="N10" s="4" t="s">
        <v>22</v>
      </c>
      <c r="O10" s="4" t="s">
        <v>23</v>
      </c>
      <c r="P10" s="5" t="s">
        <v>27</v>
      </c>
      <c r="Q10" s="5" t="s">
        <v>28</v>
      </c>
    </row>
    <row r="11" spans="1:17" ht="108" x14ac:dyDescent="0.25">
      <c r="A11" s="6">
        <v>1</v>
      </c>
      <c r="B11" s="7" t="s">
        <v>24</v>
      </c>
      <c r="C11" s="8" t="s">
        <v>26</v>
      </c>
      <c r="D11" s="9" t="s">
        <v>680</v>
      </c>
      <c r="E11" s="10" t="s">
        <v>29</v>
      </c>
      <c r="F11" s="11" t="s">
        <v>30</v>
      </c>
      <c r="G11" s="11" t="s">
        <v>631</v>
      </c>
      <c r="H11" s="11" t="s">
        <v>31</v>
      </c>
      <c r="I11" s="8" t="s">
        <v>32</v>
      </c>
      <c r="J11" s="12">
        <v>1</v>
      </c>
      <c r="K11" s="13">
        <v>43266</v>
      </c>
      <c r="L11" s="14">
        <v>44407</v>
      </c>
      <c r="M11" s="15">
        <f>ROUND((+L11-K11)/7,0)</f>
        <v>163</v>
      </c>
      <c r="N11" s="16">
        <v>0</v>
      </c>
      <c r="O11" s="17" t="s">
        <v>668</v>
      </c>
      <c r="P11" s="18">
        <f t="shared" ref="P11:P74" si="0">+N11/J11</f>
        <v>0</v>
      </c>
      <c r="Q11" s="19" t="s">
        <v>33</v>
      </c>
    </row>
    <row r="12" spans="1:17" ht="108" x14ac:dyDescent="0.25">
      <c r="A12" s="6">
        <v>2</v>
      </c>
      <c r="B12" s="7" t="s">
        <v>34</v>
      </c>
      <c r="C12" s="8" t="s">
        <v>26</v>
      </c>
      <c r="D12" s="9" t="s">
        <v>680</v>
      </c>
      <c r="E12" s="10" t="s">
        <v>35</v>
      </c>
      <c r="F12" s="11" t="s">
        <v>36</v>
      </c>
      <c r="G12" s="11" t="s">
        <v>37</v>
      </c>
      <c r="H12" s="20" t="s">
        <v>38</v>
      </c>
      <c r="I12" s="8" t="s">
        <v>39</v>
      </c>
      <c r="J12" s="12">
        <v>1</v>
      </c>
      <c r="K12" s="13">
        <v>43847</v>
      </c>
      <c r="L12" s="14">
        <v>43920</v>
      </c>
      <c r="M12" s="15">
        <f t="shared" ref="M12:M75" si="1">ROUND((+L12-K12)/7,0)</f>
        <v>10</v>
      </c>
      <c r="N12" s="16">
        <v>1</v>
      </c>
      <c r="O12" s="17" t="s">
        <v>40</v>
      </c>
      <c r="P12" s="18">
        <f t="shared" si="0"/>
        <v>1</v>
      </c>
      <c r="Q12" s="19" t="s">
        <v>33</v>
      </c>
    </row>
    <row r="13" spans="1:17" ht="72" x14ac:dyDescent="0.25">
      <c r="A13" s="6">
        <v>3</v>
      </c>
      <c r="B13" s="7" t="s">
        <v>41</v>
      </c>
      <c r="C13" s="8" t="s">
        <v>26</v>
      </c>
      <c r="D13" s="9" t="s">
        <v>680</v>
      </c>
      <c r="E13" s="20" t="s">
        <v>42</v>
      </c>
      <c r="F13" s="10" t="s">
        <v>43</v>
      </c>
      <c r="G13" s="11" t="s">
        <v>44</v>
      </c>
      <c r="H13" s="11" t="s">
        <v>45</v>
      </c>
      <c r="I13" s="8" t="s">
        <v>46</v>
      </c>
      <c r="J13" s="12">
        <v>1</v>
      </c>
      <c r="K13" s="13">
        <v>43115</v>
      </c>
      <c r="L13" s="14">
        <v>43585</v>
      </c>
      <c r="M13" s="15">
        <f t="shared" si="1"/>
        <v>67</v>
      </c>
      <c r="N13" s="12">
        <v>1</v>
      </c>
      <c r="O13" s="17" t="s">
        <v>47</v>
      </c>
      <c r="P13" s="18">
        <f t="shared" si="0"/>
        <v>1</v>
      </c>
      <c r="Q13" s="19" t="s">
        <v>33</v>
      </c>
    </row>
    <row r="14" spans="1:17" ht="132" x14ac:dyDescent="0.25">
      <c r="A14" s="6">
        <v>4</v>
      </c>
      <c r="B14" s="7" t="s">
        <v>48</v>
      </c>
      <c r="C14" s="8" t="s">
        <v>26</v>
      </c>
      <c r="D14" s="9" t="s">
        <v>49</v>
      </c>
      <c r="E14" s="20" t="s">
        <v>50</v>
      </c>
      <c r="F14" s="10" t="s">
        <v>51</v>
      </c>
      <c r="G14" s="11" t="s">
        <v>52</v>
      </c>
      <c r="H14" s="11" t="s">
        <v>52</v>
      </c>
      <c r="I14" s="8" t="s">
        <v>53</v>
      </c>
      <c r="J14" s="12">
        <v>10</v>
      </c>
      <c r="K14" s="13">
        <v>43480</v>
      </c>
      <c r="L14" s="14">
        <v>43554</v>
      </c>
      <c r="M14" s="15">
        <f t="shared" si="1"/>
        <v>11</v>
      </c>
      <c r="N14" s="16">
        <v>10</v>
      </c>
      <c r="O14" s="17" t="s">
        <v>54</v>
      </c>
      <c r="P14" s="18">
        <f>+N14/J14</f>
        <v>1</v>
      </c>
      <c r="Q14" s="21" t="s">
        <v>55</v>
      </c>
    </row>
    <row r="15" spans="1:17" ht="132" x14ac:dyDescent="0.25">
      <c r="A15" s="6">
        <v>5</v>
      </c>
      <c r="B15" s="7" t="s">
        <v>56</v>
      </c>
      <c r="C15" s="8" t="s">
        <v>26</v>
      </c>
      <c r="D15" s="9" t="s">
        <v>57</v>
      </c>
      <c r="E15" s="20" t="s">
        <v>58</v>
      </c>
      <c r="F15" s="10" t="s">
        <v>59</v>
      </c>
      <c r="G15" s="11" t="s">
        <v>52</v>
      </c>
      <c r="H15" s="11" t="s">
        <v>52</v>
      </c>
      <c r="I15" s="8" t="s">
        <v>53</v>
      </c>
      <c r="J15" s="12">
        <v>10</v>
      </c>
      <c r="K15" s="13">
        <v>43480</v>
      </c>
      <c r="L15" s="14">
        <v>43554</v>
      </c>
      <c r="M15" s="15">
        <f t="shared" si="1"/>
        <v>11</v>
      </c>
      <c r="N15" s="16">
        <v>10</v>
      </c>
      <c r="O15" s="17" t="s">
        <v>60</v>
      </c>
      <c r="P15" s="18">
        <f t="shared" si="0"/>
        <v>1</v>
      </c>
      <c r="Q15" s="21" t="s">
        <v>55</v>
      </c>
    </row>
    <row r="16" spans="1:17" ht="132" x14ac:dyDescent="0.25">
      <c r="A16" s="6">
        <v>6</v>
      </c>
      <c r="B16" s="7" t="s">
        <v>61</v>
      </c>
      <c r="C16" s="8" t="s">
        <v>26</v>
      </c>
      <c r="D16" s="9" t="s">
        <v>62</v>
      </c>
      <c r="E16" s="20" t="s">
        <v>63</v>
      </c>
      <c r="F16" s="10" t="s">
        <v>64</v>
      </c>
      <c r="G16" s="11" t="s">
        <v>52</v>
      </c>
      <c r="H16" s="11" t="s">
        <v>52</v>
      </c>
      <c r="I16" s="8" t="s">
        <v>53</v>
      </c>
      <c r="J16" s="12">
        <v>10</v>
      </c>
      <c r="K16" s="13">
        <v>43480</v>
      </c>
      <c r="L16" s="14">
        <v>43554</v>
      </c>
      <c r="M16" s="15">
        <f t="shared" si="1"/>
        <v>11</v>
      </c>
      <c r="N16" s="16">
        <v>10</v>
      </c>
      <c r="O16" s="17" t="s">
        <v>60</v>
      </c>
      <c r="P16" s="18">
        <f t="shared" si="0"/>
        <v>1</v>
      </c>
      <c r="Q16" s="21" t="s">
        <v>55</v>
      </c>
    </row>
    <row r="17" spans="1:17" ht="132" x14ac:dyDescent="0.25">
      <c r="A17" s="6">
        <v>7</v>
      </c>
      <c r="B17" s="7" t="s">
        <v>65</v>
      </c>
      <c r="C17" s="8" t="s">
        <v>26</v>
      </c>
      <c r="D17" s="9" t="s">
        <v>66</v>
      </c>
      <c r="E17" s="20" t="s">
        <v>67</v>
      </c>
      <c r="F17" s="10" t="s">
        <v>68</v>
      </c>
      <c r="G17" s="11" t="s">
        <v>52</v>
      </c>
      <c r="H17" s="11" t="s">
        <v>52</v>
      </c>
      <c r="I17" s="8" t="s">
        <v>53</v>
      </c>
      <c r="J17" s="12">
        <v>10</v>
      </c>
      <c r="K17" s="13">
        <v>43480</v>
      </c>
      <c r="L17" s="14">
        <v>43554</v>
      </c>
      <c r="M17" s="15">
        <f t="shared" si="1"/>
        <v>11</v>
      </c>
      <c r="N17" s="16">
        <v>10</v>
      </c>
      <c r="O17" s="17" t="s">
        <v>60</v>
      </c>
      <c r="P17" s="18">
        <f t="shared" si="0"/>
        <v>1</v>
      </c>
      <c r="Q17" s="21" t="s">
        <v>55</v>
      </c>
    </row>
    <row r="18" spans="1:17" ht="132" x14ac:dyDescent="0.25">
      <c r="A18" s="6">
        <v>8</v>
      </c>
      <c r="B18" s="7" t="s">
        <v>69</v>
      </c>
      <c r="C18" s="8" t="s">
        <v>26</v>
      </c>
      <c r="D18" s="9" t="s">
        <v>70</v>
      </c>
      <c r="E18" s="20" t="s">
        <v>71</v>
      </c>
      <c r="F18" s="10" t="s">
        <v>72</v>
      </c>
      <c r="G18" s="11" t="s">
        <v>52</v>
      </c>
      <c r="H18" s="11" t="s">
        <v>52</v>
      </c>
      <c r="I18" s="8" t="s">
        <v>53</v>
      </c>
      <c r="J18" s="12">
        <v>10</v>
      </c>
      <c r="K18" s="13">
        <v>43480</v>
      </c>
      <c r="L18" s="14">
        <v>43554</v>
      </c>
      <c r="M18" s="15">
        <f t="shared" si="1"/>
        <v>11</v>
      </c>
      <c r="N18" s="16">
        <v>10</v>
      </c>
      <c r="O18" s="17" t="s">
        <v>60</v>
      </c>
      <c r="P18" s="18">
        <f t="shared" si="0"/>
        <v>1</v>
      </c>
      <c r="Q18" s="21" t="s">
        <v>55</v>
      </c>
    </row>
    <row r="19" spans="1:17" ht="132" x14ac:dyDescent="0.25">
      <c r="A19" s="6">
        <v>9</v>
      </c>
      <c r="B19" s="7" t="s">
        <v>73</v>
      </c>
      <c r="C19" s="8" t="s">
        <v>26</v>
      </c>
      <c r="D19" s="9" t="s">
        <v>74</v>
      </c>
      <c r="E19" s="20" t="s">
        <v>75</v>
      </c>
      <c r="F19" s="10" t="s">
        <v>76</v>
      </c>
      <c r="G19" s="11" t="s">
        <v>52</v>
      </c>
      <c r="H19" s="11" t="s">
        <v>52</v>
      </c>
      <c r="I19" s="8" t="s">
        <v>53</v>
      </c>
      <c r="J19" s="12">
        <v>10</v>
      </c>
      <c r="K19" s="13">
        <v>43480</v>
      </c>
      <c r="L19" s="14">
        <v>43554</v>
      </c>
      <c r="M19" s="15">
        <f t="shared" si="1"/>
        <v>11</v>
      </c>
      <c r="N19" s="16">
        <v>10</v>
      </c>
      <c r="O19" s="17" t="s">
        <v>60</v>
      </c>
      <c r="P19" s="18">
        <f t="shared" si="0"/>
        <v>1</v>
      </c>
      <c r="Q19" s="21" t="s">
        <v>55</v>
      </c>
    </row>
    <row r="20" spans="1:17" ht="132" x14ac:dyDescent="0.25">
      <c r="A20" s="6">
        <v>10</v>
      </c>
      <c r="B20" s="7" t="s">
        <v>77</v>
      </c>
      <c r="C20" s="8" t="s">
        <v>26</v>
      </c>
      <c r="D20" s="9" t="s">
        <v>78</v>
      </c>
      <c r="E20" s="20" t="s">
        <v>79</v>
      </c>
      <c r="F20" s="10" t="s">
        <v>80</v>
      </c>
      <c r="G20" s="11" t="s">
        <v>52</v>
      </c>
      <c r="H20" s="11" t="s">
        <v>52</v>
      </c>
      <c r="I20" s="8" t="s">
        <v>53</v>
      </c>
      <c r="J20" s="12">
        <v>10</v>
      </c>
      <c r="K20" s="13">
        <v>43480</v>
      </c>
      <c r="L20" s="14">
        <v>43554</v>
      </c>
      <c r="M20" s="15">
        <f t="shared" si="1"/>
        <v>11</v>
      </c>
      <c r="N20" s="16">
        <v>10</v>
      </c>
      <c r="O20" s="17" t="s">
        <v>60</v>
      </c>
      <c r="P20" s="18">
        <f t="shared" si="0"/>
        <v>1</v>
      </c>
      <c r="Q20" s="21" t="s">
        <v>55</v>
      </c>
    </row>
    <row r="21" spans="1:17" ht="108" x14ac:dyDescent="0.25">
      <c r="A21" s="6">
        <v>11</v>
      </c>
      <c r="B21" s="7" t="s">
        <v>81</v>
      </c>
      <c r="C21" s="8" t="s">
        <v>26</v>
      </c>
      <c r="D21" s="9" t="s">
        <v>82</v>
      </c>
      <c r="E21" s="20" t="s">
        <v>83</v>
      </c>
      <c r="F21" s="10" t="s">
        <v>84</v>
      </c>
      <c r="G21" s="22" t="s">
        <v>85</v>
      </c>
      <c r="H21" s="22" t="s">
        <v>86</v>
      </c>
      <c r="I21" s="8" t="s">
        <v>87</v>
      </c>
      <c r="J21" s="23">
        <v>1</v>
      </c>
      <c r="K21" s="13">
        <v>43479</v>
      </c>
      <c r="L21" s="14">
        <v>43708</v>
      </c>
      <c r="M21" s="15">
        <f t="shared" si="1"/>
        <v>33</v>
      </c>
      <c r="N21" s="16">
        <v>1</v>
      </c>
      <c r="O21" s="17" t="s">
        <v>88</v>
      </c>
      <c r="P21" s="18">
        <f t="shared" si="0"/>
        <v>1</v>
      </c>
      <c r="Q21" s="19" t="s">
        <v>89</v>
      </c>
    </row>
    <row r="22" spans="1:17" ht="108" x14ac:dyDescent="0.25">
      <c r="A22" s="6">
        <v>12</v>
      </c>
      <c r="B22" s="7" t="s">
        <v>90</v>
      </c>
      <c r="C22" s="8" t="s">
        <v>26</v>
      </c>
      <c r="D22" s="9" t="s">
        <v>91</v>
      </c>
      <c r="E22" s="20" t="s">
        <v>92</v>
      </c>
      <c r="F22" s="10" t="s">
        <v>93</v>
      </c>
      <c r="G22" s="11" t="s">
        <v>94</v>
      </c>
      <c r="H22" s="11" t="s">
        <v>94</v>
      </c>
      <c r="I22" s="8" t="s">
        <v>95</v>
      </c>
      <c r="J22" s="12">
        <v>1</v>
      </c>
      <c r="K22" s="13">
        <v>43480</v>
      </c>
      <c r="L22" s="14">
        <v>43769</v>
      </c>
      <c r="M22" s="15">
        <f t="shared" si="1"/>
        <v>41</v>
      </c>
      <c r="N22" s="16">
        <v>1</v>
      </c>
      <c r="O22" s="17" t="s">
        <v>96</v>
      </c>
      <c r="P22" s="18">
        <f t="shared" si="0"/>
        <v>1</v>
      </c>
      <c r="Q22" s="24" t="s">
        <v>97</v>
      </c>
    </row>
    <row r="23" spans="1:17" ht="96" x14ac:dyDescent="0.25">
      <c r="A23" s="6">
        <v>13</v>
      </c>
      <c r="B23" s="7" t="s">
        <v>98</v>
      </c>
      <c r="C23" s="8" t="s">
        <v>26</v>
      </c>
      <c r="D23" s="9" t="s">
        <v>99</v>
      </c>
      <c r="E23" s="20" t="s">
        <v>100</v>
      </c>
      <c r="F23" s="10" t="s">
        <v>101</v>
      </c>
      <c r="G23" s="11" t="s">
        <v>102</v>
      </c>
      <c r="H23" s="11" t="s">
        <v>102</v>
      </c>
      <c r="I23" s="8" t="s">
        <v>103</v>
      </c>
      <c r="J23" s="9">
        <v>2</v>
      </c>
      <c r="K23" s="13">
        <v>43466</v>
      </c>
      <c r="L23" s="14">
        <v>43496</v>
      </c>
      <c r="M23" s="15">
        <f t="shared" si="1"/>
        <v>4</v>
      </c>
      <c r="N23" s="16">
        <v>2</v>
      </c>
      <c r="O23" s="17" t="s">
        <v>104</v>
      </c>
      <c r="P23" s="18">
        <f t="shared" si="0"/>
        <v>1</v>
      </c>
      <c r="Q23" s="25" t="s">
        <v>105</v>
      </c>
    </row>
    <row r="24" spans="1:17" ht="96" x14ac:dyDescent="0.25">
      <c r="A24" s="6">
        <v>14</v>
      </c>
      <c r="B24" s="7" t="s">
        <v>106</v>
      </c>
      <c r="C24" s="8" t="s">
        <v>26</v>
      </c>
      <c r="D24" s="9" t="s">
        <v>107</v>
      </c>
      <c r="E24" s="20" t="s">
        <v>108</v>
      </c>
      <c r="F24" s="10" t="s">
        <v>109</v>
      </c>
      <c r="G24" s="20" t="s">
        <v>110</v>
      </c>
      <c r="H24" s="20" t="s">
        <v>111</v>
      </c>
      <c r="I24" s="8" t="s">
        <v>111</v>
      </c>
      <c r="J24" s="12">
        <v>5</v>
      </c>
      <c r="K24" s="13">
        <v>43480</v>
      </c>
      <c r="L24" s="14">
        <v>43554</v>
      </c>
      <c r="M24" s="15">
        <f t="shared" si="1"/>
        <v>11</v>
      </c>
      <c r="N24" s="16">
        <v>5</v>
      </c>
      <c r="O24" s="26" t="s">
        <v>112</v>
      </c>
      <c r="P24" s="18">
        <f t="shared" si="0"/>
        <v>1</v>
      </c>
      <c r="Q24" s="21" t="s">
        <v>55</v>
      </c>
    </row>
    <row r="25" spans="1:17" ht="96" x14ac:dyDescent="0.25">
      <c r="A25" s="6">
        <v>15</v>
      </c>
      <c r="B25" s="7" t="s">
        <v>113</v>
      </c>
      <c r="C25" s="8" t="s">
        <v>26</v>
      </c>
      <c r="D25" s="9" t="s">
        <v>114</v>
      </c>
      <c r="E25" s="20" t="s">
        <v>115</v>
      </c>
      <c r="F25" s="10" t="s">
        <v>116</v>
      </c>
      <c r="G25" s="10" t="s">
        <v>117</v>
      </c>
      <c r="H25" s="10" t="s">
        <v>117</v>
      </c>
      <c r="I25" s="27" t="s">
        <v>118</v>
      </c>
      <c r="J25" s="28">
        <v>1</v>
      </c>
      <c r="K25" s="13">
        <v>43497</v>
      </c>
      <c r="L25" s="13">
        <v>43553</v>
      </c>
      <c r="M25" s="15">
        <f t="shared" si="1"/>
        <v>8</v>
      </c>
      <c r="N25" s="16">
        <v>1</v>
      </c>
      <c r="O25" s="17" t="s">
        <v>119</v>
      </c>
      <c r="P25" s="18">
        <f t="shared" si="0"/>
        <v>1</v>
      </c>
      <c r="Q25" s="19" t="s">
        <v>120</v>
      </c>
    </row>
    <row r="26" spans="1:17" ht="96" x14ac:dyDescent="0.25">
      <c r="A26" s="6">
        <v>16</v>
      </c>
      <c r="B26" s="7" t="s">
        <v>121</v>
      </c>
      <c r="C26" s="8" t="s">
        <v>26</v>
      </c>
      <c r="D26" s="9" t="s">
        <v>114</v>
      </c>
      <c r="E26" s="20" t="s">
        <v>115</v>
      </c>
      <c r="F26" s="10" t="s">
        <v>116</v>
      </c>
      <c r="G26" s="11" t="s">
        <v>122</v>
      </c>
      <c r="H26" s="11" t="s">
        <v>122</v>
      </c>
      <c r="I26" s="8" t="s">
        <v>123</v>
      </c>
      <c r="J26" s="12">
        <v>1</v>
      </c>
      <c r="K26" s="13">
        <v>43497</v>
      </c>
      <c r="L26" s="14">
        <v>43496</v>
      </c>
      <c r="M26" s="15">
        <f t="shared" si="1"/>
        <v>0</v>
      </c>
      <c r="N26" s="16">
        <v>1</v>
      </c>
      <c r="O26" s="17" t="s">
        <v>124</v>
      </c>
      <c r="P26" s="18">
        <f t="shared" si="0"/>
        <v>1</v>
      </c>
      <c r="Q26" s="19" t="s">
        <v>125</v>
      </c>
    </row>
    <row r="27" spans="1:17" ht="120" x14ac:dyDescent="0.25">
      <c r="A27" s="6">
        <v>17</v>
      </c>
      <c r="B27" s="7" t="s">
        <v>126</v>
      </c>
      <c r="C27" s="8" t="s">
        <v>26</v>
      </c>
      <c r="D27" s="9" t="s">
        <v>127</v>
      </c>
      <c r="E27" s="20" t="s">
        <v>128</v>
      </c>
      <c r="F27" s="10" t="s">
        <v>129</v>
      </c>
      <c r="G27" s="11" t="s">
        <v>130</v>
      </c>
      <c r="H27" s="11" t="s">
        <v>130</v>
      </c>
      <c r="I27" s="8" t="s">
        <v>131</v>
      </c>
      <c r="J27" s="12">
        <v>1</v>
      </c>
      <c r="K27" s="13">
        <v>43465</v>
      </c>
      <c r="L27" s="14">
        <v>43496</v>
      </c>
      <c r="M27" s="15">
        <f t="shared" si="1"/>
        <v>4</v>
      </c>
      <c r="N27" s="16">
        <v>1</v>
      </c>
      <c r="O27" s="17" t="s">
        <v>132</v>
      </c>
      <c r="P27" s="18">
        <f t="shared" si="0"/>
        <v>1</v>
      </c>
      <c r="Q27" s="19" t="s">
        <v>133</v>
      </c>
    </row>
    <row r="28" spans="1:17" ht="96" x14ac:dyDescent="0.25">
      <c r="A28" s="6">
        <v>18</v>
      </c>
      <c r="B28" s="7" t="s">
        <v>134</v>
      </c>
      <c r="C28" s="8" t="s">
        <v>26</v>
      </c>
      <c r="D28" s="9" t="s">
        <v>127</v>
      </c>
      <c r="E28" s="20" t="s">
        <v>128</v>
      </c>
      <c r="F28" s="10" t="s">
        <v>135</v>
      </c>
      <c r="G28" s="11" t="s">
        <v>136</v>
      </c>
      <c r="H28" s="11" t="s">
        <v>137</v>
      </c>
      <c r="I28" s="8" t="s">
        <v>118</v>
      </c>
      <c r="J28" s="12">
        <v>1</v>
      </c>
      <c r="K28" s="13">
        <v>43465</v>
      </c>
      <c r="L28" s="14">
        <v>43646</v>
      </c>
      <c r="M28" s="15">
        <f t="shared" si="1"/>
        <v>26</v>
      </c>
      <c r="N28" s="16">
        <v>1</v>
      </c>
      <c r="O28" s="17" t="s">
        <v>138</v>
      </c>
      <c r="P28" s="18">
        <f t="shared" si="0"/>
        <v>1</v>
      </c>
      <c r="Q28" s="29" t="s">
        <v>139</v>
      </c>
    </row>
    <row r="29" spans="1:17" ht="120" x14ac:dyDescent="0.25">
      <c r="A29" s="6">
        <v>19</v>
      </c>
      <c r="B29" s="7" t="s">
        <v>140</v>
      </c>
      <c r="C29" s="8" t="s">
        <v>26</v>
      </c>
      <c r="D29" s="9" t="s">
        <v>141</v>
      </c>
      <c r="E29" s="8" t="s">
        <v>142</v>
      </c>
      <c r="F29" s="8" t="s">
        <v>143</v>
      </c>
      <c r="G29" s="8" t="s">
        <v>144</v>
      </c>
      <c r="H29" s="8" t="s">
        <v>145</v>
      </c>
      <c r="I29" s="8" t="s">
        <v>146</v>
      </c>
      <c r="J29" s="30">
        <v>1</v>
      </c>
      <c r="K29" s="13">
        <v>43602</v>
      </c>
      <c r="L29" s="14">
        <v>43616</v>
      </c>
      <c r="M29" s="15">
        <f t="shared" si="1"/>
        <v>2</v>
      </c>
      <c r="N29" s="30">
        <v>1</v>
      </c>
      <c r="O29" s="31" t="s">
        <v>147</v>
      </c>
      <c r="P29" s="18">
        <f t="shared" si="0"/>
        <v>1</v>
      </c>
      <c r="Q29" s="29" t="s">
        <v>148</v>
      </c>
    </row>
    <row r="30" spans="1:17" ht="120" x14ac:dyDescent="0.25">
      <c r="A30" s="6">
        <v>20</v>
      </c>
      <c r="B30" s="7" t="s">
        <v>149</v>
      </c>
      <c r="C30" s="8" t="s">
        <v>26</v>
      </c>
      <c r="D30" s="9" t="s">
        <v>141</v>
      </c>
      <c r="E30" s="8" t="s">
        <v>142</v>
      </c>
      <c r="F30" s="8" t="s">
        <v>143</v>
      </c>
      <c r="G30" s="8" t="s">
        <v>150</v>
      </c>
      <c r="H30" s="8" t="s">
        <v>151</v>
      </c>
      <c r="I30" s="8" t="s">
        <v>152</v>
      </c>
      <c r="J30" s="30">
        <v>1</v>
      </c>
      <c r="K30" s="13">
        <v>43602</v>
      </c>
      <c r="L30" s="14">
        <v>43707</v>
      </c>
      <c r="M30" s="15">
        <f t="shared" si="1"/>
        <v>15</v>
      </c>
      <c r="N30" s="32">
        <v>1</v>
      </c>
      <c r="O30" s="31" t="s">
        <v>153</v>
      </c>
      <c r="P30" s="18">
        <f t="shared" si="0"/>
        <v>1</v>
      </c>
      <c r="Q30" s="29" t="s">
        <v>139</v>
      </c>
    </row>
    <row r="31" spans="1:17" ht="120" x14ac:dyDescent="0.25">
      <c r="A31" s="6">
        <v>21</v>
      </c>
      <c r="B31" s="7" t="s">
        <v>154</v>
      </c>
      <c r="C31" s="8" t="s">
        <v>26</v>
      </c>
      <c r="D31" s="9" t="s">
        <v>141</v>
      </c>
      <c r="E31" s="8" t="s">
        <v>142</v>
      </c>
      <c r="F31" s="8" t="s">
        <v>143</v>
      </c>
      <c r="G31" s="8" t="s">
        <v>155</v>
      </c>
      <c r="H31" s="8" t="s">
        <v>156</v>
      </c>
      <c r="I31" s="8" t="s">
        <v>157</v>
      </c>
      <c r="J31" s="30">
        <v>1</v>
      </c>
      <c r="K31" s="13">
        <v>43602</v>
      </c>
      <c r="L31" s="14">
        <v>43677</v>
      </c>
      <c r="M31" s="15">
        <f t="shared" si="1"/>
        <v>11</v>
      </c>
      <c r="N31" s="30">
        <v>1</v>
      </c>
      <c r="O31" s="31" t="s">
        <v>158</v>
      </c>
      <c r="P31" s="18">
        <f t="shared" si="0"/>
        <v>1</v>
      </c>
      <c r="Q31" s="29" t="s">
        <v>159</v>
      </c>
    </row>
    <row r="32" spans="1:17" ht="144" x14ac:dyDescent="0.25">
      <c r="A32" s="6">
        <v>22</v>
      </c>
      <c r="B32" s="7" t="s">
        <v>160</v>
      </c>
      <c r="C32" s="8" t="s">
        <v>26</v>
      </c>
      <c r="D32" s="9" t="s">
        <v>161</v>
      </c>
      <c r="E32" s="8" t="s">
        <v>162</v>
      </c>
      <c r="F32" s="8" t="s">
        <v>163</v>
      </c>
      <c r="G32" s="29" t="s">
        <v>164</v>
      </c>
      <c r="H32" s="29" t="s">
        <v>165</v>
      </c>
      <c r="I32" s="8" t="s">
        <v>166</v>
      </c>
      <c r="J32" s="33">
        <v>1</v>
      </c>
      <c r="K32" s="13">
        <v>43634</v>
      </c>
      <c r="L32" s="14">
        <v>43677</v>
      </c>
      <c r="M32" s="15">
        <f t="shared" si="1"/>
        <v>6</v>
      </c>
      <c r="N32" s="33">
        <v>1</v>
      </c>
      <c r="O32" s="31" t="s">
        <v>167</v>
      </c>
      <c r="P32" s="18">
        <f t="shared" si="0"/>
        <v>1</v>
      </c>
      <c r="Q32" s="29" t="s">
        <v>657</v>
      </c>
    </row>
    <row r="33" spans="1:17" ht="144" x14ac:dyDescent="0.25">
      <c r="A33" s="6">
        <v>23</v>
      </c>
      <c r="B33" s="7" t="s">
        <v>168</v>
      </c>
      <c r="C33" s="8" t="s">
        <v>26</v>
      </c>
      <c r="D33" s="9" t="s">
        <v>161</v>
      </c>
      <c r="E33" s="8" t="s">
        <v>162</v>
      </c>
      <c r="F33" s="8" t="s">
        <v>163</v>
      </c>
      <c r="G33" s="29" t="s">
        <v>169</v>
      </c>
      <c r="H33" s="29" t="s">
        <v>170</v>
      </c>
      <c r="I33" s="8" t="s">
        <v>171</v>
      </c>
      <c r="J33" s="33">
        <v>1</v>
      </c>
      <c r="K33" s="13">
        <v>43846</v>
      </c>
      <c r="L33" s="14">
        <v>44043</v>
      </c>
      <c r="M33" s="15">
        <f t="shared" si="1"/>
        <v>28</v>
      </c>
      <c r="N33" s="32">
        <v>1</v>
      </c>
      <c r="O33" s="31" t="s">
        <v>172</v>
      </c>
      <c r="P33" s="18">
        <f t="shared" si="0"/>
        <v>1</v>
      </c>
      <c r="Q33" s="19" t="s">
        <v>173</v>
      </c>
    </row>
    <row r="34" spans="1:17" ht="144" x14ac:dyDescent="0.25">
      <c r="A34" s="6">
        <v>24</v>
      </c>
      <c r="B34" s="7" t="s">
        <v>174</v>
      </c>
      <c r="C34" s="8" t="s">
        <v>26</v>
      </c>
      <c r="D34" s="9" t="s">
        <v>161</v>
      </c>
      <c r="E34" s="8" t="s">
        <v>162</v>
      </c>
      <c r="F34" s="8" t="s">
        <v>163</v>
      </c>
      <c r="G34" s="29" t="s">
        <v>175</v>
      </c>
      <c r="H34" s="8" t="s">
        <v>176</v>
      </c>
      <c r="I34" s="8" t="s">
        <v>177</v>
      </c>
      <c r="J34" s="33">
        <v>1</v>
      </c>
      <c r="K34" s="13">
        <v>43634</v>
      </c>
      <c r="L34" s="14">
        <v>43661</v>
      </c>
      <c r="M34" s="15">
        <f t="shared" si="1"/>
        <v>4</v>
      </c>
      <c r="N34" s="33">
        <v>1</v>
      </c>
      <c r="O34" s="34" t="s">
        <v>178</v>
      </c>
      <c r="P34" s="18">
        <f t="shared" si="0"/>
        <v>1</v>
      </c>
      <c r="Q34" s="29" t="s">
        <v>33</v>
      </c>
    </row>
    <row r="35" spans="1:17" ht="144" x14ac:dyDescent="0.25">
      <c r="A35" s="6">
        <v>25</v>
      </c>
      <c r="B35" s="7" t="s">
        <v>179</v>
      </c>
      <c r="C35" s="8" t="s">
        <v>26</v>
      </c>
      <c r="D35" s="9" t="s">
        <v>161</v>
      </c>
      <c r="E35" s="8" t="s">
        <v>162</v>
      </c>
      <c r="F35" s="8" t="s">
        <v>163</v>
      </c>
      <c r="G35" s="29" t="s">
        <v>175</v>
      </c>
      <c r="H35" s="8" t="s">
        <v>180</v>
      </c>
      <c r="I35" s="29" t="s">
        <v>181</v>
      </c>
      <c r="J35" s="33">
        <v>1</v>
      </c>
      <c r="K35" s="13">
        <v>43634</v>
      </c>
      <c r="L35" s="14">
        <v>43692</v>
      </c>
      <c r="M35" s="15">
        <f t="shared" si="1"/>
        <v>8</v>
      </c>
      <c r="N35" s="32">
        <v>1</v>
      </c>
      <c r="O35" s="31" t="s">
        <v>182</v>
      </c>
      <c r="P35" s="18">
        <f t="shared" si="0"/>
        <v>1</v>
      </c>
      <c r="Q35" s="29" t="s">
        <v>183</v>
      </c>
    </row>
    <row r="36" spans="1:17" ht="144" x14ac:dyDescent="0.25">
      <c r="A36" s="6">
        <v>26</v>
      </c>
      <c r="B36" s="7" t="s">
        <v>184</v>
      </c>
      <c r="C36" s="8" t="s">
        <v>26</v>
      </c>
      <c r="D36" s="9" t="s">
        <v>161</v>
      </c>
      <c r="E36" s="8" t="s">
        <v>162</v>
      </c>
      <c r="F36" s="8" t="s">
        <v>163</v>
      </c>
      <c r="G36" s="29" t="s">
        <v>175</v>
      </c>
      <c r="H36" s="29" t="s">
        <v>185</v>
      </c>
      <c r="I36" s="8" t="s">
        <v>186</v>
      </c>
      <c r="J36" s="33">
        <v>1</v>
      </c>
      <c r="K36" s="13">
        <v>43634</v>
      </c>
      <c r="L36" s="14">
        <v>43951</v>
      </c>
      <c r="M36" s="15">
        <f t="shared" si="1"/>
        <v>45</v>
      </c>
      <c r="N36" s="32">
        <v>1</v>
      </c>
      <c r="O36" s="31" t="s">
        <v>187</v>
      </c>
      <c r="P36" s="18">
        <f t="shared" si="0"/>
        <v>1</v>
      </c>
      <c r="Q36" s="29" t="s">
        <v>188</v>
      </c>
    </row>
    <row r="37" spans="1:17" ht="108" x14ac:dyDescent="0.25">
      <c r="A37" s="6">
        <v>27</v>
      </c>
      <c r="B37" s="7" t="s">
        <v>189</v>
      </c>
      <c r="C37" s="8" t="s">
        <v>26</v>
      </c>
      <c r="D37" s="9" t="s">
        <v>190</v>
      </c>
      <c r="E37" s="29" t="s">
        <v>191</v>
      </c>
      <c r="F37" s="8" t="s">
        <v>192</v>
      </c>
      <c r="G37" s="29" t="s">
        <v>193</v>
      </c>
      <c r="H37" s="35" t="s">
        <v>194</v>
      </c>
      <c r="I37" s="29" t="s">
        <v>195</v>
      </c>
      <c r="J37" s="33">
        <v>1</v>
      </c>
      <c r="K37" s="13">
        <v>43634</v>
      </c>
      <c r="L37" s="14">
        <v>43646</v>
      </c>
      <c r="M37" s="15">
        <f t="shared" si="1"/>
        <v>2</v>
      </c>
      <c r="N37" s="32">
        <v>1</v>
      </c>
      <c r="O37" s="34" t="s">
        <v>196</v>
      </c>
      <c r="P37" s="18">
        <f t="shared" si="0"/>
        <v>1</v>
      </c>
      <c r="Q37" s="29" t="s">
        <v>197</v>
      </c>
    </row>
    <row r="38" spans="1:17" ht="108" x14ac:dyDescent="0.25">
      <c r="A38" s="6">
        <v>28</v>
      </c>
      <c r="B38" s="7" t="s">
        <v>198</v>
      </c>
      <c r="C38" s="8" t="s">
        <v>26</v>
      </c>
      <c r="D38" s="9" t="s">
        <v>190</v>
      </c>
      <c r="E38" s="29" t="s">
        <v>191</v>
      </c>
      <c r="F38" s="8" t="s">
        <v>192</v>
      </c>
      <c r="G38" s="29" t="s">
        <v>193</v>
      </c>
      <c r="H38" s="35" t="s">
        <v>199</v>
      </c>
      <c r="I38" s="8" t="s">
        <v>200</v>
      </c>
      <c r="J38" s="33">
        <v>1</v>
      </c>
      <c r="K38" s="13">
        <v>43634</v>
      </c>
      <c r="L38" s="14">
        <v>43646</v>
      </c>
      <c r="M38" s="15">
        <f t="shared" si="1"/>
        <v>2</v>
      </c>
      <c r="N38" s="32">
        <v>1</v>
      </c>
      <c r="O38" s="31" t="s">
        <v>201</v>
      </c>
      <c r="P38" s="18">
        <f t="shared" si="0"/>
        <v>1</v>
      </c>
      <c r="Q38" s="29" t="s">
        <v>197</v>
      </c>
    </row>
    <row r="39" spans="1:17" ht="108" x14ac:dyDescent="0.25">
      <c r="A39" s="6">
        <v>29</v>
      </c>
      <c r="B39" s="7" t="s">
        <v>202</v>
      </c>
      <c r="C39" s="8" t="s">
        <v>26</v>
      </c>
      <c r="D39" s="9" t="s">
        <v>190</v>
      </c>
      <c r="E39" s="29" t="s">
        <v>191</v>
      </c>
      <c r="F39" s="8" t="s">
        <v>192</v>
      </c>
      <c r="G39" s="29" t="s">
        <v>193</v>
      </c>
      <c r="H39" s="35" t="s">
        <v>203</v>
      </c>
      <c r="I39" s="29" t="s">
        <v>204</v>
      </c>
      <c r="J39" s="33">
        <v>1</v>
      </c>
      <c r="K39" s="13">
        <v>43634</v>
      </c>
      <c r="L39" s="14">
        <v>43889</v>
      </c>
      <c r="M39" s="15">
        <f t="shared" si="1"/>
        <v>36</v>
      </c>
      <c r="N39" s="32">
        <v>1</v>
      </c>
      <c r="O39" s="31" t="s">
        <v>205</v>
      </c>
      <c r="P39" s="18">
        <f t="shared" si="0"/>
        <v>1</v>
      </c>
      <c r="Q39" s="29" t="s">
        <v>197</v>
      </c>
    </row>
    <row r="40" spans="1:17" ht="132" x14ac:dyDescent="0.25">
      <c r="A40" s="6">
        <v>30</v>
      </c>
      <c r="B40" s="7" t="s">
        <v>206</v>
      </c>
      <c r="C40" s="8" t="s">
        <v>26</v>
      </c>
      <c r="D40" s="9" t="s">
        <v>207</v>
      </c>
      <c r="E40" s="29" t="s">
        <v>208</v>
      </c>
      <c r="F40" s="8" t="s">
        <v>209</v>
      </c>
      <c r="G40" s="29" t="s">
        <v>210</v>
      </c>
      <c r="H40" s="29" t="s">
        <v>211</v>
      </c>
      <c r="I40" s="36" t="s">
        <v>212</v>
      </c>
      <c r="J40" s="33">
        <v>1</v>
      </c>
      <c r="K40" s="13">
        <v>43634</v>
      </c>
      <c r="L40" s="14">
        <v>43646</v>
      </c>
      <c r="M40" s="15">
        <f t="shared" si="1"/>
        <v>2</v>
      </c>
      <c r="N40" s="32">
        <v>1</v>
      </c>
      <c r="O40" s="31" t="s">
        <v>213</v>
      </c>
      <c r="P40" s="18">
        <f t="shared" si="0"/>
        <v>1</v>
      </c>
      <c r="Q40" s="29" t="s">
        <v>188</v>
      </c>
    </row>
    <row r="41" spans="1:17" ht="132" x14ac:dyDescent="0.25">
      <c r="A41" s="6">
        <v>31</v>
      </c>
      <c r="B41" s="7" t="s">
        <v>214</v>
      </c>
      <c r="C41" s="8" t="s">
        <v>26</v>
      </c>
      <c r="D41" s="9" t="s">
        <v>207</v>
      </c>
      <c r="E41" s="29" t="s">
        <v>208</v>
      </c>
      <c r="F41" s="8" t="s">
        <v>209</v>
      </c>
      <c r="G41" s="29" t="s">
        <v>210</v>
      </c>
      <c r="H41" s="29" t="s">
        <v>215</v>
      </c>
      <c r="I41" s="36" t="s">
        <v>212</v>
      </c>
      <c r="J41" s="33">
        <v>1</v>
      </c>
      <c r="K41" s="13">
        <v>43634</v>
      </c>
      <c r="L41" s="14">
        <v>43646</v>
      </c>
      <c r="M41" s="15">
        <f t="shared" si="1"/>
        <v>2</v>
      </c>
      <c r="N41" s="32">
        <v>1</v>
      </c>
      <c r="O41" s="31" t="s">
        <v>213</v>
      </c>
      <c r="P41" s="18">
        <f t="shared" si="0"/>
        <v>1</v>
      </c>
      <c r="Q41" s="29" t="s">
        <v>188</v>
      </c>
    </row>
    <row r="42" spans="1:17" ht="96" x14ac:dyDescent="0.25">
      <c r="A42" s="6">
        <v>32</v>
      </c>
      <c r="B42" s="7" t="s">
        <v>216</v>
      </c>
      <c r="C42" s="8" t="s">
        <v>26</v>
      </c>
      <c r="D42" s="9" t="s">
        <v>217</v>
      </c>
      <c r="E42" s="29" t="s">
        <v>218</v>
      </c>
      <c r="F42" s="8" t="s">
        <v>219</v>
      </c>
      <c r="G42" s="35" t="s">
        <v>220</v>
      </c>
      <c r="H42" s="35" t="s">
        <v>220</v>
      </c>
      <c r="I42" s="36" t="s">
        <v>221</v>
      </c>
      <c r="J42" s="33">
        <v>1</v>
      </c>
      <c r="K42" s="13">
        <v>43634</v>
      </c>
      <c r="L42" s="14">
        <v>43646</v>
      </c>
      <c r="M42" s="15">
        <f t="shared" si="1"/>
        <v>2</v>
      </c>
      <c r="N42" s="32">
        <v>1</v>
      </c>
      <c r="O42" s="31" t="s">
        <v>222</v>
      </c>
      <c r="P42" s="18">
        <f t="shared" si="0"/>
        <v>1</v>
      </c>
      <c r="Q42" s="29" t="s">
        <v>197</v>
      </c>
    </row>
    <row r="43" spans="1:17" ht="96" x14ac:dyDescent="0.25">
      <c r="A43" s="6">
        <v>33</v>
      </c>
      <c r="B43" s="7" t="s">
        <v>223</v>
      </c>
      <c r="C43" s="8" t="s">
        <v>26</v>
      </c>
      <c r="D43" s="9" t="s">
        <v>217</v>
      </c>
      <c r="E43" s="29" t="s">
        <v>218</v>
      </c>
      <c r="F43" s="8" t="s">
        <v>219</v>
      </c>
      <c r="G43" s="35" t="s">
        <v>220</v>
      </c>
      <c r="H43" s="35" t="s">
        <v>220</v>
      </c>
      <c r="I43" s="36" t="s">
        <v>212</v>
      </c>
      <c r="J43" s="33">
        <v>1</v>
      </c>
      <c r="K43" s="13">
        <v>43634</v>
      </c>
      <c r="L43" s="14">
        <v>43646</v>
      </c>
      <c r="M43" s="15">
        <f t="shared" si="1"/>
        <v>2</v>
      </c>
      <c r="N43" s="32">
        <v>1</v>
      </c>
      <c r="O43" s="37" t="s">
        <v>224</v>
      </c>
      <c r="P43" s="18">
        <f t="shared" si="0"/>
        <v>1</v>
      </c>
      <c r="Q43" s="29" t="s">
        <v>188</v>
      </c>
    </row>
    <row r="44" spans="1:17" ht="96" x14ac:dyDescent="0.25">
      <c r="A44" s="6">
        <v>34</v>
      </c>
      <c r="B44" s="7" t="s">
        <v>225</v>
      </c>
      <c r="C44" s="8" t="s">
        <v>26</v>
      </c>
      <c r="D44" s="9" t="s">
        <v>226</v>
      </c>
      <c r="E44" s="29" t="s">
        <v>227</v>
      </c>
      <c r="F44" s="8" t="s">
        <v>228</v>
      </c>
      <c r="G44" s="29" t="s">
        <v>229</v>
      </c>
      <c r="H44" s="29" t="s">
        <v>230</v>
      </c>
      <c r="I44" s="8" t="s">
        <v>231</v>
      </c>
      <c r="J44" s="33">
        <v>1</v>
      </c>
      <c r="K44" s="13">
        <v>43634</v>
      </c>
      <c r="L44" s="14">
        <v>43646</v>
      </c>
      <c r="M44" s="15">
        <f t="shared" si="1"/>
        <v>2</v>
      </c>
      <c r="N44" s="33">
        <v>1</v>
      </c>
      <c r="O44" s="31" t="s">
        <v>232</v>
      </c>
      <c r="P44" s="18">
        <f t="shared" si="0"/>
        <v>1</v>
      </c>
      <c r="Q44" s="29" t="s">
        <v>658</v>
      </c>
    </row>
    <row r="45" spans="1:17" ht="96" x14ac:dyDescent="0.25">
      <c r="A45" s="6">
        <v>35</v>
      </c>
      <c r="B45" s="7" t="s">
        <v>233</v>
      </c>
      <c r="C45" s="8" t="s">
        <v>26</v>
      </c>
      <c r="D45" s="9" t="s">
        <v>226</v>
      </c>
      <c r="E45" s="29" t="s">
        <v>227</v>
      </c>
      <c r="F45" s="8" t="s">
        <v>228</v>
      </c>
      <c r="G45" s="29" t="s">
        <v>234</v>
      </c>
      <c r="H45" s="29" t="s">
        <v>235</v>
      </c>
      <c r="I45" s="29" t="s">
        <v>236</v>
      </c>
      <c r="J45" s="33">
        <v>1</v>
      </c>
      <c r="K45" s="13">
        <v>43634</v>
      </c>
      <c r="L45" s="14">
        <v>44104</v>
      </c>
      <c r="M45" s="15">
        <f t="shared" si="1"/>
        <v>67</v>
      </c>
      <c r="N45" s="32">
        <v>1</v>
      </c>
      <c r="O45" s="31" t="s">
        <v>669</v>
      </c>
      <c r="P45" s="18">
        <f t="shared" si="0"/>
        <v>1</v>
      </c>
      <c r="Q45" s="29" t="s">
        <v>659</v>
      </c>
    </row>
    <row r="46" spans="1:17" ht="96" x14ac:dyDescent="0.25">
      <c r="A46" s="6">
        <v>36</v>
      </c>
      <c r="B46" s="7" t="s">
        <v>237</v>
      </c>
      <c r="C46" s="8" t="s">
        <v>26</v>
      </c>
      <c r="D46" s="9" t="s">
        <v>226</v>
      </c>
      <c r="E46" s="29" t="s">
        <v>227</v>
      </c>
      <c r="F46" s="8" t="s">
        <v>228</v>
      </c>
      <c r="G46" s="29" t="s">
        <v>238</v>
      </c>
      <c r="H46" s="29" t="s">
        <v>239</v>
      </c>
      <c r="I46" s="29" t="s">
        <v>171</v>
      </c>
      <c r="J46" s="33">
        <v>1</v>
      </c>
      <c r="K46" s="13">
        <v>43634</v>
      </c>
      <c r="L46" s="14">
        <v>44377</v>
      </c>
      <c r="M46" s="15">
        <f t="shared" si="1"/>
        <v>106</v>
      </c>
      <c r="N46" s="32">
        <v>0</v>
      </c>
      <c r="O46" s="31" t="s">
        <v>670</v>
      </c>
      <c r="P46" s="18">
        <f t="shared" si="0"/>
        <v>0</v>
      </c>
      <c r="Q46" s="29" t="s">
        <v>33</v>
      </c>
    </row>
    <row r="47" spans="1:17" ht="96" x14ac:dyDescent="0.25">
      <c r="A47" s="6">
        <v>37</v>
      </c>
      <c r="B47" s="7" t="s">
        <v>240</v>
      </c>
      <c r="C47" s="8" t="s">
        <v>26</v>
      </c>
      <c r="D47" s="9" t="s">
        <v>226</v>
      </c>
      <c r="E47" s="29" t="s">
        <v>227</v>
      </c>
      <c r="F47" s="8" t="s">
        <v>228</v>
      </c>
      <c r="G47" s="29" t="s">
        <v>655</v>
      </c>
      <c r="H47" s="29" t="s">
        <v>656</v>
      </c>
      <c r="I47" s="8" t="s">
        <v>204</v>
      </c>
      <c r="J47" s="33">
        <v>1</v>
      </c>
      <c r="K47" s="13">
        <v>43634</v>
      </c>
      <c r="L47" s="14">
        <v>44561</v>
      </c>
      <c r="M47" s="15">
        <f t="shared" si="1"/>
        <v>132</v>
      </c>
      <c r="N47" s="32">
        <v>0</v>
      </c>
      <c r="O47" s="31" t="s">
        <v>679</v>
      </c>
      <c r="P47" s="18">
        <f t="shared" si="0"/>
        <v>0</v>
      </c>
      <c r="Q47" s="29" t="s">
        <v>33</v>
      </c>
    </row>
    <row r="48" spans="1:17" ht="48" x14ac:dyDescent="0.25">
      <c r="A48" s="6">
        <v>38</v>
      </c>
      <c r="B48" s="7" t="s">
        <v>241</v>
      </c>
      <c r="C48" s="8" t="s">
        <v>26</v>
      </c>
      <c r="D48" s="9" t="s">
        <v>242</v>
      </c>
      <c r="E48" s="29" t="s">
        <v>243</v>
      </c>
      <c r="F48" s="8" t="s">
        <v>244</v>
      </c>
      <c r="G48" s="29" t="s">
        <v>245</v>
      </c>
      <c r="H48" s="29" t="s">
        <v>246</v>
      </c>
      <c r="I48" s="8" t="s">
        <v>247</v>
      </c>
      <c r="J48" s="33">
        <v>1</v>
      </c>
      <c r="K48" s="13">
        <v>43647</v>
      </c>
      <c r="L48" s="14">
        <v>43708</v>
      </c>
      <c r="M48" s="15">
        <f t="shared" si="1"/>
        <v>9</v>
      </c>
      <c r="N48" s="32">
        <v>1</v>
      </c>
      <c r="O48" s="29" t="s">
        <v>248</v>
      </c>
      <c r="P48" s="18">
        <f t="shared" si="0"/>
        <v>1</v>
      </c>
      <c r="Q48" s="29" t="s">
        <v>249</v>
      </c>
    </row>
    <row r="49" spans="1:17" ht="72" x14ac:dyDescent="0.25">
      <c r="A49" s="6">
        <v>39</v>
      </c>
      <c r="B49" s="7" t="s">
        <v>250</v>
      </c>
      <c r="C49" s="8" t="s">
        <v>26</v>
      </c>
      <c r="D49" s="9" t="s">
        <v>251</v>
      </c>
      <c r="E49" s="29" t="s">
        <v>252</v>
      </c>
      <c r="F49" s="8" t="s">
        <v>253</v>
      </c>
      <c r="G49" s="29" t="s">
        <v>254</v>
      </c>
      <c r="H49" s="29" t="s">
        <v>255</v>
      </c>
      <c r="I49" s="8" t="s">
        <v>256</v>
      </c>
      <c r="J49" s="33">
        <v>2</v>
      </c>
      <c r="K49" s="13">
        <v>43647</v>
      </c>
      <c r="L49" s="14">
        <v>43769</v>
      </c>
      <c r="M49" s="15">
        <f t="shared" si="1"/>
        <v>17</v>
      </c>
      <c r="N49" s="32">
        <v>2</v>
      </c>
      <c r="O49" s="29" t="s">
        <v>662</v>
      </c>
      <c r="P49" s="18">
        <f t="shared" si="0"/>
        <v>1</v>
      </c>
      <c r="Q49" s="29" t="s">
        <v>249</v>
      </c>
    </row>
    <row r="50" spans="1:17" ht="108" x14ac:dyDescent="0.25">
      <c r="A50" s="6">
        <v>40</v>
      </c>
      <c r="B50" s="7" t="s">
        <v>257</v>
      </c>
      <c r="C50" s="8" t="s">
        <v>26</v>
      </c>
      <c r="D50" s="9" t="s">
        <v>258</v>
      </c>
      <c r="E50" s="29" t="s">
        <v>259</v>
      </c>
      <c r="F50" s="8" t="s">
        <v>260</v>
      </c>
      <c r="G50" s="29" t="s">
        <v>261</v>
      </c>
      <c r="H50" s="29" t="s">
        <v>262</v>
      </c>
      <c r="I50" s="8" t="s">
        <v>263</v>
      </c>
      <c r="J50" s="33">
        <v>5</v>
      </c>
      <c r="K50" s="13">
        <v>43678</v>
      </c>
      <c r="L50" s="14">
        <v>43830</v>
      </c>
      <c r="M50" s="15">
        <f t="shared" si="1"/>
        <v>22</v>
      </c>
      <c r="N50" s="32">
        <v>5</v>
      </c>
      <c r="O50" s="29" t="s">
        <v>264</v>
      </c>
      <c r="P50" s="18">
        <f t="shared" si="0"/>
        <v>1</v>
      </c>
      <c r="Q50" s="29" t="s">
        <v>265</v>
      </c>
    </row>
    <row r="51" spans="1:17" ht="108" x14ac:dyDescent="0.25">
      <c r="A51" s="6">
        <v>41</v>
      </c>
      <c r="B51" s="7" t="s">
        <v>266</v>
      </c>
      <c r="C51" s="8" t="s">
        <v>26</v>
      </c>
      <c r="D51" s="9" t="s">
        <v>258</v>
      </c>
      <c r="E51" s="29" t="s">
        <v>259</v>
      </c>
      <c r="F51" s="8" t="s">
        <v>260</v>
      </c>
      <c r="G51" s="29" t="s">
        <v>267</v>
      </c>
      <c r="H51" s="29" t="s">
        <v>268</v>
      </c>
      <c r="I51" s="8" t="s">
        <v>269</v>
      </c>
      <c r="J51" s="33">
        <v>1</v>
      </c>
      <c r="K51" s="13">
        <v>43678</v>
      </c>
      <c r="L51" s="14">
        <v>43830</v>
      </c>
      <c r="M51" s="15">
        <f t="shared" si="1"/>
        <v>22</v>
      </c>
      <c r="N51" s="32">
        <v>1</v>
      </c>
      <c r="O51" s="29" t="s">
        <v>270</v>
      </c>
      <c r="P51" s="18">
        <f t="shared" si="0"/>
        <v>1</v>
      </c>
      <c r="Q51" s="29" t="s">
        <v>271</v>
      </c>
    </row>
    <row r="52" spans="1:17" ht="108" x14ac:dyDescent="0.25">
      <c r="A52" s="6">
        <v>42</v>
      </c>
      <c r="B52" s="7" t="s">
        <v>272</v>
      </c>
      <c r="C52" s="8" t="s">
        <v>26</v>
      </c>
      <c r="D52" s="9" t="s">
        <v>258</v>
      </c>
      <c r="E52" s="29" t="s">
        <v>259</v>
      </c>
      <c r="F52" s="8" t="s">
        <v>260</v>
      </c>
      <c r="G52" s="29" t="s">
        <v>267</v>
      </c>
      <c r="H52" s="29" t="s">
        <v>273</v>
      </c>
      <c r="I52" s="8" t="s">
        <v>274</v>
      </c>
      <c r="J52" s="33">
        <v>2</v>
      </c>
      <c r="K52" s="13">
        <v>43678</v>
      </c>
      <c r="L52" s="14">
        <v>44316</v>
      </c>
      <c r="M52" s="15">
        <f t="shared" si="1"/>
        <v>91</v>
      </c>
      <c r="N52" s="32">
        <f>1/2</f>
        <v>0.5</v>
      </c>
      <c r="O52" s="31" t="s">
        <v>671</v>
      </c>
      <c r="P52" s="18">
        <f>+N52</f>
        <v>0.5</v>
      </c>
      <c r="Q52" s="29" t="s">
        <v>507</v>
      </c>
    </row>
    <row r="53" spans="1:17" ht="108" x14ac:dyDescent="0.25">
      <c r="A53" s="6">
        <v>43</v>
      </c>
      <c r="B53" s="7" t="s">
        <v>275</v>
      </c>
      <c r="C53" s="8" t="s">
        <v>26</v>
      </c>
      <c r="D53" s="9" t="s">
        <v>258</v>
      </c>
      <c r="E53" s="29" t="s">
        <v>259</v>
      </c>
      <c r="F53" s="8" t="s">
        <v>260</v>
      </c>
      <c r="G53" s="29" t="s">
        <v>276</v>
      </c>
      <c r="H53" s="29" t="s">
        <v>277</v>
      </c>
      <c r="I53" s="8" t="s">
        <v>278</v>
      </c>
      <c r="J53" s="33">
        <v>1</v>
      </c>
      <c r="K53" s="13">
        <v>43647</v>
      </c>
      <c r="L53" s="14">
        <v>44012</v>
      </c>
      <c r="M53" s="15">
        <f t="shared" si="1"/>
        <v>52</v>
      </c>
      <c r="N53" s="32">
        <v>1</v>
      </c>
      <c r="O53" s="29" t="s">
        <v>279</v>
      </c>
      <c r="P53" s="18">
        <f t="shared" si="0"/>
        <v>1</v>
      </c>
      <c r="Q53" s="29" t="s">
        <v>249</v>
      </c>
    </row>
    <row r="54" spans="1:17" ht="84" x14ac:dyDescent="0.25">
      <c r="A54" s="6">
        <v>44</v>
      </c>
      <c r="B54" s="7" t="s">
        <v>280</v>
      </c>
      <c r="C54" s="8" t="s">
        <v>26</v>
      </c>
      <c r="D54" s="9" t="s">
        <v>281</v>
      </c>
      <c r="E54" s="29" t="s">
        <v>282</v>
      </c>
      <c r="F54" s="8" t="s">
        <v>283</v>
      </c>
      <c r="G54" s="29" t="s">
        <v>284</v>
      </c>
      <c r="H54" s="29" t="s">
        <v>285</v>
      </c>
      <c r="I54" s="8" t="s">
        <v>286</v>
      </c>
      <c r="J54" s="33">
        <v>2</v>
      </c>
      <c r="K54" s="13">
        <v>43647</v>
      </c>
      <c r="L54" s="14">
        <v>43769</v>
      </c>
      <c r="M54" s="15">
        <f t="shared" si="1"/>
        <v>17</v>
      </c>
      <c r="N54" s="32">
        <v>2</v>
      </c>
      <c r="O54" s="29" t="s">
        <v>287</v>
      </c>
      <c r="P54" s="18">
        <f t="shared" si="0"/>
        <v>1</v>
      </c>
      <c r="Q54" s="29" t="s">
        <v>249</v>
      </c>
    </row>
    <row r="55" spans="1:17" ht="108" x14ac:dyDescent="0.25">
      <c r="A55" s="6">
        <v>45</v>
      </c>
      <c r="B55" s="7" t="s">
        <v>288</v>
      </c>
      <c r="C55" s="8" t="s">
        <v>26</v>
      </c>
      <c r="D55" s="9" t="s">
        <v>289</v>
      </c>
      <c r="E55" s="29" t="s">
        <v>290</v>
      </c>
      <c r="F55" s="8" t="s">
        <v>291</v>
      </c>
      <c r="G55" s="29" t="s">
        <v>292</v>
      </c>
      <c r="H55" s="29" t="s">
        <v>293</v>
      </c>
      <c r="I55" s="8" t="s">
        <v>166</v>
      </c>
      <c r="J55" s="33">
        <v>2</v>
      </c>
      <c r="K55" s="13">
        <v>43708</v>
      </c>
      <c r="L55" s="14">
        <v>43738</v>
      </c>
      <c r="M55" s="15">
        <f t="shared" si="1"/>
        <v>4</v>
      </c>
      <c r="N55" s="32">
        <v>2</v>
      </c>
      <c r="O55" s="29" t="s">
        <v>294</v>
      </c>
      <c r="P55" s="18">
        <f t="shared" si="0"/>
        <v>1</v>
      </c>
      <c r="Q55" s="29" t="s">
        <v>295</v>
      </c>
    </row>
    <row r="56" spans="1:17" ht="120" x14ac:dyDescent="0.25">
      <c r="A56" s="6">
        <v>46</v>
      </c>
      <c r="B56" s="7" t="s">
        <v>296</v>
      </c>
      <c r="C56" s="8" t="s">
        <v>26</v>
      </c>
      <c r="D56" s="9" t="s">
        <v>297</v>
      </c>
      <c r="E56" s="29" t="s">
        <v>298</v>
      </c>
      <c r="F56" s="8" t="s">
        <v>299</v>
      </c>
      <c r="G56" s="29" t="s">
        <v>300</v>
      </c>
      <c r="H56" s="29" t="s">
        <v>301</v>
      </c>
      <c r="I56" s="8" t="s">
        <v>166</v>
      </c>
      <c r="J56" s="33">
        <v>1</v>
      </c>
      <c r="K56" s="13">
        <v>43708</v>
      </c>
      <c r="L56" s="14">
        <v>43738</v>
      </c>
      <c r="M56" s="15">
        <f t="shared" si="1"/>
        <v>4</v>
      </c>
      <c r="N56" s="32">
        <v>1</v>
      </c>
      <c r="O56" s="29" t="s">
        <v>302</v>
      </c>
      <c r="P56" s="18">
        <f t="shared" si="0"/>
        <v>1</v>
      </c>
      <c r="Q56" s="29" t="s">
        <v>295</v>
      </c>
    </row>
    <row r="57" spans="1:17" ht="108" x14ac:dyDescent="0.25">
      <c r="A57" s="6">
        <v>47</v>
      </c>
      <c r="B57" s="7" t="s">
        <v>303</v>
      </c>
      <c r="C57" s="8" t="s">
        <v>26</v>
      </c>
      <c r="D57" s="9" t="s">
        <v>304</v>
      </c>
      <c r="E57" s="29" t="s">
        <v>305</v>
      </c>
      <c r="F57" s="8" t="s">
        <v>306</v>
      </c>
      <c r="G57" s="29" t="s">
        <v>307</v>
      </c>
      <c r="H57" s="29" t="s">
        <v>308</v>
      </c>
      <c r="I57" s="8" t="s">
        <v>309</v>
      </c>
      <c r="J57" s="33">
        <v>1</v>
      </c>
      <c r="K57" s="13">
        <v>43708</v>
      </c>
      <c r="L57" s="14">
        <v>43981</v>
      </c>
      <c r="M57" s="15">
        <f t="shared" si="1"/>
        <v>39</v>
      </c>
      <c r="N57" s="32">
        <v>1</v>
      </c>
      <c r="O57" s="29" t="s">
        <v>310</v>
      </c>
      <c r="P57" s="18">
        <f t="shared" si="0"/>
        <v>1</v>
      </c>
      <c r="Q57" s="29" t="s">
        <v>311</v>
      </c>
    </row>
    <row r="58" spans="1:17" ht="108" x14ac:dyDescent="0.25">
      <c r="A58" s="6">
        <v>48</v>
      </c>
      <c r="B58" s="7" t="s">
        <v>312</v>
      </c>
      <c r="C58" s="8" t="s">
        <v>26</v>
      </c>
      <c r="D58" s="9" t="s">
        <v>313</v>
      </c>
      <c r="E58" s="29" t="s">
        <v>314</v>
      </c>
      <c r="F58" s="8" t="s">
        <v>315</v>
      </c>
      <c r="G58" s="29" t="s">
        <v>316</v>
      </c>
      <c r="H58" s="29" t="s">
        <v>317</v>
      </c>
      <c r="I58" s="8" t="s">
        <v>318</v>
      </c>
      <c r="J58" s="33">
        <v>2</v>
      </c>
      <c r="K58" s="13">
        <v>43707</v>
      </c>
      <c r="L58" s="14">
        <v>44255</v>
      </c>
      <c r="M58" s="15">
        <f t="shared" si="1"/>
        <v>78</v>
      </c>
      <c r="N58" s="32">
        <f>+(5/6)*2</f>
        <v>1.6666666666666667</v>
      </c>
      <c r="O58" s="29" t="s">
        <v>319</v>
      </c>
      <c r="P58" s="18">
        <f t="shared" si="0"/>
        <v>0.83333333333333337</v>
      </c>
      <c r="Q58" s="29" t="s">
        <v>506</v>
      </c>
    </row>
    <row r="59" spans="1:17" ht="108" x14ac:dyDescent="0.25">
      <c r="A59" s="6">
        <v>49</v>
      </c>
      <c r="B59" s="7" t="s">
        <v>320</v>
      </c>
      <c r="C59" s="8" t="s">
        <v>26</v>
      </c>
      <c r="D59" s="9" t="s">
        <v>313</v>
      </c>
      <c r="E59" s="29" t="s">
        <v>314</v>
      </c>
      <c r="F59" s="8" t="s">
        <v>315</v>
      </c>
      <c r="G59" s="29" t="s">
        <v>321</v>
      </c>
      <c r="H59" s="29" t="s">
        <v>322</v>
      </c>
      <c r="I59" s="8" t="s">
        <v>323</v>
      </c>
      <c r="J59" s="33">
        <v>1</v>
      </c>
      <c r="K59" s="13">
        <v>43707</v>
      </c>
      <c r="L59" s="14">
        <v>43738</v>
      </c>
      <c r="M59" s="15">
        <f t="shared" si="1"/>
        <v>4</v>
      </c>
      <c r="N59" s="32">
        <v>1</v>
      </c>
      <c r="O59" s="29" t="s">
        <v>324</v>
      </c>
      <c r="P59" s="18">
        <f t="shared" si="0"/>
        <v>1</v>
      </c>
      <c r="Q59" s="29" t="s">
        <v>660</v>
      </c>
    </row>
    <row r="60" spans="1:17" ht="108" x14ac:dyDescent="0.25">
      <c r="A60" s="6">
        <v>50</v>
      </c>
      <c r="B60" s="7" t="s">
        <v>325</v>
      </c>
      <c r="C60" s="8" t="s">
        <v>26</v>
      </c>
      <c r="D60" s="9" t="s">
        <v>326</v>
      </c>
      <c r="E60" s="29" t="s">
        <v>327</v>
      </c>
      <c r="F60" s="8" t="s">
        <v>328</v>
      </c>
      <c r="G60" s="29" t="s">
        <v>316</v>
      </c>
      <c r="H60" s="29" t="s">
        <v>317</v>
      </c>
      <c r="I60" s="8" t="s">
        <v>318</v>
      </c>
      <c r="J60" s="33">
        <v>2</v>
      </c>
      <c r="K60" s="13">
        <v>43707</v>
      </c>
      <c r="L60" s="14">
        <v>44255</v>
      </c>
      <c r="M60" s="15">
        <f t="shared" si="1"/>
        <v>78</v>
      </c>
      <c r="N60" s="32">
        <f>+(5/6)*2</f>
        <v>1.6666666666666667</v>
      </c>
      <c r="O60" s="29" t="s">
        <v>319</v>
      </c>
      <c r="P60" s="18">
        <f t="shared" si="0"/>
        <v>0.83333333333333337</v>
      </c>
      <c r="Q60" s="29" t="s">
        <v>506</v>
      </c>
    </row>
    <row r="61" spans="1:17" ht="120" x14ac:dyDescent="0.25">
      <c r="A61" s="6">
        <v>51</v>
      </c>
      <c r="B61" s="7" t="s">
        <v>329</v>
      </c>
      <c r="C61" s="8" t="s">
        <v>26</v>
      </c>
      <c r="D61" s="9" t="s">
        <v>330</v>
      </c>
      <c r="E61" s="29" t="s">
        <v>331</v>
      </c>
      <c r="F61" s="8" t="s">
        <v>332</v>
      </c>
      <c r="G61" s="29" t="s">
        <v>316</v>
      </c>
      <c r="H61" s="29" t="s">
        <v>317</v>
      </c>
      <c r="I61" s="8" t="s">
        <v>318</v>
      </c>
      <c r="J61" s="33">
        <v>2</v>
      </c>
      <c r="K61" s="13">
        <v>43707</v>
      </c>
      <c r="L61" s="14">
        <v>44255</v>
      </c>
      <c r="M61" s="15">
        <f t="shared" si="1"/>
        <v>78</v>
      </c>
      <c r="N61" s="32">
        <f>+(5/6)*2</f>
        <v>1.6666666666666667</v>
      </c>
      <c r="O61" s="29" t="s">
        <v>319</v>
      </c>
      <c r="P61" s="18">
        <f t="shared" si="0"/>
        <v>0.83333333333333337</v>
      </c>
      <c r="Q61" s="29" t="s">
        <v>506</v>
      </c>
    </row>
    <row r="62" spans="1:17" ht="120" x14ac:dyDescent="0.25">
      <c r="A62" s="6">
        <v>52</v>
      </c>
      <c r="B62" s="7" t="s">
        <v>333</v>
      </c>
      <c r="C62" s="8" t="s">
        <v>26</v>
      </c>
      <c r="D62" s="9" t="s">
        <v>334</v>
      </c>
      <c r="E62" s="29" t="s">
        <v>335</v>
      </c>
      <c r="F62" s="8" t="s">
        <v>336</v>
      </c>
      <c r="G62" s="29" t="s">
        <v>337</v>
      </c>
      <c r="H62" s="29" t="s">
        <v>337</v>
      </c>
      <c r="I62" s="8" t="s">
        <v>337</v>
      </c>
      <c r="J62" s="33">
        <v>0</v>
      </c>
      <c r="K62" s="13">
        <v>1</v>
      </c>
      <c r="L62" s="14">
        <v>1</v>
      </c>
      <c r="M62" s="15">
        <f t="shared" si="1"/>
        <v>0</v>
      </c>
      <c r="N62" s="32">
        <v>0</v>
      </c>
      <c r="O62" s="29" t="s">
        <v>338</v>
      </c>
      <c r="P62" s="18" t="s">
        <v>339</v>
      </c>
      <c r="Q62" s="29" t="s">
        <v>338</v>
      </c>
    </row>
    <row r="63" spans="1:17" ht="120" x14ac:dyDescent="0.25">
      <c r="A63" s="6">
        <v>53</v>
      </c>
      <c r="B63" s="7" t="s">
        <v>340</v>
      </c>
      <c r="C63" s="8" t="s">
        <v>26</v>
      </c>
      <c r="D63" s="9" t="s">
        <v>341</v>
      </c>
      <c r="E63" s="29" t="s">
        <v>342</v>
      </c>
      <c r="F63" s="8" t="s">
        <v>343</v>
      </c>
      <c r="G63" s="29" t="s">
        <v>316</v>
      </c>
      <c r="H63" s="29" t="s">
        <v>317</v>
      </c>
      <c r="I63" s="8" t="s">
        <v>318</v>
      </c>
      <c r="J63" s="33">
        <v>2</v>
      </c>
      <c r="K63" s="13">
        <v>43707</v>
      </c>
      <c r="L63" s="14">
        <v>44255</v>
      </c>
      <c r="M63" s="15">
        <f t="shared" si="1"/>
        <v>78</v>
      </c>
      <c r="N63" s="32">
        <f>+(5/6)*2</f>
        <v>1.6666666666666667</v>
      </c>
      <c r="O63" s="29" t="s">
        <v>319</v>
      </c>
      <c r="P63" s="18">
        <f t="shared" si="0"/>
        <v>0.83333333333333337</v>
      </c>
      <c r="Q63" s="29" t="s">
        <v>506</v>
      </c>
    </row>
    <row r="64" spans="1:17" ht="96" x14ac:dyDescent="0.25">
      <c r="A64" s="6">
        <v>54</v>
      </c>
      <c r="B64" s="7" t="s">
        <v>344</v>
      </c>
      <c r="C64" s="8" t="s">
        <v>26</v>
      </c>
      <c r="D64" s="9" t="s">
        <v>345</v>
      </c>
      <c r="E64" s="29" t="s">
        <v>346</v>
      </c>
      <c r="F64" s="8" t="s">
        <v>347</v>
      </c>
      <c r="G64" s="29" t="s">
        <v>316</v>
      </c>
      <c r="H64" s="29" t="s">
        <v>317</v>
      </c>
      <c r="I64" s="8" t="s">
        <v>318</v>
      </c>
      <c r="J64" s="33">
        <v>2</v>
      </c>
      <c r="K64" s="13">
        <v>43707</v>
      </c>
      <c r="L64" s="14">
        <v>44255</v>
      </c>
      <c r="M64" s="15">
        <f t="shared" si="1"/>
        <v>78</v>
      </c>
      <c r="N64" s="32">
        <f>+(5/6)*2</f>
        <v>1.6666666666666667</v>
      </c>
      <c r="O64" s="29" t="s">
        <v>319</v>
      </c>
      <c r="P64" s="18">
        <f t="shared" si="0"/>
        <v>0.83333333333333337</v>
      </c>
      <c r="Q64" s="29" t="s">
        <v>506</v>
      </c>
    </row>
    <row r="65" spans="1:17" ht="120" x14ac:dyDescent="0.25">
      <c r="A65" s="6">
        <v>55</v>
      </c>
      <c r="B65" s="7" t="s">
        <v>348</v>
      </c>
      <c r="C65" s="8" t="s">
        <v>26</v>
      </c>
      <c r="D65" s="9" t="s">
        <v>349</v>
      </c>
      <c r="E65" s="29" t="s">
        <v>350</v>
      </c>
      <c r="F65" s="8" t="s">
        <v>351</v>
      </c>
      <c r="G65" s="29" t="s">
        <v>352</v>
      </c>
      <c r="H65" s="29" t="s">
        <v>353</v>
      </c>
      <c r="I65" s="8" t="s">
        <v>146</v>
      </c>
      <c r="J65" s="33">
        <v>1</v>
      </c>
      <c r="K65" s="13">
        <v>43745</v>
      </c>
      <c r="L65" s="14">
        <v>43799</v>
      </c>
      <c r="M65" s="15">
        <f t="shared" si="1"/>
        <v>8</v>
      </c>
      <c r="N65" s="32">
        <v>1</v>
      </c>
      <c r="O65" s="29" t="s">
        <v>354</v>
      </c>
      <c r="P65" s="18">
        <f t="shared" si="0"/>
        <v>1</v>
      </c>
      <c r="Q65" s="29" t="s">
        <v>355</v>
      </c>
    </row>
    <row r="66" spans="1:17" ht="108" x14ac:dyDescent="0.25">
      <c r="A66" s="6">
        <v>56</v>
      </c>
      <c r="B66" s="7" t="s">
        <v>356</v>
      </c>
      <c r="C66" s="8" t="s">
        <v>26</v>
      </c>
      <c r="D66" s="9" t="s">
        <v>357</v>
      </c>
      <c r="E66" s="29" t="s">
        <v>358</v>
      </c>
      <c r="F66" s="8" t="s">
        <v>359</v>
      </c>
      <c r="G66" s="29" t="s">
        <v>360</v>
      </c>
      <c r="H66" s="29" t="s">
        <v>360</v>
      </c>
      <c r="I66" s="8" t="s">
        <v>361</v>
      </c>
      <c r="J66" s="33">
        <v>1</v>
      </c>
      <c r="K66" s="13">
        <v>43745</v>
      </c>
      <c r="L66" s="14">
        <v>43769</v>
      </c>
      <c r="M66" s="15">
        <f t="shared" si="1"/>
        <v>3</v>
      </c>
      <c r="N66" s="32">
        <v>1</v>
      </c>
      <c r="O66" s="29" t="s">
        <v>362</v>
      </c>
      <c r="P66" s="18">
        <f t="shared" si="0"/>
        <v>1</v>
      </c>
      <c r="Q66" s="29" t="s">
        <v>363</v>
      </c>
    </row>
    <row r="67" spans="1:17" ht="96" x14ac:dyDescent="0.25">
      <c r="A67" s="6">
        <v>57</v>
      </c>
      <c r="B67" s="7" t="s">
        <v>364</v>
      </c>
      <c r="C67" s="8" t="s">
        <v>26</v>
      </c>
      <c r="D67" s="9" t="s">
        <v>365</v>
      </c>
      <c r="E67" s="29" t="s">
        <v>366</v>
      </c>
      <c r="F67" s="8" t="s">
        <v>367</v>
      </c>
      <c r="G67" s="29" t="s">
        <v>368</v>
      </c>
      <c r="H67" s="29" t="s">
        <v>353</v>
      </c>
      <c r="I67" s="8" t="s">
        <v>146</v>
      </c>
      <c r="J67" s="33">
        <v>1</v>
      </c>
      <c r="K67" s="13">
        <v>43745</v>
      </c>
      <c r="L67" s="14">
        <v>43799</v>
      </c>
      <c r="M67" s="15">
        <f t="shared" si="1"/>
        <v>8</v>
      </c>
      <c r="N67" s="32">
        <v>1</v>
      </c>
      <c r="O67" s="29" t="s">
        <v>369</v>
      </c>
      <c r="P67" s="18">
        <f t="shared" si="0"/>
        <v>1</v>
      </c>
      <c r="Q67" s="29" t="s">
        <v>355</v>
      </c>
    </row>
    <row r="68" spans="1:17" ht="84" x14ac:dyDescent="0.25">
      <c r="A68" s="6">
        <v>58</v>
      </c>
      <c r="B68" s="7" t="s">
        <v>370</v>
      </c>
      <c r="C68" s="8" t="s">
        <v>26</v>
      </c>
      <c r="D68" s="9" t="s">
        <v>371</v>
      </c>
      <c r="E68" s="29" t="s">
        <v>372</v>
      </c>
      <c r="F68" s="8" t="s">
        <v>373</v>
      </c>
      <c r="G68" s="29" t="s">
        <v>374</v>
      </c>
      <c r="H68" s="29" t="s">
        <v>374</v>
      </c>
      <c r="I68" s="8" t="s">
        <v>375</v>
      </c>
      <c r="J68" s="33">
        <v>1</v>
      </c>
      <c r="K68" s="13">
        <v>43745</v>
      </c>
      <c r="L68" s="14">
        <v>43799</v>
      </c>
      <c r="M68" s="15">
        <f t="shared" si="1"/>
        <v>8</v>
      </c>
      <c r="N68" s="32">
        <v>1</v>
      </c>
      <c r="O68" s="29" t="s">
        <v>376</v>
      </c>
      <c r="P68" s="18">
        <f t="shared" si="0"/>
        <v>1</v>
      </c>
      <c r="Q68" s="29" t="s">
        <v>377</v>
      </c>
    </row>
    <row r="69" spans="1:17" ht="120" x14ac:dyDescent="0.25">
      <c r="A69" s="6">
        <v>59</v>
      </c>
      <c r="B69" s="7" t="s">
        <v>378</v>
      </c>
      <c r="C69" s="8" t="s">
        <v>26</v>
      </c>
      <c r="D69" s="9" t="s">
        <v>379</v>
      </c>
      <c r="E69" s="29" t="s">
        <v>380</v>
      </c>
      <c r="F69" s="8" t="s">
        <v>381</v>
      </c>
      <c r="G69" s="29" t="s">
        <v>382</v>
      </c>
      <c r="H69" s="29" t="s">
        <v>383</v>
      </c>
      <c r="I69" s="8" t="s">
        <v>384</v>
      </c>
      <c r="J69" s="33">
        <v>1</v>
      </c>
      <c r="K69" s="13">
        <v>43745</v>
      </c>
      <c r="L69" s="14">
        <v>43769</v>
      </c>
      <c r="M69" s="15">
        <f t="shared" si="1"/>
        <v>3</v>
      </c>
      <c r="N69" s="32">
        <v>1</v>
      </c>
      <c r="O69" s="29" t="s">
        <v>385</v>
      </c>
      <c r="P69" s="18">
        <f t="shared" si="0"/>
        <v>1</v>
      </c>
      <c r="Q69" s="29" t="s">
        <v>385</v>
      </c>
    </row>
    <row r="70" spans="1:17" ht="132" x14ac:dyDescent="0.25">
      <c r="A70" s="6">
        <v>60</v>
      </c>
      <c r="B70" s="7" t="s">
        <v>386</v>
      </c>
      <c r="C70" s="8" t="s">
        <v>26</v>
      </c>
      <c r="D70" s="9" t="s">
        <v>387</v>
      </c>
      <c r="E70" s="29" t="s">
        <v>388</v>
      </c>
      <c r="F70" s="8" t="s">
        <v>389</v>
      </c>
      <c r="G70" s="29" t="s">
        <v>390</v>
      </c>
      <c r="H70" s="29" t="s">
        <v>390</v>
      </c>
      <c r="I70" s="8" t="s">
        <v>146</v>
      </c>
      <c r="J70" s="33">
        <v>1</v>
      </c>
      <c r="K70" s="13">
        <v>43745</v>
      </c>
      <c r="L70" s="14">
        <v>43799</v>
      </c>
      <c r="M70" s="15">
        <f t="shared" si="1"/>
        <v>8</v>
      </c>
      <c r="N70" s="32">
        <v>1</v>
      </c>
      <c r="O70" s="29" t="s">
        <v>391</v>
      </c>
      <c r="P70" s="18">
        <f t="shared" si="0"/>
        <v>1</v>
      </c>
      <c r="Q70" s="29" t="s">
        <v>355</v>
      </c>
    </row>
    <row r="71" spans="1:17" ht="108" x14ac:dyDescent="0.25">
      <c r="A71" s="6">
        <v>61</v>
      </c>
      <c r="B71" s="7" t="s">
        <v>392</v>
      </c>
      <c r="C71" s="8" t="s">
        <v>26</v>
      </c>
      <c r="D71" s="9" t="s">
        <v>393</v>
      </c>
      <c r="E71" s="29" t="s">
        <v>394</v>
      </c>
      <c r="F71" s="8" t="s">
        <v>395</v>
      </c>
      <c r="G71" s="29" t="s">
        <v>352</v>
      </c>
      <c r="H71" s="29" t="s">
        <v>352</v>
      </c>
      <c r="I71" s="8" t="s">
        <v>146</v>
      </c>
      <c r="J71" s="33">
        <v>1</v>
      </c>
      <c r="K71" s="13">
        <v>43745</v>
      </c>
      <c r="L71" s="14">
        <v>43799</v>
      </c>
      <c r="M71" s="15">
        <f t="shared" si="1"/>
        <v>8</v>
      </c>
      <c r="N71" s="32">
        <v>1</v>
      </c>
      <c r="O71" s="29" t="s">
        <v>354</v>
      </c>
      <c r="P71" s="18">
        <f t="shared" si="0"/>
        <v>1</v>
      </c>
      <c r="Q71" s="29" t="s">
        <v>355</v>
      </c>
    </row>
    <row r="72" spans="1:17" ht="120" x14ac:dyDescent="0.25">
      <c r="A72" s="6">
        <v>62</v>
      </c>
      <c r="B72" s="7" t="s">
        <v>396</v>
      </c>
      <c r="C72" s="8" t="s">
        <v>26</v>
      </c>
      <c r="D72" s="9" t="s">
        <v>397</v>
      </c>
      <c r="E72" s="29" t="s">
        <v>398</v>
      </c>
      <c r="F72" s="8" t="s">
        <v>399</v>
      </c>
      <c r="G72" s="29" t="s">
        <v>400</v>
      </c>
      <c r="H72" s="29" t="s">
        <v>401</v>
      </c>
      <c r="I72" s="8" t="s">
        <v>166</v>
      </c>
      <c r="J72" s="33">
        <v>1</v>
      </c>
      <c r="K72" s="13">
        <v>43745</v>
      </c>
      <c r="L72" s="14">
        <v>43799</v>
      </c>
      <c r="M72" s="15">
        <f t="shared" si="1"/>
        <v>8</v>
      </c>
      <c r="N72" s="32">
        <v>1</v>
      </c>
      <c r="O72" s="29" t="s">
        <v>402</v>
      </c>
      <c r="P72" s="18">
        <f t="shared" si="0"/>
        <v>1</v>
      </c>
      <c r="Q72" s="29" t="s">
        <v>403</v>
      </c>
    </row>
    <row r="73" spans="1:17" ht="120" x14ac:dyDescent="0.25">
      <c r="A73" s="6">
        <v>63</v>
      </c>
      <c r="B73" s="7" t="s">
        <v>404</v>
      </c>
      <c r="C73" s="8" t="s">
        <v>26</v>
      </c>
      <c r="D73" s="9" t="s">
        <v>397</v>
      </c>
      <c r="E73" s="29" t="s">
        <v>398</v>
      </c>
      <c r="F73" s="8" t="s">
        <v>399</v>
      </c>
      <c r="G73" s="29" t="s">
        <v>405</v>
      </c>
      <c r="H73" s="29" t="s">
        <v>406</v>
      </c>
      <c r="I73" s="8" t="s">
        <v>407</v>
      </c>
      <c r="J73" s="33">
        <v>1</v>
      </c>
      <c r="K73" s="13">
        <v>43745</v>
      </c>
      <c r="L73" s="14">
        <v>43889</v>
      </c>
      <c r="M73" s="15">
        <f t="shared" si="1"/>
        <v>21</v>
      </c>
      <c r="N73" s="32">
        <v>1</v>
      </c>
      <c r="O73" s="29" t="s">
        <v>408</v>
      </c>
      <c r="P73" s="18">
        <f t="shared" si="0"/>
        <v>1</v>
      </c>
      <c r="Q73" s="29" t="s">
        <v>409</v>
      </c>
    </row>
    <row r="74" spans="1:17" ht="84" x14ac:dyDescent="0.25">
      <c r="A74" s="6">
        <v>64</v>
      </c>
      <c r="B74" s="7" t="s">
        <v>410</v>
      </c>
      <c r="C74" s="8" t="s">
        <v>26</v>
      </c>
      <c r="D74" s="9" t="s">
        <v>411</v>
      </c>
      <c r="E74" s="29" t="s">
        <v>412</v>
      </c>
      <c r="F74" s="8" t="s">
        <v>413</v>
      </c>
      <c r="G74" s="29" t="s">
        <v>414</v>
      </c>
      <c r="H74" s="29" t="s">
        <v>415</v>
      </c>
      <c r="I74" s="8" t="s">
        <v>166</v>
      </c>
      <c r="J74" s="33">
        <v>1</v>
      </c>
      <c r="K74" s="13">
        <v>43745</v>
      </c>
      <c r="L74" s="14">
        <v>43799</v>
      </c>
      <c r="M74" s="15">
        <f t="shared" si="1"/>
        <v>8</v>
      </c>
      <c r="N74" s="32">
        <v>1</v>
      </c>
      <c r="O74" s="29" t="s">
        <v>416</v>
      </c>
      <c r="P74" s="18">
        <f t="shared" si="0"/>
        <v>1</v>
      </c>
      <c r="Q74" s="29" t="s">
        <v>403</v>
      </c>
    </row>
    <row r="75" spans="1:17" ht="144" x14ac:dyDescent="0.25">
      <c r="A75" s="6">
        <v>65</v>
      </c>
      <c r="B75" s="7" t="s">
        <v>417</v>
      </c>
      <c r="C75" s="8" t="s">
        <v>26</v>
      </c>
      <c r="D75" s="9" t="s">
        <v>161</v>
      </c>
      <c r="E75" s="8" t="s">
        <v>162</v>
      </c>
      <c r="F75" s="8" t="s">
        <v>163</v>
      </c>
      <c r="G75" s="29" t="s">
        <v>169</v>
      </c>
      <c r="H75" s="8" t="s">
        <v>418</v>
      </c>
      <c r="I75" s="8" t="s">
        <v>419</v>
      </c>
      <c r="J75" s="33">
        <v>1</v>
      </c>
      <c r="K75" s="13">
        <v>43846</v>
      </c>
      <c r="L75" s="14">
        <v>44043</v>
      </c>
      <c r="M75" s="15">
        <f t="shared" si="1"/>
        <v>28</v>
      </c>
      <c r="N75" s="32">
        <v>1</v>
      </c>
      <c r="O75" s="31" t="s">
        <v>420</v>
      </c>
      <c r="P75" s="18">
        <f t="shared" ref="P75:P119" si="2">+N75/J75</f>
        <v>1</v>
      </c>
      <c r="Q75" s="29" t="s">
        <v>133</v>
      </c>
    </row>
    <row r="76" spans="1:17" ht="108" x14ac:dyDescent="0.25">
      <c r="A76" s="6">
        <v>66</v>
      </c>
      <c r="B76" s="7" t="s">
        <v>421</v>
      </c>
      <c r="C76" s="8" t="s">
        <v>26</v>
      </c>
      <c r="D76" s="9" t="s">
        <v>680</v>
      </c>
      <c r="E76" s="10" t="s">
        <v>35</v>
      </c>
      <c r="F76" s="11" t="s">
        <v>36</v>
      </c>
      <c r="G76" s="11" t="s">
        <v>37</v>
      </c>
      <c r="H76" s="20" t="s">
        <v>422</v>
      </c>
      <c r="I76" s="8" t="s">
        <v>423</v>
      </c>
      <c r="J76" s="12">
        <v>3</v>
      </c>
      <c r="K76" s="13">
        <v>43847</v>
      </c>
      <c r="L76" s="14">
        <v>44012</v>
      </c>
      <c r="M76" s="15">
        <f t="shared" ref="M76:M82" si="3">ROUND((+L76-K76)/7,0)</f>
        <v>24</v>
      </c>
      <c r="N76" s="16">
        <v>3</v>
      </c>
      <c r="O76" s="17" t="s">
        <v>424</v>
      </c>
      <c r="P76" s="18">
        <f t="shared" si="2"/>
        <v>1</v>
      </c>
      <c r="Q76" s="19" t="s">
        <v>33</v>
      </c>
    </row>
    <row r="77" spans="1:17" ht="108" x14ac:dyDescent="0.25">
      <c r="A77" s="6">
        <v>67</v>
      </c>
      <c r="B77" s="7" t="s">
        <v>425</v>
      </c>
      <c r="C77" s="8" t="s">
        <v>26</v>
      </c>
      <c r="D77" s="9" t="s">
        <v>680</v>
      </c>
      <c r="E77" s="10" t="s">
        <v>35</v>
      </c>
      <c r="F77" s="11" t="s">
        <v>36</v>
      </c>
      <c r="G77" s="11" t="s">
        <v>37</v>
      </c>
      <c r="H77" s="20" t="s">
        <v>426</v>
      </c>
      <c r="I77" s="8" t="s">
        <v>427</v>
      </c>
      <c r="J77" s="12">
        <v>3</v>
      </c>
      <c r="K77" s="13">
        <v>43847</v>
      </c>
      <c r="L77" s="14">
        <v>44377</v>
      </c>
      <c r="M77" s="15">
        <f t="shared" si="3"/>
        <v>76</v>
      </c>
      <c r="N77" s="16">
        <v>0</v>
      </c>
      <c r="O77" s="17" t="s">
        <v>672</v>
      </c>
      <c r="P77" s="18">
        <f t="shared" si="2"/>
        <v>0</v>
      </c>
      <c r="Q77" s="19" t="s">
        <v>33</v>
      </c>
    </row>
    <row r="78" spans="1:17" ht="120" x14ac:dyDescent="0.25">
      <c r="A78" s="6">
        <v>68</v>
      </c>
      <c r="B78" s="7" t="s">
        <v>428</v>
      </c>
      <c r="C78" s="8" t="s">
        <v>26</v>
      </c>
      <c r="D78" s="9" t="s">
        <v>429</v>
      </c>
      <c r="E78" s="10" t="s">
        <v>430</v>
      </c>
      <c r="F78" s="11" t="s">
        <v>431</v>
      </c>
      <c r="G78" s="10" t="s">
        <v>432</v>
      </c>
      <c r="H78" s="20" t="s">
        <v>433</v>
      </c>
      <c r="I78" s="8" t="s">
        <v>434</v>
      </c>
      <c r="J78" s="12">
        <v>1</v>
      </c>
      <c r="K78" s="13">
        <v>43230</v>
      </c>
      <c r="L78" s="14">
        <v>43982</v>
      </c>
      <c r="M78" s="15">
        <f t="shared" si="3"/>
        <v>107</v>
      </c>
      <c r="N78" s="12">
        <v>1</v>
      </c>
      <c r="O78" s="17" t="s">
        <v>435</v>
      </c>
      <c r="P78" s="18">
        <f t="shared" si="2"/>
        <v>1</v>
      </c>
      <c r="Q78" s="19" t="s">
        <v>661</v>
      </c>
    </row>
    <row r="79" spans="1:17" ht="120" x14ac:dyDescent="0.25">
      <c r="A79" s="6">
        <v>69</v>
      </c>
      <c r="B79" s="7" t="s">
        <v>436</v>
      </c>
      <c r="C79" s="8" t="s">
        <v>26</v>
      </c>
      <c r="D79" s="9" t="s">
        <v>429</v>
      </c>
      <c r="E79" s="10" t="s">
        <v>430</v>
      </c>
      <c r="F79" s="11" t="s">
        <v>431</v>
      </c>
      <c r="G79" s="11" t="s">
        <v>437</v>
      </c>
      <c r="H79" s="20" t="s">
        <v>438</v>
      </c>
      <c r="I79" s="8" t="s">
        <v>439</v>
      </c>
      <c r="J79" s="12">
        <v>1</v>
      </c>
      <c r="K79" s="13">
        <v>43230</v>
      </c>
      <c r="L79" s="14">
        <v>44104</v>
      </c>
      <c r="M79" s="15">
        <f t="shared" si="3"/>
        <v>125</v>
      </c>
      <c r="N79" s="12">
        <v>1</v>
      </c>
      <c r="O79" s="17" t="s">
        <v>673</v>
      </c>
      <c r="P79" s="18">
        <f t="shared" si="2"/>
        <v>1</v>
      </c>
      <c r="Q79" s="19" t="s">
        <v>661</v>
      </c>
    </row>
    <row r="80" spans="1:17" ht="132" x14ac:dyDescent="0.25">
      <c r="A80" s="6">
        <v>70</v>
      </c>
      <c r="B80" s="7" t="s">
        <v>440</v>
      </c>
      <c r="C80" s="8" t="s">
        <v>26</v>
      </c>
      <c r="D80" s="9" t="s">
        <v>441</v>
      </c>
      <c r="E80" s="10" t="s">
        <v>442</v>
      </c>
      <c r="F80" s="11" t="s">
        <v>443</v>
      </c>
      <c r="G80" s="11" t="s">
        <v>444</v>
      </c>
      <c r="H80" s="20" t="s">
        <v>445</v>
      </c>
      <c r="I80" s="8" t="s">
        <v>446</v>
      </c>
      <c r="J80" s="12">
        <v>3</v>
      </c>
      <c r="K80" s="13">
        <v>42979</v>
      </c>
      <c r="L80" s="14">
        <v>44012</v>
      </c>
      <c r="M80" s="15">
        <f>ROUND((+L80-K80)/7,0)</f>
        <v>148</v>
      </c>
      <c r="N80" s="12">
        <v>3</v>
      </c>
      <c r="O80" s="17" t="s">
        <v>447</v>
      </c>
      <c r="P80" s="18">
        <f t="shared" si="2"/>
        <v>1</v>
      </c>
      <c r="Q80" s="19" t="s">
        <v>448</v>
      </c>
    </row>
    <row r="81" spans="1:17" ht="132" x14ac:dyDescent="0.25">
      <c r="A81" s="6">
        <v>71</v>
      </c>
      <c r="B81" s="7" t="s">
        <v>449</v>
      </c>
      <c r="C81" s="8" t="s">
        <v>26</v>
      </c>
      <c r="D81" s="9" t="s">
        <v>441</v>
      </c>
      <c r="E81" s="10" t="s">
        <v>442</v>
      </c>
      <c r="F81" s="11" t="s">
        <v>443</v>
      </c>
      <c r="G81" s="11" t="s">
        <v>444</v>
      </c>
      <c r="H81" s="20" t="s">
        <v>450</v>
      </c>
      <c r="I81" s="8" t="s">
        <v>451</v>
      </c>
      <c r="J81" s="12">
        <v>1</v>
      </c>
      <c r="K81" s="13">
        <v>42979</v>
      </c>
      <c r="L81" s="14">
        <v>44027</v>
      </c>
      <c r="M81" s="15">
        <f t="shared" si="3"/>
        <v>150</v>
      </c>
      <c r="N81" s="12">
        <v>1</v>
      </c>
      <c r="O81" s="17" t="s">
        <v>452</v>
      </c>
      <c r="P81" s="18">
        <f t="shared" si="2"/>
        <v>1</v>
      </c>
      <c r="Q81" s="19" t="s">
        <v>448</v>
      </c>
    </row>
    <row r="82" spans="1:17" ht="132" x14ac:dyDescent="0.25">
      <c r="A82" s="6">
        <v>72</v>
      </c>
      <c r="B82" s="7" t="s">
        <v>453</v>
      </c>
      <c r="C82" s="8" t="s">
        <v>26</v>
      </c>
      <c r="D82" s="9" t="s">
        <v>441</v>
      </c>
      <c r="E82" s="10" t="s">
        <v>442</v>
      </c>
      <c r="F82" s="11" t="s">
        <v>443</v>
      </c>
      <c r="G82" s="11" t="s">
        <v>454</v>
      </c>
      <c r="H82" s="20" t="s">
        <v>455</v>
      </c>
      <c r="I82" s="8" t="s">
        <v>456</v>
      </c>
      <c r="J82" s="12">
        <v>1</v>
      </c>
      <c r="K82" s="13">
        <v>42979</v>
      </c>
      <c r="L82" s="14">
        <v>44012</v>
      </c>
      <c r="M82" s="15">
        <f t="shared" si="3"/>
        <v>148</v>
      </c>
      <c r="N82" s="28">
        <v>1</v>
      </c>
      <c r="O82" s="17" t="s">
        <v>457</v>
      </c>
      <c r="P82" s="18">
        <f t="shared" si="2"/>
        <v>1</v>
      </c>
      <c r="Q82" s="19" t="s">
        <v>448</v>
      </c>
    </row>
    <row r="83" spans="1:17" ht="108" x14ac:dyDescent="0.25">
      <c r="A83" s="6">
        <v>73</v>
      </c>
      <c r="B83" s="7" t="s">
        <v>458</v>
      </c>
      <c r="C83" s="8" t="s">
        <v>26</v>
      </c>
      <c r="D83" s="38" t="s">
        <v>459</v>
      </c>
      <c r="E83" s="8" t="s">
        <v>460</v>
      </c>
      <c r="F83" s="8" t="s">
        <v>461</v>
      </c>
      <c r="G83" s="36" t="s">
        <v>462</v>
      </c>
      <c r="H83" s="36" t="s">
        <v>463</v>
      </c>
      <c r="I83" s="36" t="s">
        <v>464</v>
      </c>
      <c r="J83" s="39">
        <v>1</v>
      </c>
      <c r="K83" s="40">
        <v>43831</v>
      </c>
      <c r="L83" s="40">
        <v>43921</v>
      </c>
      <c r="M83" s="30">
        <f>+ROUND((L83-K83)/7,0)</f>
        <v>13</v>
      </c>
      <c r="N83" s="12">
        <v>1</v>
      </c>
      <c r="O83" s="41" t="s">
        <v>465</v>
      </c>
      <c r="P83" s="18">
        <f t="shared" si="2"/>
        <v>1</v>
      </c>
      <c r="Q83" s="8" t="s">
        <v>466</v>
      </c>
    </row>
    <row r="84" spans="1:17" ht="120" x14ac:dyDescent="0.25">
      <c r="A84" s="6">
        <v>74</v>
      </c>
      <c r="B84" s="7" t="s">
        <v>467</v>
      </c>
      <c r="C84" s="8" t="s">
        <v>26</v>
      </c>
      <c r="D84" s="38" t="s">
        <v>459</v>
      </c>
      <c r="E84" s="8" t="s">
        <v>468</v>
      </c>
      <c r="F84" s="8" t="s">
        <v>461</v>
      </c>
      <c r="G84" s="8" t="s">
        <v>469</v>
      </c>
      <c r="H84" s="8" t="s">
        <v>470</v>
      </c>
      <c r="I84" s="8" t="s">
        <v>166</v>
      </c>
      <c r="J84" s="30">
        <v>1</v>
      </c>
      <c r="K84" s="42">
        <v>43831</v>
      </c>
      <c r="L84" s="42">
        <v>43861</v>
      </c>
      <c r="M84" s="30">
        <f t="shared" ref="M84:M94" si="4">+ROUND((L84-K84)/7,0)</f>
        <v>4</v>
      </c>
      <c r="N84" s="12">
        <v>1</v>
      </c>
      <c r="O84" s="41" t="s">
        <v>471</v>
      </c>
      <c r="P84" s="18">
        <f t="shared" si="2"/>
        <v>1</v>
      </c>
      <c r="Q84" s="8" t="s">
        <v>472</v>
      </c>
    </row>
    <row r="85" spans="1:17" ht="108" x14ac:dyDescent="0.25">
      <c r="A85" s="6">
        <v>75</v>
      </c>
      <c r="B85" s="7" t="s">
        <v>473</v>
      </c>
      <c r="C85" s="8" t="s">
        <v>26</v>
      </c>
      <c r="D85" s="38" t="s">
        <v>459</v>
      </c>
      <c r="E85" s="8" t="s">
        <v>474</v>
      </c>
      <c r="F85" s="8" t="s">
        <v>461</v>
      </c>
      <c r="G85" s="8" t="s">
        <v>469</v>
      </c>
      <c r="H85" s="8" t="s">
        <v>475</v>
      </c>
      <c r="I85" s="8" t="s">
        <v>476</v>
      </c>
      <c r="J85" s="30">
        <v>1</v>
      </c>
      <c r="K85" s="42">
        <v>43831</v>
      </c>
      <c r="L85" s="42">
        <v>44377</v>
      </c>
      <c r="M85" s="30">
        <f t="shared" si="4"/>
        <v>78</v>
      </c>
      <c r="N85" s="12">
        <v>0</v>
      </c>
      <c r="O85" s="43" t="s">
        <v>674</v>
      </c>
      <c r="P85" s="18">
        <f t="shared" si="2"/>
        <v>0</v>
      </c>
      <c r="Q85" s="8" t="s">
        <v>472</v>
      </c>
    </row>
    <row r="86" spans="1:17" ht="96" x14ac:dyDescent="0.25">
      <c r="A86" s="6">
        <v>76</v>
      </c>
      <c r="B86" s="7" t="s">
        <v>477</v>
      </c>
      <c r="C86" s="8" t="s">
        <v>26</v>
      </c>
      <c r="D86" s="38" t="s">
        <v>478</v>
      </c>
      <c r="E86" s="29" t="s">
        <v>479</v>
      </c>
      <c r="F86" s="8" t="s">
        <v>480</v>
      </c>
      <c r="G86" s="8" t="s">
        <v>481</v>
      </c>
      <c r="H86" s="8" t="s">
        <v>470</v>
      </c>
      <c r="I86" s="8" t="s">
        <v>166</v>
      </c>
      <c r="J86" s="30">
        <v>1</v>
      </c>
      <c r="K86" s="42">
        <v>43831</v>
      </c>
      <c r="L86" s="42">
        <v>43861</v>
      </c>
      <c r="M86" s="30">
        <f t="shared" si="4"/>
        <v>4</v>
      </c>
      <c r="N86" s="12">
        <v>1</v>
      </c>
      <c r="O86" s="41" t="s">
        <v>482</v>
      </c>
      <c r="P86" s="18">
        <f t="shared" si="2"/>
        <v>1</v>
      </c>
      <c r="Q86" s="8" t="s">
        <v>472</v>
      </c>
    </row>
    <row r="87" spans="1:17" ht="96" x14ac:dyDescent="0.25">
      <c r="A87" s="6">
        <v>77</v>
      </c>
      <c r="B87" s="7" t="s">
        <v>483</v>
      </c>
      <c r="C87" s="8" t="s">
        <v>26</v>
      </c>
      <c r="D87" s="38" t="s">
        <v>478</v>
      </c>
      <c r="E87" s="29" t="s">
        <v>479</v>
      </c>
      <c r="F87" s="8" t="s">
        <v>480</v>
      </c>
      <c r="G87" s="8" t="s">
        <v>481</v>
      </c>
      <c r="H87" s="8" t="s">
        <v>475</v>
      </c>
      <c r="I87" s="8" t="s">
        <v>476</v>
      </c>
      <c r="J87" s="30">
        <v>1</v>
      </c>
      <c r="K87" s="42">
        <v>43831</v>
      </c>
      <c r="L87" s="42">
        <v>44196</v>
      </c>
      <c r="M87" s="30">
        <f t="shared" si="4"/>
        <v>52</v>
      </c>
      <c r="N87" s="12">
        <v>1</v>
      </c>
      <c r="O87" s="44" t="s">
        <v>675</v>
      </c>
      <c r="P87" s="18">
        <f t="shared" si="2"/>
        <v>1</v>
      </c>
      <c r="Q87" s="8" t="s">
        <v>472</v>
      </c>
    </row>
    <row r="88" spans="1:17" ht="108" x14ac:dyDescent="0.25">
      <c r="A88" s="6">
        <v>78</v>
      </c>
      <c r="B88" s="7" t="s">
        <v>484</v>
      </c>
      <c r="C88" s="8" t="s">
        <v>26</v>
      </c>
      <c r="D88" s="38" t="s">
        <v>485</v>
      </c>
      <c r="E88" s="29" t="s">
        <v>486</v>
      </c>
      <c r="F88" s="29" t="s">
        <v>487</v>
      </c>
      <c r="G88" s="8" t="s">
        <v>481</v>
      </c>
      <c r="H88" s="8" t="s">
        <v>488</v>
      </c>
      <c r="I88" s="8" t="s">
        <v>166</v>
      </c>
      <c r="J88" s="30">
        <v>1</v>
      </c>
      <c r="K88" s="42">
        <v>43831</v>
      </c>
      <c r="L88" s="42">
        <v>43861</v>
      </c>
      <c r="M88" s="30">
        <f t="shared" si="4"/>
        <v>4</v>
      </c>
      <c r="N88" s="12">
        <v>1</v>
      </c>
      <c r="O88" s="41" t="s">
        <v>489</v>
      </c>
      <c r="P88" s="18">
        <f t="shared" si="2"/>
        <v>1</v>
      </c>
      <c r="Q88" s="8" t="s">
        <v>472</v>
      </c>
    </row>
    <row r="89" spans="1:17" ht="108" x14ac:dyDescent="0.25">
      <c r="A89" s="6">
        <v>79</v>
      </c>
      <c r="B89" s="7" t="s">
        <v>490</v>
      </c>
      <c r="C89" s="8" t="s">
        <v>26</v>
      </c>
      <c r="D89" s="38" t="s">
        <v>491</v>
      </c>
      <c r="E89" s="29" t="s">
        <v>486</v>
      </c>
      <c r="F89" s="29" t="s">
        <v>487</v>
      </c>
      <c r="G89" s="8" t="s">
        <v>481</v>
      </c>
      <c r="H89" s="8" t="s">
        <v>492</v>
      </c>
      <c r="I89" s="8" t="s">
        <v>476</v>
      </c>
      <c r="J89" s="30">
        <v>1</v>
      </c>
      <c r="K89" s="42">
        <v>43831</v>
      </c>
      <c r="L89" s="42">
        <v>44377</v>
      </c>
      <c r="M89" s="30">
        <f t="shared" si="4"/>
        <v>78</v>
      </c>
      <c r="N89" s="12">
        <v>0</v>
      </c>
      <c r="O89" s="41" t="s">
        <v>676</v>
      </c>
      <c r="P89" s="18">
        <f t="shared" si="2"/>
        <v>0</v>
      </c>
      <c r="Q89" s="8" t="s">
        <v>472</v>
      </c>
    </row>
    <row r="90" spans="1:17" ht="108" x14ac:dyDescent="0.25">
      <c r="A90" s="6">
        <v>80</v>
      </c>
      <c r="B90" s="7" t="s">
        <v>493</v>
      </c>
      <c r="C90" s="8" t="s">
        <v>26</v>
      </c>
      <c r="D90" s="38" t="s">
        <v>494</v>
      </c>
      <c r="E90" s="29" t="s">
        <v>495</v>
      </c>
      <c r="F90" s="29" t="s">
        <v>496</v>
      </c>
      <c r="G90" s="8" t="s">
        <v>481</v>
      </c>
      <c r="H90" s="8" t="s">
        <v>488</v>
      </c>
      <c r="I90" s="8" t="s">
        <v>166</v>
      </c>
      <c r="J90" s="30">
        <v>1</v>
      </c>
      <c r="K90" s="42">
        <v>43831</v>
      </c>
      <c r="L90" s="42">
        <v>43861</v>
      </c>
      <c r="M90" s="30">
        <f t="shared" si="4"/>
        <v>4</v>
      </c>
      <c r="N90" s="12">
        <v>1</v>
      </c>
      <c r="O90" s="41" t="s">
        <v>497</v>
      </c>
      <c r="P90" s="18">
        <f t="shared" si="2"/>
        <v>1</v>
      </c>
      <c r="Q90" s="8" t="s">
        <v>472</v>
      </c>
    </row>
    <row r="91" spans="1:17" ht="108" x14ac:dyDescent="0.25">
      <c r="A91" s="6">
        <v>81</v>
      </c>
      <c r="B91" s="7" t="s">
        <v>498</v>
      </c>
      <c r="C91" s="8" t="s">
        <v>26</v>
      </c>
      <c r="D91" s="38" t="s">
        <v>494</v>
      </c>
      <c r="E91" s="29" t="s">
        <v>495</v>
      </c>
      <c r="F91" s="29" t="s">
        <v>496</v>
      </c>
      <c r="G91" s="8" t="s">
        <v>481</v>
      </c>
      <c r="H91" s="8" t="s">
        <v>492</v>
      </c>
      <c r="I91" s="8" t="s">
        <v>476</v>
      </c>
      <c r="J91" s="30">
        <v>1</v>
      </c>
      <c r="K91" s="42">
        <v>43831</v>
      </c>
      <c r="L91" s="42">
        <v>44377</v>
      </c>
      <c r="M91" s="30">
        <f t="shared" si="4"/>
        <v>78</v>
      </c>
      <c r="N91" s="12">
        <v>0.5</v>
      </c>
      <c r="O91" s="44" t="s">
        <v>677</v>
      </c>
      <c r="P91" s="18">
        <f t="shared" si="2"/>
        <v>0.5</v>
      </c>
      <c r="Q91" s="8" t="s">
        <v>472</v>
      </c>
    </row>
    <row r="92" spans="1:17" ht="120" x14ac:dyDescent="0.25">
      <c r="A92" s="6">
        <v>82</v>
      </c>
      <c r="B92" s="7" t="s">
        <v>499</v>
      </c>
      <c r="C92" s="8" t="s">
        <v>26</v>
      </c>
      <c r="D92" s="38" t="s">
        <v>500</v>
      </c>
      <c r="E92" s="29" t="s">
        <v>501</v>
      </c>
      <c r="F92" s="29" t="s">
        <v>502</v>
      </c>
      <c r="G92" s="36" t="s">
        <v>462</v>
      </c>
      <c r="H92" s="36" t="s">
        <v>463</v>
      </c>
      <c r="I92" s="36" t="s">
        <v>464</v>
      </c>
      <c r="J92" s="30">
        <v>1</v>
      </c>
      <c r="K92" s="42">
        <v>43831</v>
      </c>
      <c r="L92" s="40">
        <v>43921</v>
      </c>
      <c r="M92" s="30">
        <f t="shared" si="4"/>
        <v>13</v>
      </c>
      <c r="N92" s="12">
        <v>1</v>
      </c>
      <c r="O92" s="41" t="s">
        <v>465</v>
      </c>
      <c r="P92" s="18">
        <f t="shared" si="2"/>
        <v>1</v>
      </c>
      <c r="Q92" s="8" t="s">
        <v>466</v>
      </c>
    </row>
    <row r="93" spans="1:17" ht="120" x14ac:dyDescent="0.25">
      <c r="A93" s="6">
        <v>83</v>
      </c>
      <c r="B93" s="7" t="s">
        <v>503</v>
      </c>
      <c r="C93" s="8" t="s">
        <v>26</v>
      </c>
      <c r="D93" s="38" t="s">
        <v>500</v>
      </c>
      <c r="E93" s="29" t="s">
        <v>501</v>
      </c>
      <c r="F93" s="29" t="s">
        <v>502</v>
      </c>
      <c r="G93" s="8" t="s">
        <v>504</v>
      </c>
      <c r="H93" s="8" t="s">
        <v>488</v>
      </c>
      <c r="I93" s="8" t="s">
        <v>166</v>
      </c>
      <c r="J93" s="30">
        <v>1</v>
      </c>
      <c r="K93" s="42">
        <v>43831</v>
      </c>
      <c r="L93" s="42">
        <v>43861</v>
      </c>
      <c r="M93" s="30">
        <f t="shared" si="4"/>
        <v>4</v>
      </c>
      <c r="N93" s="12">
        <v>1</v>
      </c>
      <c r="O93" s="41" t="s">
        <v>471</v>
      </c>
      <c r="P93" s="18">
        <f t="shared" si="2"/>
        <v>1</v>
      </c>
      <c r="Q93" s="8" t="s">
        <v>472</v>
      </c>
    </row>
    <row r="94" spans="1:17" ht="120" x14ac:dyDescent="0.25">
      <c r="A94" s="45">
        <v>84</v>
      </c>
      <c r="B94" s="46" t="s">
        <v>505</v>
      </c>
      <c r="C94" s="47" t="s">
        <v>26</v>
      </c>
      <c r="D94" s="48" t="s">
        <v>500</v>
      </c>
      <c r="E94" s="49" t="s">
        <v>501</v>
      </c>
      <c r="F94" s="49" t="s">
        <v>502</v>
      </c>
      <c r="G94" s="47" t="s">
        <v>504</v>
      </c>
      <c r="H94" s="47" t="s">
        <v>492</v>
      </c>
      <c r="I94" s="47" t="s">
        <v>476</v>
      </c>
      <c r="J94" s="50">
        <v>1</v>
      </c>
      <c r="K94" s="51">
        <v>43831</v>
      </c>
      <c r="L94" s="42">
        <v>44377</v>
      </c>
      <c r="M94" s="50">
        <f t="shared" si="4"/>
        <v>78</v>
      </c>
      <c r="N94" s="52">
        <v>0</v>
      </c>
      <c r="O94" s="53" t="s">
        <v>678</v>
      </c>
      <c r="P94" s="54">
        <f t="shared" si="2"/>
        <v>0</v>
      </c>
      <c r="Q94" s="47" t="s">
        <v>472</v>
      </c>
    </row>
    <row r="95" spans="1:17" ht="108" x14ac:dyDescent="0.25">
      <c r="A95" s="6">
        <v>85</v>
      </c>
      <c r="B95" s="7" t="s">
        <v>603</v>
      </c>
      <c r="C95" s="8" t="s">
        <v>26</v>
      </c>
      <c r="D95" s="38" t="s">
        <v>508</v>
      </c>
      <c r="E95" s="29" t="s">
        <v>509</v>
      </c>
      <c r="F95" s="29" t="s">
        <v>510</v>
      </c>
      <c r="G95" s="8" t="s">
        <v>511</v>
      </c>
      <c r="H95" s="8" t="s">
        <v>511</v>
      </c>
      <c r="I95" s="8" t="s">
        <v>512</v>
      </c>
      <c r="J95" s="30">
        <v>2</v>
      </c>
      <c r="K95" s="42">
        <v>44182</v>
      </c>
      <c r="L95" s="42">
        <v>44196</v>
      </c>
      <c r="M95" s="30">
        <f>+ROUND((L95-K95)/7,0)</f>
        <v>2</v>
      </c>
      <c r="N95" s="12">
        <v>2</v>
      </c>
      <c r="O95" s="55" t="s">
        <v>628</v>
      </c>
      <c r="P95" s="18">
        <f t="shared" si="2"/>
        <v>1</v>
      </c>
      <c r="Q95" s="8" t="s">
        <v>513</v>
      </c>
    </row>
    <row r="96" spans="1:17" ht="108" x14ac:dyDescent="0.25">
      <c r="A96" s="6">
        <v>86</v>
      </c>
      <c r="B96" s="7" t="s">
        <v>604</v>
      </c>
      <c r="C96" s="8" t="s">
        <v>26</v>
      </c>
      <c r="D96" s="38" t="s">
        <v>508</v>
      </c>
      <c r="E96" s="29" t="s">
        <v>509</v>
      </c>
      <c r="F96" s="29" t="s">
        <v>510</v>
      </c>
      <c r="G96" s="8" t="s">
        <v>514</v>
      </c>
      <c r="H96" s="8" t="s">
        <v>514</v>
      </c>
      <c r="I96" s="8" t="s">
        <v>515</v>
      </c>
      <c r="J96" s="30">
        <v>1</v>
      </c>
      <c r="K96" s="42">
        <v>44182</v>
      </c>
      <c r="L96" s="42">
        <v>44377</v>
      </c>
      <c r="M96" s="30">
        <f t="shared" ref="M96:M119" si="5">+ROUND((L96-K96)/7,0)</f>
        <v>28</v>
      </c>
      <c r="N96" s="12">
        <v>0</v>
      </c>
      <c r="O96" s="55"/>
      <c r="P96" s="18">
        <f t="shared" si="2"/>
        <v>0</v>
      </c>
      <c r="Q96" s="8" t="s">
        <v>516</v>
      </c>
    </row>
    <row r="97" spans="1:17" ht="108" x14ac:dyDescent="0.25">
      <c r="A97" s="6">
        <v>87</v>
      </c>
      <c r="B97" s="7" t="s">
        <v>605</v>
      </c>
      <c r="C97" s="8" t="s">
        <v>26</v>
      </c>
      <c r="D97" s="38" t="s">
        <v>508</v>
      </c>
      <c r="E97" s="29" t="s">
        <v>509</v>
      </c>
      <c r="F97" s="29" t="s">
        <v>517</v>
      </c>
      <c r="G97" s="8" t="s">
        <v>518</v>
      </c>
      <c r="H97" s="8" t="s">
        <v>518</v>
      </c>
      <c r="I97" s="8" t="s">
        <v>512</v>
      </c>
      <c r="J97" s="30">
        <v>1</v>
      </c>
      <c r="K97" s="42">
        <v>44182</v>
      </c>
      <c r="L97" s="42">
        <v>44285</v>
      </c>
      <c r="M97" s="30">
        <f t="shared" si="5"/>
        <v>15</v>
      </c>
      <c r="N97" s="12">
        <v>1</v>
      </c>
      <c r="O97" s="55" t="s">
        <v>630</v>
      </c>
      <c r="P97" s="18">
        <f>+N97/J97</f>
        <v>1</v>
      </c>
      <c r="Q97" s="8" t="s">
        <v>519</v>
      </c>
    </row>
    <row r="98" spans="1:17" ht="108" x14ac:dyDescent="0.25">
      <c r="A98" s="6">
        <v>88</v>
      </c>
      <c r="B98" s="7" t="s">
        <v>606</v>
      </c>
      <c r="C98" s="8" t="s">
        <v>26</v>
      </c>
      <c r="D98" s="38" t="s">
        <v>508</v>
      </c>
      <c r="E98" s="29" t="s">
        <v>509</v>
      </c>
      <c r="F98" s="29" t="s">
        <v>510</v>
      </c>
      <c r="G98" s="8" t="s">
        <v>520</v>
      </c>
      <c r="H98" s="8" t="s">
        <v>520</v>
      </c>
      <c r="I98" s="8" t="s">
        <v>515</v>
      </c>
      <c r="J98" s="30">
        <v>1</v>
      </c>
      <c r="K98" s="42">
        <v>44182</v>
      </c>
      <c r="L98" s="42">
        <v>44469</v>
      </c>
      <c r="M98" s="30">
        <f t="shared" si="5"/>
        <v>41</v>
      </c>
      <c r="N98" s="12">
        <v>0</v>
      </c>
      <c r="O98" s="55"/>
      <c r="P98" s="18">
        <f t="shared" si="2"/>
        <v>0</v>
      </c>
      <c r="Q98" s="8" t="s">
        <v>516</v>
      </c>
    </row>
    <row r="99" spans="1:17" ht="108" x14ac:dyDescent="0.25">
      <c r="A99" s="6">
        <v>89</v>
      </c>
      <c r="B99" s="7" t="s">
        <v>607</v>
      </c>
      <c r="C99" s="8" t="s">
        <v>26</v>
      </c>
      <c r="D99" s="38" t="s">
        <v>508</v>
      </c>
      <c r="E99" s="29" t="s">
        <v>509</v>
      </c>
      <c r="F99" s="29" t="s">
        <v>510</v>
      </c>
      <c r="G99" s="8" t="s">
        <v>521</v>
      </c>
      <c r="H99" s="8" t="s">
        <v>521</v>
      </c>
      <c r="I99" s="8" t="s">
        <v>512</v>
      </c>
      <c r="J99" s="30">
        <v>1</v>
      </c>
      <c r="K99" s="42">
        <v>44182</v>
      </c>
      <c r="L99" s="42">
        <v>44196</v>
      </c>
      <c r="M99" s="30">
        <f t="shared" si="5"/>
        <v>2</v>
      </c>
      <c r="N99" s="12">
        <v>1</v>
      </c>
      <c r="O99" s="55" t="s">
        <v>629</v>
      </c>
      <c r="P99" s="18">
        <f t="shared" si="2"/>
        <v>1</v>
      </c>
      <c r="Q99" s="8" t="s">
        <v>519</v>
      </c>
    </row>
    <row r="100" spans="1:17" ht="108" x14ac:dyDescent="0.25">
      <c r="A100" s="6">
        <v>90</v>
      </c>
      <c r="B100" s="7" t="s">
        <v>608</v>
      </c>
      <c r="C100" s="8" t="s">
        <v>26</v>
      </c>
      <c r="D100" s="38" t="s">
        <v>508</v>
      </c>
      <c r="E100" s="29" t="s">
        <v>509</v>
      </c>
      <c r="F100" s="29" t="s">
        <v>510</v>
      </c>
      <c r="G100" s="8" t="s">
        <v>522</v>
      </c>
      <c r="H100" s="8" t="s">
        <v>522</v>
      </c>
      <c r="I100" s="8" t="s">
        <v>515</v>
      </c>
      <c r="J100" s="30">
        <v>1</v>
      </c>
      <c r="K100" s="42">
        <v>44182</v>
      </c>
      <c r="L100" s="42">
        <v>44469</v>
      </c>
      <c r="M100" s="30">
        <f t="shared" si="5"/>
        <v>41</v>
      </c>
      <c r="N100" s="12">
        <v>0</v>
      </c>
      <c r="O100" s="55"/>
      <c r="P100" s="18">
        <f t="shared" si="2"/>
        <v>0</v>
      </c>
      <c r="Q100" s="8" t="s">
        <v>516</v>
      </c>
    </row>
    <row r="101" spans="1:17" ht="108" x14ac:dyDescent="0.25">
      <c r="A101" s="6">
        <v>91</v>
      </c>
      <c r="B101" s="7" t="s">
        <v>609</v>
      </c>
      <c r="C101" s="8" t="s">
        <v>26</v>
      </c>
      <c r="D101" s="38" t="s">
        <v>508</v>
      </c>
      <c r="E101" s="29" t="s">
        <v>509</v>
      </c>
      <c r="F101" s="29" t="s">
        <v>510</v>
      </c>
      <c r="G101" s="8" t="s">
        <v>523</v>
      </c>
      <c r="H101" s="8" t="s">
        <v>523</v>
      </c>
      <c r="I101" s="8" t="s">
        <v>524</v>
      </c>
      <c r="J101" s="30">
        <v>2</v>
      </c>
      <c r="K101" s="42">
        <v>44182</v>
      </c>
      <c r="L101" s="42">
        <v>44561</v>
      </c>
      <c r="M101" s="30">
        <f t="shared" si="5"/>
        <v>54</v>
      </c>
      <c r="N101" s="12">
        <v>0</v>
      </c>
      <c r="O101" s="55"/>
      <c r="P101" s="18">
        <f t="shared" si="2"/>
        <v>0</v>
      </c>
      <c r="Q101" s="8" t="s">
        <v>525</v>
      </c>
    </row>
    <row r="102" spans="1:17" ht="108" x14ac:dyDescent="0.25">
      <c r="A102" s="6">
        <v>92</v>
      </c>
      <c r="B102" s="7" t="s">
        <v>610</v>
      </c>
      <c r="C102" s="8" t="s">
        <v>26</v>
      </c>
      <c r="D102" s="38" t="s">
        <v>508</v>
      </c>
      <c r="E102" s="29" t="s">
        <v>509</v>
      </c>
      <c r="F102" s="29" t="s">
        <v>510</v>
      </c>
      <c r="G102" s="8" t="s">
        <v>526</v>
      </c>
      <c r="H102" s="8" t="s">
        <v>526</v>
      </c>
      <c r="I102" s="8" t="s">
        <v>527</v>
      </c>
      <c r="J102" s="30">
        <v>6</v>
      </c>
      <c r="K102" s="42">
        <v>44182</v>
      </c>
      <c r="L102" s="42">
        <v>44377</v>
      </c>
      <c r="M102" s="30">
        <f t="shared" si="5"/>
        <v>28</v>
      </c>
      <c r="N102" s="12">
        <v>0</v>
      </c>
      <c r="O102" s="55"/>
      <c r="P102" s="18">
        <f t="shared" si="2"/>
        <v>0</v>
      </c>
      <c r="Q102" s="8" t="s">
        <v>528</v>
      </c>
    </row>
    <row r="103" spans="1:17" ht="108" x14ac:dyDescent="0.25">
      <c r="A103" s="6">
        <v>93</v>
      </c>
      <c r="B103" s="7" t="s">
        <v>611</v>
      </c>
      <c r="C103" s="8" t="s">
        <v>26</v>
      </c>
      <c r="D103" s="38" t="s">
        <v>508</v>
      </c>
      <c r="E103" s="29" t="s">
        <v>509</v>
      </c>
      <c r="F103" s="29" t="s">
        <v>510</v>
      </c>
      <c r="G103" s="8" t="s">
        <v>529</v>
      </c>
      <c r="H103" s="8" t="s">
        <v>529</v>
      </c>
      <c r="I103" s="8" t="s">
        <v>527</v>
      </c>
      <c r="J103" s="30">
        <v>11</v>
      </c>
      <c r="K103" s="42">
        <v>44182</v>
      </c>
      <c r="L103" s="42">
        <v>44377</v>
      </c>
      <c r="M103" s="30">
        <f t="shared" si="5"/>
        <v>28</v>
      </c>
      <c r="N103" s="12">
        <v>0</v>
      </c>
      <c r="O103" s="55"/>
      <c r="P103" s="18">
        <f t="shared" si="2"/>
        <v>0</v>
      </c>
      <c r="Q103" s="8" t="s">
        <v>530</v>
      </c>
    </row>
    <row r="104" spans="1:17" ht="108" x14ac:dyDescent="0.25">
      <c r="A104" s="6">
        <v>94</v>
      </c>
      <c r="B104" s="7" t="s">
        <v>612</v>
      </c>
      <c r="C104" s="8" t="s">
        <v>26</v>
      </c>
      <c r="D104" s="38" t="s">
        <v>508</v>
      </c>
      <c r="E104" s="29" t="s">
        <v>509</v>
      </c>
      <c r="F104" s="29" t="s">
        <v>510</v>
      </c>
      <c r="G104" s="8" t="s">
        <v>531</v>
      </c>
      <c r="H104" s="8" t="s">
        <v>531</v>
      </c>
      <c r="I104" s="8" t="s">
        <v>532</v>
      </c>
      <c r="J104" s="30">
        <v>3</v>
      </c>
      <c r="K104" s="42">
        <v>44378</v>
      </c>
      <c r="L104" s="42">
        <v>44561</v>
      </c>
      <c r="M104" s="30">
        <f t="shared" si="5"/>
        <v>26</v>
      </c>
      <c r="N104" s="12">
        <v>0</v>
      </c>
      <c r="O104" s="55"/>
      <c r="P104" s="18">
        <f t="shared" si="2"/>
        <v>0</v>
      </c>
      <c r="Q104" s="8" t="s">
        <v>533</v>
      </c>
    </row>
    <row r="105" spans="1:17" ht="144" x14ac:dyDescent="0.25">
      <c r="A105" s="6">
        <v>95</v>
      </c>
      <c r="B105" s="7" t="s">
        <v>613</v>
      </c>
      <c r="C105" s="8" t="s">
        <v>26</v>
      </c>
      <c r="D105" s="38" t="s">
        <v>534</v>
      </c>
      <c r="E105" s="29" t="s">
        <v>535</v>
      </c>
      <c r="F105" s="29" t="s">
        <v>536</v>
      </c>
      <c r="G105" s="8" t="s">
        <v>537</v>
      </c>
      <c r="H105" s="8" t="s">
        <v>537</v>
      </c>
      <c r="I105" s="8" t="s">
        <v>538</v>
      </c>
      <c r="J105" s="30">
        <v>1</v>
      </c>
      <c r="K105" s="42">
        <v>44182</v>
      </c>
      <c r="L105" s="42">
        <v>44377</v>
      </c>
      <c r="M105" s="30">
        <f t="shared" si="5"/>
        <v>28</v>
      </c>
      <c r="N105" s="12">
        <v>0</v>
      </c>
      <c r="O105" s="55"/>
      <c r="P105" s="18">
        <f t="shared" si="2"/>
        <v>0</v>
      </c>
      <c r="Q105" s="8" t="s">
        <v>539</v>
      </c>
    </row>
    <row r="106" spans="1:17" ht="120" x14ac:dyDescent="0.25">
      <c r="A106" s="6">
        <v>96</v>
      </c>
      <c r="B106" s="7" t="s">
        <v>614</v>
      </c>
      <c r="C106" s="8" t="s">
        <v>26</v>
      </c>
      <c r="D106" s="38" t="s">
        <v>534</v>
      </c>
      <c r="E106" s="29" t="s">
        <v>535</v>
      </c>
      <c r="F106" s="29" t="s">
        <v>540</v>
      </c>
      <c r="G106" s="8" t="s">
        <v>541</v>
      </c>
      <c r="H106" s="8" t="s">
        <v>542</v>
      </c>
      <c r="I106" s="8" t="s">
        <v>543</v>
      </c>
      <c r="J106" s="30">
        <v>1</v>
      </c>
      <c r="K106" s="42">
        <v>44182</v>
      </c>
      <c r="L106" s="42">
        <v>44377</v>
      </c>
      <c r="M106" s="30">
        <f t="shared" si="5"/>
        <v>28</v>
      </c>
      <c r="N106" s="12">
        <v>0</v>
      </c>
      <c r="O106" s="55"/>
      <c r="P106" s="18">
        <f t="shared" si="2"/>
        <v>0</v>
      </c>
      <c r="Q106" s="8" t="s">
        <v>544</v>
      </c>
    </row>
    <row r="107" spans="1:17" ht="120" x14ac:dyDescent="0.25">
      <c r="A107" s="6">
        <v>97</v>
      </c>
      <c r="B107" s="7" t="s">
        <v>615</v>
      </c>
      <c r="C107" s="8" t="s">
        <v>26</v>
      </c>
      <c r="D107" s="38" t="s">
        <v>545</v>
      </c>
      <c r="E107" s="29" t="s">
        <v>546</v>
      </c>
      <c r="F107" s="29" t="s">
        <v>547</v>
      </c>
      <c r="G107" s="8" t="s">
        <v>548</v>
      </c>
      <c r="H107" s="8" t="s">
        <v>549</v>
      </c>
      <c r="I107" s="8" t="s">
        <v>550</v>
      </c>
      <c r="J107" s="30">
        <v>1</v>
      </c>
      <c r="K107" s="42">
        <v>44182</v>
      </c>
      <c r="L107" s="42">
        <v>44286</v>
      </c>
      <c r="M107" s="30">
        <f t="shared" si="5"/>
        <v>15</v>
      </c>
      <c r="N107" s="12">
        <v>0</v>
      </c>
      <c r="O107" s="55"/>
      <c r="P107" s="18">
        <f t="shared" si="2"/>
        <v>0</v>
      </c>
      <c r="Q107" s="8" t="s">
        <v>551</v>
      </c>
    </row>
    <row r="108" spans="1:17" ht="120" x14ac:dyDescent="0.25">
      <c r="A108" s="6">
        <v>98</v>
      </c>
      <c r="B108" s="7" t="s">
        <v>616</v>
      </c>
      <c r="C108" s="8" t="s">
        <v>26</v>
      </c>
      <c r="D108" s="38" t="s">
        <v>545</v>
      </c>
      <c r="E108" s="29" t="s">
        <v>546</v>
      </c>
      <c r="F108" s="29" t="s">
        <v>547</v>
      </c>
      <c r="G108" s="8" t="s">
        <v>548</v>
      </c>
      <c r="H108" s="8" t="s">
        <v>552</v>
      </c>
      <c r="I108" s="8" t="s">
        <v>553</v>
      </c>
      <c r="J108" s="30">
        <v>1</v>
      </c>
      <c r="K108" s="42">
        <v>44197</v>
      </c>
      <c r="L108" s="42">
        <v>44408</v>
      </c>
      <c r="M108" s="30">
        <f t="shared" si="5"/>
        <v>30</v>
      </c>
      <c r="N108" s="12">
        <v>0</v>
      </c>
      <c r="O108" s="55"/>
      <c r="P108" s="18">
        <f t="shared" si="2"/>
        <v>0</v>
      </c>
      <c r="Q108" s="8" t="s">
        <v>551</v>
      </c>
    </row>
    <row r="109" spans="1:17" ht="108" x14ac:dyDescent="0.25">
      <c r="A109" s="6">
        <v>99</v>
      </c>
      <c r="B109" s="7" t="s">
        <v>617</v>
      </c>
      <c r="C109" s="8" t="s">
        <v>26</v>
      </c>
      <c r="D109" s="38" t="s">
        <v>554</v>
      </c>
      <c r="E109" s="29" t="s">
        <v>555</v>
      </c>
      <c r="F109" s="29" t="s">
        <v>556</v>
      </c>
      <c r="G109" s="8" t="s">
        <v>531</v>
      </c>
      <c r="H109" s="8" t="s">
        <v>531</v>
      </c>
      <c r="I109" s="8" t="s">
        <v>532</v>
      </c>
      <c r="J109" s="30">
        <v>3</v>
      </c>
      <c r="K109" s="42">
        <v>44378</v>
      </c>
      <c r="L109" s="42">
        <v>44561</v>
      </c>
      <c r="M109" s="30">
        <f t="shared" si="5"/>
        <v>26</v>
      </c>
      <c r="N109" s="12">
        <v>0</v>
      </c>
      <c r="O109" s="55"/>
      <c r="P109" s="18">
        <f t="shared" si="2"/>
        <v>0</v>
      </c>
      <c r="Q109" s="8" t="s">
        <v>533</v>
      </c>
    </row>
    <row r="110" spans="1:17" ht="120" x14ac:dyDescent="0.25">
      <c r="A110" s="6">
        <v>100</v>
      </c>
      <c r="B110" s="7" t="s">
        <v>618</v>
      </c>
      <c r="C110" s="8" t="s">
        <v>26</v>
      </c>
      <c r="D110" s="38" t="s">
        <v>557</v>
      </c>
      <c r="E110" s="29" t="s">
        <v>558</v>
      </c>
      <c r="F110" s="29" t="s">
        <v>559</v>
      </c>
      <c r="G110" s="8" t="s">
        <v>560</v>
      </c>
      <c r="H110" s="8" t="s">
        <v>561</v>
      </c>
      <c r="I110" s="8" t="s">
        <v>562</v>
      </c>
      <c r="J110" s="30">
        <v>1</v>
      </c>
      <c r="K110" s="42">
        <v>44182</v>
      </c>
      <c r="L110" s="42">
        <v>44286</v>
      </c>
      <c r="M110" s="30">
        <f t="shared" si="5"/>
        <v>15</v>
      </c>
      <c r="N110" s="12">
        <v>0</v>
      </c>
      <c r="O110" s="55"/>
      <c r="P110" s="18">
        <f t="shared" si="2"/>
        <v>0</v>
      </c>
      <c r="Q110" s="8" t="s">
        <v>563</v>
      </c>
    </row>
    <row r="111" spans="1:17" ht="120" x14ac:dyDescent="0.25">
      <c r="A111" s="6">
        <v>101</v>
      </c>
      <c r="B111" s="7" t="s">
        <v>619</v>
      </c>
      <c r="C111" s="8" t="s">
        <v>26</v>
      </c>
      <c r="D111" s="38" t="s">
        <v>557</v>
      </c>
      <c r="E111" s="29" t="s">
        <v>558</v>
      </c>
      <c r="F111" s="29" t="s">
        <v>564</v>
      </c>
      <c r="G111" s="8" t="s">
        <v>565</v>
      </c>
      <c r="H111" s="8" t="s">
        <v>565</v>
      </c>
      <c r="I111" s="8" t="s">
        <v>566</v>
      </c>
      <c r="J111" s="30">
        <v>3</v>
      </c>
      <c r="K111" s="42">
        <v>44197</v>
      </c>
      <c r="L111" s="42">
        <v>44286</v>
      </c>
      <c r="M111" s="30">
        <f t="shared" si="5"/>
        <v>13</v>
      </c>
      <c r="N111" s="12">
        <v>0</v>
      </c>
      <c r="O111" s="55"/>
      <c r="P111" s="18">
        <f t="shared" si="2"/>
        <v>0</v>
      </c>
      <c r="Q111" s="8" t="s">
        <v>567</v>
      </c>
    </row>
    <row r="112" spans="1:17" ht="120" x14ac:dyDescent="0.25">
      <c r="A112" s="6">
        <v>102</v>
      </c>
      <c r="B112" s="7" t="s">
        <v>620</v>
      </c>
      <c r="C112" s="8" t="s">
        <v>26</v>
      </c>
      <c r="D112" s="38" t="s">
        <v>568</v>
      </c>
      <c r="E112" s="29" t="s">
        <v>569</v>
      </c>
      <c r="F112" s="29" t="s">
        <v>570</v>
      </c>
      <c r="G112" s="8" t="s">
        <v>571</v>
      </c>
      <c r="H112" s="8" t="s">
        <v>571</v>
      </c>
      <c r="I112" s="8" t="s">
        <v>572</v>
      </c>
      <c r="J112" s="30">
        <v>1</v>
      </c>
      <c r="K112" s="42">
        <v>44182</v>
      </c>
      <c r="L112" s="42">
        <v>44286</v>
      </c>
      <c r="M112" s="30">
        <f t="shared" si="5"/>
        <v>15</v>
      </c>
      <c r="N112" s="12">
        <v>0</v>
      </c>
      <c r="O112" s="55"/>
      <c r="P112" s="18">
        <f t="shared" si="2"/>
        <v>0</v>
      </c>
      <c r="Q112" s="8" t="s">
        <v>573</v>
      </c>
    </row>
    <row r="113" spans="1:17" ht="96" x14ac:dyDescent="0.25">
      <c r="A113" s="6">
        <v>103</v>
      </c>
      <c r="B113" s="7" t="s">
        <v>621</v>
      </c>
      <c r="C113" s="8" t="s">
        <v>26</v>
      </c>
      <c r="D113" s="38" t="s">
        <v>574</v>
      </c>
      <c r="E113" s="29" t="s">
        <v>575</v>
      </c>
      <c r="F113" s="29" t="s">
        <v>576</v>
      </c>
      <c r="G113" s="8" t="s">
        <v>577</v>
      </c>
      <c r="H113" s="8" t="s">
        <v>578</v>
      </c>
      <c r="I113" s="8" t="s">
        <v>579</v>
      </c>
      <c r="J113" s="30">
        <v>2</v>
      </c>
      <c r="K113" s="42">
        <v>44331</v>
      </c>
      <c r="L113" s="42">
        <v>44561</v>
      </c>
      <c r="M113" s="30">
        <f t="shared" si="5"/>
        <v>33</v>
      </c>
      <c r="N113" s="12">
        <v>0</v>
      </c>
      <c r="O113" s="55"/>
      <c r="P113" s="18">
        <f t="shared" si="2"/>
        <v>0</v>
      </c>
      <c r="Q113" s="8" t="s">
        <v>580</v>
      </c>
    </row>
    <row r="114" spans="1:17" ht="96" x14ac:dyDescent="0.25">
      <c r="A114" s="6">
        <v>104</v>
      </c>
      <c r="B114" s="7" t="s">
        <v>622</v>
      </c>
      <c r="C114" s="8" t="s">
        <v>26</v>
      </c>
      <c r="D114" s="38" t="s">
        <v>574</v>
      </c>
      <c r="E114" s="29" t="s">
        <v>575</v>
      </c>
      <c r="F114" s="29" t="s">
        <v>576</v>
      </c>
      <c r="G114" s="8" t="s">
        <v>581</v>
      </c>
      <c r="H114" s="8" t="s">
        <v>581</v>
      </c>
      <c r="I114" s="8" t="s">
        <v>582</v>
      </c>
      <c r="J114" s="30">
        <v>2</v>
      </c>
      <c r="K114" s="42">
        <v>44197</v>
      </c>
      <c r="L114" s="42">
        <v>44561</v>
      </c>
      <c r="M114" s="30">
        <f t="shared" si="5"/>
        <v>52</v>
      </c>
      <c r="N114" s="12">
        <v>0</v>
      </c>
      <c r="O114" s="55"/>
      <c r="P114" s="18">
        <f t="shared" si="2"/>
        <v>0</v>
      </c>
      <c r="Q114" s="8" t="s">
        <v>583</v>
      </c>
    </row>
    <row r="115" spans="1:17" ht="120" x14ac:dyDescent="0.25">
      <c r="A115" s="6">
        <v>105</v>
      </c>
      <c r="B115" s="7" t="s">
        <v>623</v>
      </c>
      <c r="C115" s="8" t="s">
        <v>26</v>
      </c>
      <c r="D115" s="38" t="s">
        <v>584</v>
      </c>
      <c r="E115" s="29" t="s">
        <v>585</v>
      </c>
      <c r="F115" s="29" t="s">
        <v>586</v>
      </c>
      <c r="G115" s="8" t="s">
        <v>577</v>
      </c>
      <c r="H115" s="8" t="s">
        <v>578</v>
      </c>
      <c r="I115" s="8" t="s">
        <v>579</v>
      </c>
      <c r="J115" s="30">
        <v>2</v>
      </c>
      <c r="K115" s="42">
        <v>44331</v>
      </c>
      <c r="L115" s="42">
        <v>44561</v>
      </c>
      <c r="M115" s="30">
        <f t="shared" si="5"/>
        <v>33</v>
      </c>
      <c r="N115" s="12">
        <v>0</v>
      </c>
      <c r="O115" s="55"/>
      <c r="P115" s="18">
        <f t="shared" si="2"/>
        <v>0</v>
      </c>
      <c r="Q115" s="8" t="s">
        <v>580</v>
      </c>
    </row>
    <row r="116" spans="1:17" ht="120" x14ac:dyDescent="0.25">
      <c r="A116" s="6">
        <v>106</v>
      </c>
      <c r="B116" s="7" t="s">
        <v>624</v>
      </c>
      <c r="C116" s="8" t="s">
        <v>26</v>
      </c>
      <c r="D116" s="38" t="s">
        <v>584</v>
      </c>
      <c r="E116" s="29" t="s">
        <v>585</v>
      </c>
      <c r="F116" s="29" t="s">
        <v>587</v>
      </c>
      <c r="G116" s="8" t="s">
        <v>588</v>
      </c>
      <c r="H116" s="8" t="s">
        <v>588</v>
      </c>
      <c r="I116" s="8" t="s">
        <v>589</v>
      </c>
      <c r="J116" s="30">
        <v>1</v>
      </c>
      <c r="K116" s="42">
        <v>44182</v>
      </c>
      <c r="L116" s="42">
        <v>44255</v>
      </c>
      <c r="M116" s="30">
        <f t="shared" si="5"/>
        <v>10</v>
      </c>
      <c r="N116" s="12">
        <v>0</v>
      </c>
      <c r="O116" s="55"/>
      <c r="P116" s="18">
        <f t="shared" si="2"/>
        <v>0</v>
      </c>
      <c r="Q116" s="8" t="s">
        <v>590</v>
      </c>
    </row>
    <row r="117" spans="1:17" ht="120" x14ac:dyDescent="0.25">
      <c r="A117" s="6">
        <v>107</v>
      </c>
      <c r="B117" s="7" t="s">
        <v>625</v>
      </c>
      <c r="C117" s="8" t="s">
        <v>26</v>
      </c>
      <c r="D117" s="38" t="s">
        <v>591</v>
      </c>
      <c r="E117" s="29" t="s">
        <v>592</v>
      </c>
      <c r="F117" s="29" t="s">
        <v>593</v>
      </c>
      <c r="G117" s="8" t="s">
        <v>594</v>
      </c>
      <c r="H117" s="8" t="s">
        <v>594</v>
      </c>
      <c r="I117" s="8" t="s">
        <v>595</v>
      </c>
      <c r="J117" s="30">
        <v>1</v>
      </c>
      <c r="K117" s="42">
        <v>44182</v>
      </c>
      <c r="L117" s="42">
        <v>44286</v>
      </c>
      <c r="M117" s="30">
        <f t="shared" si="5"/>
        <v>15</v>
      </c>
      <c r="N117" s="12">
        <v>0</v>
      </c>
      <c r="O117" s="55"/>
      <c r="P117" s="18">
        <f t="shared" si="2"/>
        <v>0</v>
      </c>
      <c r="Q117" s="8" t="s">
        <v>590</v>
      </c>
    </row>
    <row r="118" spans="1:17" ht="108" x14ac:dyDescent="0.25">
      <c r="A118" s="6">
        <v>108</v>
      </c>
      <c r="B118" s="7" t="s">
        <v>626</v>
      </c>
      <c r="C118" s="8" t="s">
        <v>26</v>
      </c>
      <c r="D118" s="38" t="s">
        <v>591</v>
      </c>
      <c r="E118" s="29" t="s">
        <v>592</v>
      </c>
      <c r="F118" s="29" t="s">
        <v>596</v>
      </c>
      <c r="G118" s="8" t="s">
        <v>597</v>
      </c>
      <c r="H118" s="8" t="s">
        <v>597</v>
      </c>
      <c r="I118" s="8" t="s">
        <v>598</v>
      </c>
      <c r="J118" s="30">
        <v>2</v>
      </c>
      <c r="K118" s="42">
        <v>44182</v>
      </c>
      <c r="L118" s="42">
        <v>44316</v>
      </c>
      <c r="M118" s="30">
        <f t="shared" si="5"/>
        <v>19</v>
      </c>
      <c r="N118" s="12">
        <v>2</v>
      </c>
      <c r="O118" s="55" t="s">
        <v>666</v>
      </c>
      <c r="P118" s="18">
        <f t="shared" si="2"/>
        <v>1</v>
      </c>
      <c r="Q118" s="8" t="s">
        <v>599</v>
      </c>
    </row>
    <row r="119" spans="1:17" ht="120" x14ac:dyDescent="0.25">
      <c r="A119" s="6">
        <v>109</v>
      </c>
      <c r="B119" s="7" t="s">
        <v>627</v>
      </c>
      <c r="C119" s="8" t="s">
        <v>26</v>
      </c>
      <c r="D119" s="38" t="s">
        <v>600</v>
      </c>
      <c r="E119" s="29" t="s">
        <v>601</v>
      </c>
      <c r="F119" s="29" t="s">
        <v>602</v>
      </c>
      <c r="G119" s="8" t="s">
        <v>531</v>
      </c>
      <c r="H119" s="8" t="s">
        <v>531</v>
      </c>
      <c r="I119" s="8" t="s">
        <v>532</v>
      </c>
      <c r="J119" s="30">
        <v>3</v>
      </c>
      <c r="K119" s="42">
        <v>44378</v>
      </c>
      <c r="L119" s="42">
        <v>44561</v>
      </c>
      <c r="M119" s="30">
        <f t="shared" si="5"/>
        <v>26</v>
      </c>
      <c r="N119" s="12">
        <v>0</v>
      </c>
      <c r="O119" s="55"/>
      <c r="P119" s="18">
        <f t="shared" si="2"/>
        <v>0</v>
      </c>
      <c r="Q119" s="8" t="s">
        <v>533</v>
      </c>
    </row>
    <row r="351003" spans="1:1" x14ac:dyDescent="0.25">
      <c r="A351003" t="s">
        <v>25</v>
      </c>
    </row>
    <row r="351004" spans="1:1" x14ac:dyDescent="0.25">
      <c r="A351004" t="s">
        <v>26</v>
      </c>
    </row>
  </sheetData>
  <autoFilter ref="A10:Q119" xr:uid="{625E7C89-8AB2-41BB-BB0E-0E4FD9F0C5E1}"/>
  <mergeCells count="1">
    <mergeCell ref="B8:O8"/>
  </mergeCells>
  <phoneticPr fontId="9" type="noConversion"/>
  <dataValidations count="17">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55:D56 D58:D75 D83:D119 D14:D49" xr:uid="{D84782B8-3B13-4BB1-BA96-9A32C0BA144A}">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9:E36 E48 E55 E58:E59 E65 E75 E83:E85 E95:E119" xr:uid="{C14AE790-01DC-4F10-9703-7CB4EF453BDE}">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9:F36 F48 F55 F58:F59 F65:F66 F75 F83:F87 F95:F119 Q95:Q119" xr:uid="{576DA1B1-8CA1-4F28-952F-CFCA7EA83F2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8 G55 G58 G60:G61 G63:G64 G65:H67 G69:H72 G83:H94" xr:uid="{F61B7687-4E05-4105-A9E8-410AF2C8227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29:H29 H48 H55:I55 H56 H58 H60:H61 H63:H64 G114:H114 G95:H103" xr:uid="{FF827281-0BAB-4468-9F7C-27925320742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29 I33 I48 I56:I58 I60:I61 I63:I67 I69:I72 I74:I75 H75 I83:I103 I114" xr:uid="{EB8E2B4E-33CA-496B-9DBB-B860660B968A}">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9:J30 N29 J48 J55 J58 J60:J61 J63:J67 J69:J72 J74 J83:J109 J114 J119" xr:uid="{BE47BE78-706B-479D-9C5A-CD3D8E09EEE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9:K31 K48:K61 K63:K74 K83:K119" xr:uid="{E04A2FC8-7519-47D1-8117-A80132B679C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9 L48 L55:L58 L74 L114 L60:L61 L63:L72 L83:L103" xr:uid="{05B28340-5520-4A6E-8956-3914E2C006C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83:M119" xr:uid="{8A66091C-81BE-469E-863D-4FED4266F8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8 N55 N83:N85 N58 N60:N61 N63:N65 N95:N117 N119" xr:uid="{1596A8D1-7777-43F7-8A22-408FA38102F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58 O53:O54 Q60:Q61 Q83:Q94 Q63:Q74 Q22:Q23 Q48:Q54 Q58 O48:O51 O60:O61 O63:O74" xr:uid="{3E1D65A4-1B8C-4D98-B6EF-6FEB02094BA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9" xr:uid="{D0E9783A-CED7-4B35-B551-363627150089}">
      <formula1>#REF!</formula1>
    </dataValidation>
    <dataValidation type="textLength" allowBlank="1" showInputMessage="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H24 I12 I23:I24 I76:I77" xr:uid="{BD1587D9-05BC-4D45-BA4B-BEE798908C76}">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acción (correctiva y/o preventiva) q adopta la Entidad p/ subsanar o corregir causa que genera hallazgo._x000a_(MÁX. 390 CARACTERES)_x000a_Inserte tantas filas como ACTIVIDADES tenga." sqref="H23 G23:G25" xr:uid="{7A559783-07E0-4A51-80F4-3FD6660B9A90}">
      <formula1>0</formula1>
      <formula2>390</formula2>
    </dataValidation>
    <dataValidation type="textLength" allowBlank="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G26:H26 H25" xr:uid="{4B18A6A9-8BE6-4ED2-9347-C7D75B391757}">
      <formula1>0</formula1>
      <formula2>390</formula2>
    </dataValidation>
    <dataValidation type="textLength" allowBlank="1" showErrorMessage="1" error="Escriba un texto _x000a_Maximo 390 Caracteres" promptTitle="Cualquier contenido_x000a_Maximo 390 Caracteres" prompt="_x000a_Registre DE MANERA BREVE acción (correctiva y/o preventiva) q adopta la Entidad p/ subsanar o corregir causa que genera hallazgo._x000a_(MÁX. 390 CARACTERES)_x000a_Inserte tantas filas como ACTIVIDADES tenga." sqref="G22:H22" xr:uid="{87221607-3069-4EA1-9939-6B086EDA20EB}">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CF484-D45C-40C6-BF38-5E34A52C34D5}">
  <dimension ref="A1:H17"/>
  <sheetViews>
    <sheetView zoomScale="80" zoomScaleNormal="80" workbookViewId="0">
      <selection activeCell="A2" sqref="A2:H15"/>
    </sheetView>
  </sheetViews>
  <sheetFormatPr baseColWidth="10" defaultColWidth="36.140625" defaultRowHeight="15" x14ac:dyDescent="0.25"/>
  <cols>
    <col min="1" max="1" width="36.140625" style="56"/>
    <col min="2" max="2" width="18.7109375" style="56" bestFit="1" customWidth="1"/>
    <col min="3" max="3" width="20.42578125" style="56" bestFit="1" customWidth="1"/>
    <col min="4" max="4" width="18.85546875" style="56" customWidth="1"/>
    <col min="5" max="5" width="23.42578125" style="56" customWidth="1"/>
    <col min="6" max="6" width="18.140625" style="56" bestFit="1" customWidth="1"/>
    <col min="7" max="7" width="16" style="56" bestFit="1" customWidth="1"/>
    <col min="8" max="8" width="64.140625" style="56" customWidth="1"/>
    <col min="9" max="257" width="36.140625" style="56"/>
    <col min="258" max="258" width="18.7109375" style="56" bestFit="1" customWidth="1"/>
    <col min="259" max="259" width="20.42578125" style="56" bestFit="1" customWidth="1"/>
    <col min="260" max="260" width="18.85546875" style="56" customWidth="1"/>
    <col min="261" max="261" width="23.42578125" style="56" customWidth="1"/>
    <col min="262" max="262" width="18.140625" style="56" bestFit="1" customWidth="1"/>
    <col min="263" max="263" width="16" style="56" bestFit="1" customWidth="1"/>
    <col min="264" max="264" width="64.140625" style="56" customWidth="1"/>
    <col min="265" max="513" width="36.140625" style="56"/>
    <col min="514" max="514" width="18.7109375" style="56" bestFit="1" customWidth="1"/>
    <col min="515" max="515" width="20.42578125" style="56" bestFit="1" customWidth="1"/>
    <col min="516" max="516" width="18.85546875" style="56" customWidth="1"/>
    <col min="517" max="517" width="23.42578125" style="56" customWidth="1"/>
    <col min="518" max="518" width="18.140625" style="56" bestFit="1" customWidth="1"/>
    <col min="519" max="519" width="16" style="56" bestFit="1" customWidth="1"/>
    <col min="520" max="520" width="64.140625" style="56" customWidth="1"/>
    <col min="521" max="769" width="36.140625" style="56"/>
    <col min="770" max="770" width="18.7109375" style="56" bestFit="1" customWidth="1"/>
    <col min="771" max="771" width="20.42578125" style="56" bestFit="1" customWidth="1"/>
    <col min="772" max="772" width="18.85546875" style="56" customWidth="1"/>
    <col min="773" max="773" width="23.42578125" style="56" customWidth="1"/>
    <col min="774" max="774" width="18.140625" style="56" bestFit="1" customWidth="1"/>
    <col min="775" max="775" width="16" style="56" bestFit="1" customWidth="1"/>
    <col min="776" max="776" width="64.140625" style="56" customWidth="1"/>
    <col min="777" max="1025" width="36.140625" style="56"/>
    <col min="1026" max="1026" width="18.7109375" style="56" bestFit="1" customWidth="1"/>
    <col min="1027" max="1027" width="20.42578125" style="56" bestFit="1" customWidth="1"/>
    <col min="1028" max="1028" width="18.85546875" style="56" customWidth="1"/>
    <col min="1029" max="1029" width="23.42578125" style="56" customWidth="1"/>
    <col min="1030" max="1030" width="18.140625" style="56" bestFit="1" customWidth="1"/>
    <col min="1031" max="1031" width="16" style="56" bestFit="1" customWidth="1"/>
    <col min="1032" max="1032" width="64.140625" style="56" customWidth="1"/>
    <col min="1033" max="1281" width="36.140625" style="56"/>
    <col min="1282" max="1282" width="18.7109375" style="56" bestFit="1" customWidth="1"/>
    <col min="1283" max="1283" width="20.42578125" style="56" bestFit="1" customWidth="1"/>
    <col min="1284" max="1284" width="18.85546875" style="56" customWidth="1"/>
    <col min="1285" max="1285" width="23.42578125" style="56" customWidth="1"/>
    <col min="1286" max="1286" width="18.140625" style="56" bestFit="1" customWidth="1"/>
    <col min="1287" max="1287" width="16" style="56" bestFit="1" customWidth="1"/>
    <col min="1288" max="1288" width="64.140625" style="56" customWidth="1"/>
    <col min="1289" max="1537" width="36.140625" style="56"/>
    <col min="1538" max="1538" width="18.7109375" style="56" bestFit="1" customWidth="1"/>
    <col min="1539" max="1539" width="20.42578125" style="56" bestFit="1" customWidth="1"/>
    <col min="1540" max="1540" width="18.85546875" style="56" customWidth="1"/>
    <col min="1541" max="1541" width="23.42578125" style="56" customWidth="1"/>
    <col min="1542" max="1542" width="18.140625" style="56" bestFit="1" customWidth="1"/>
    <col min="1543" max="1543" width="16" style="56" bestFit="1" customWidth="1"/>
    <col min="1544" max="1544" width="64.140625" style="56" customWidth="1"/>
    <col min="1545" max="1793" width="36.140625" style="56"/>
    <col min="1794" max="1794" width="18.7109375" style="56" bestFit="1" customWidth="1"/>
    <col min="1795" max="1795" width="20.42578125" style="56" bestFit="1" customWidth="1"/>
    <col min="1796" max="1796" width="18.85546875" style="56" customWidth="1"/>
    <col min="1797" max="1797" width="23.42578125" style="56" customWidth="1"/>
    <col min="1798" max="1798" width="18.140625" style="56" bestFit="1" customWidth="1"/>
    <col min="1799" max="1799" width="16" style="56" bestFit="1" customWidth="1"/>
    <col min="1800" max="1800" width="64.140625" style="56" customWidth="1"/>
    <col min="1801" max="2049" width="36.140625" style="56"/>
    <col min="2050" max="2050" width="18.7109375" style="56" bestFit="1" customWidth="1"/>
    <col min="2051" max="2051" width="20.42578125" style="56" bestFit="1" customWidth="1"/>
    <col min="2052" max="2052" width="18.85546875" style="56" customWidth="1"/>
    <col min="2053" max="2053" width="23.42578125" style="56" customWidth="1"/>
    <col min="2054" max="2054" width="18.140625" style="56" bestFit="1" customWidth="1"/>
    <col min="2055" max="2055" width="16" style="56" bestFit="1" customWidth="1"/>
    <col min="2056" max="2056" width="64.140625" style="56" customWidth="1"/>
    <col min="2057" max="2305" width="36.140625" style="56"/>
    <col min="2306" max="2306" width="18.7109375" style="56" bestFit="1" customWidth="1"/>
    <col min="2307" max="2307" width="20.42578125" style="56" bestFit="1" customWidth="1"/>
    <col min="2308" max="2308" width="18.85546875" style="56" customWidth="1"/>
    <col min="2309" max="2309" width="23.42578125" style="56" customWidth="1"/>
    <col min="2310" max="2310" width="18.140625" style="56" bestFit="1" customWidth="1"/>
    <col min="2311" max="2311" width="16" style="56" bestFit="1" customWidth="1"/>
    <col min="2312" max="2312" width="64.140625" style="56" customWidth="1"/>
    <col min="2313" max="2561" width="36.140625" style="56"/>
    <col min="2562" max="2562" width="18.7109375" style="56" bestFit="1" customWidth="1"/>
    <col min="2563" max="2563" width="20.42578125" style="56" bestFit="1" customWidth="1"/>
    <col min="2564" max="2564" width="18.85546875" style="56" customWidth="1"/>
    <col min="2565" max="2565" width="23.42578125" style="56" customWidth="1"/>
    <col min="2566" max="2566" width="18.140625" style="56" bestFit="1" customWidth="1"/>
    <col min="2567" max="2567" width="16" style="56" bestFit="1" customWidth="1"/>
    <col min="2568" max="2568" width="64.140625" style="56" customWidth="1"/>
    <col min="2569" max="2817" width="36.140625" style="56"/>
    <col min="2818" max="2818" width="18.7109375" style="56" bestFit="1" customWidth="1"/>
    <col min="2819" max="2819" width="20.42578125" style="56" bestFit="1" customWidth="1"/>
    <col min="2820" max="2820" width="18.85546875" style="56" customWidth="1"/>
    <col min="2821" max="2821" width="23.42578125" style="56" customWidth="1"/>
    <col min="2822" max="2822" width="18.140625" style="56" bestFit="1" customWidth="1"/>
    <col min="2823" max="2823" width="16" style="56" bestFit="1" customWidth="1"/>
    <col min="2824" max="2824" width="64.140625" style="56" customWidth="1"/>
    <col min="2825" max="3073" width="36.140625" style="56"/>
    <col min="3074" max="3074" width="18.7109375" style="56" bestFit="1" customWidth="1"/>
    <col min="3075" max="3075" width="20.42578125" style="56" bestFit="1" customWidth="1"/>
    <col min="3076" max="3076" width="18.85546875" style="56" customWidth="1"/>
    <col min="3077" max="3077" width="23.42578125" style="56" customWidth="1"/>
    <col min="3078" max="3078" width="18.140625" style="56" bestFit="1" customWidth="1"/>
    <col min="3079" max="3079" width="16" style="56" bestFit="1" customWidth="1"/>
    <col min="3080" max="3080" width="64.140625" style="56" customWidth="1"/>
    <col min="3081" max="3329" width="36.140625" style="56"/>
    <col min="3330" max="3330" width="18.7109375" style="56" bestFit="1" customWidth="1"/>
    <col min="3331" max="3331" width="20.42578125" style="56" bestFit="1" customWidth="1"/>
    <col min="3332" max="3332" width="18.85546875" style="56" customWidth="1"/>
    <col min="3333" max="3333" width="23.42578125" style="56" customWidth="1"/>
    <col min="3334" max="3334" width="18.140625" style="56" bestFit="1" customWidth="1"/>
    <col min="3335" max="3335" width="16" style="56" bestFit="1" customWidth="1"/>
    <col min="3336" max="3336" width="64.140625" style="56" customWidth="1"/>
    <col min="3337" max="3585" width="36.140625" style="56"/>
    <col min="3586" max="3586" width="18.7109375" style="56" bestFit="1" customWidth="1"/>
    <col min="3587" max="3587" width="20.42578125" style="56" bestFit="1" customWidth="1"/>
    <col min="3588" max="3588" width="18.85546875" style="56" customWidth="1"/>
    <col min="3589" max="3589" width="23.42578125" style="56" customWidth="1"/>
    <col min="3590" max="3590" width="18.140625" style="56" bestFit="1" customWidth="1"/>
    <col min="3591" max="3591" width="16" style="56" bestFit="1" customWidth="1"/>
    <col min="3592" max="3592" width="64.140625" style="56" customWidth="1"/>
    <col min="3593" max="3841" width="36.140625" style="56"/>
    <col min="3842" max="3842" width="18.7109375" style="56" bestFit="1" customWidth="1"/>
    <col min="3843" max="3843" width="20.42578125" style="56" bestFit="1" customWidth="1"/>
    <col min="3844" max="3844" width="18.85546875" style="56" customWidth="1"/>
    <col min="3845" max="3845" width="23.42578125" style="56" customWidth="1"/>
    <col min="3846" max="3846" width="18.140625" style="56" bestFit="1" customWidth="1"/>
    <col min="3847" max="3847" width="16" style="56" bestFit="1" customWidth="1"/>
    <col min="3848" max="3848" width="64.140625" style="56" customWidth="1"/>
    <col min="3849" max="4097" width="36.140625" style="56"/>
    <col min="4098" max="4098" width="18.7109375" style="56" bestFit="1" customWidth="1"/>
    <col min="4099" max="4099" width="20.42578125" style="56" bestFit="1" customWidth="1"/>
    <col min="4100" max="4100" width="18.85546875" style="56" customWidth="1"/>
    <col min="4101" max="4101" width="23.42578125" style="56" customWidth="1"/>
    <col min="4102" max="4102" width="18.140625" style="56" bestFit="1" customWidth="1"/>
    <col min="4103" max="4103" width="16" style="56" bestFit="1" customWidth="1"/>
    <col min="4104" max="4104" width="64.140625" style="56" customWidth="1"/>
    <col min="4105" max="4353" width="36.140625" style="56"/>
    <col min="4354" max="4354" width="18.7109375" style="56" bestFit="1" customWidth="1"/>
    <col min="4355" max="4355" width="20.42578125" style="56" bestFit="1" customWidth="1"/>
    <col min="4356" max="4356" width="18.85546875" style="56" customWidth="1"/>
    <col min="4357" max="4357" width="23.42578125" style="56" customWidth="1"/>
    <col min="4358" max="4358" width="18.140625" style="56" bestFit="1" customWidth="1"/>
    <col min="4359" max="4359" width="16" style="56" bestFit="1" customWidth="1"/>
    <col min="4360" max="4360" width="64.140625" style="56" customWidth="1"/>
    <col min="4361" max="4609" width="36.140625" style="56"/>
    <col min="4610" max="4610" width="18.7109375" style="56" bestFit="1" customWidth="1"/>
    <col min="4611" max="4611" width="20.42578125" style="56" bestFit="1" customWidth="1"/>
    <col min="4612" max="4612" width="18.85546875" style="56" customWidth="1"/>
    <col min="4613" max="4613" width="23.42578125" style="56" customWidth="1"/>
    <col min="4614" max="4614" width="18.140625" style="56" bestFit="1" customWidth="1"/>
    <col min="4615" max="4615" width="16" style="56" bestFit="1" customWidth="1"/>
    <col min="4616" max="4616" width="64.140625" style="56" customWidth="1"/>
    <col min="4617" max="4865" width="36.140625" style="56"/>
    <col min="4866" max="4866" width="18.7109375" style="56" bestFit="1" customWidth="1"/>
    <col min="4867" max="4867" width="20.42578125" style="56" bestFit="1" customWidth="1"/>
    <col min="4868" max="4868" width="18.85546875" style="56" customWidth="1"/>
    <col min="4869" max="4869" width="23.42578125" style="56" customWidth="1"/>
    <col min="4870" max="4870" width="18.140625" style="56" bestFit="1" customWidth="1"/>
    <col min="4871" max="4871" width="16" style="56" bestFit="1" customWidth="1"/>
    <col min="4872" max="4872" width="64.140625" style="56" customWidth="1"/>
    <col min="4873" max="5121" width="36.140625" style="56"/>
    <col min="5122" max="5122" width="18.7109375" style="56" bestFit="1" customWidth="1"/>
    <col min="5123" max="5123" width="20.42578125" style="56" bestFit="1" customWidth="1"/>
    <col min="5124" max="5124" width="18.85546875" style="56" customWidth="1"/>
    <col min="5125" max="5125" width="23.42578125" style="56" customWidth="1"/>
    <col min="5126" max="5126" width="18.140625" style="56" bestFit="1" customWidth="1"/>
    <col min="5127" max="5127" width="16" style="56" bestFit="1" customWidth="1"/>
    <col min="5128" max="5128" width="64.140625" style="56" customWidth="1"/>
    <col min="5129" max="5377" width="36.140625" style="56"/>
    <col min="5378" max="5378" width="18.7109375" style="56" bestFit="1" customWidth="1"/>
    <col min="5379" max="5379" width="20.42578125" style="56" bestFit="1" customWidth="1"/>
    <col min="5380" max="5380" width="18.85546875" style="56" customWidth="1"/>
    <col min="5381" max="5381" width="23.42578125" style="56" customWidth="1"/>
    <col min="5382" max="5382" width="18.140625" style="56" bestFit="1" customWidth="1"/>
    <col min="5383" max="5383" width="16" style="56" bestFit="1" customWidth="1"/>
    <col min="5384" max="5384" width="64.140625" style="56" customWidth="1"/>
    <col min="5385" max="5633" width="36.140625" style="56"/>
    <col min="5634" max="5634" width="18.7109375" style="56" bestFit="1" customWidth="1"/>
    <col min="5635" max="5635" width="20.42578125" style="56" bestFit="1" customWidth="1"/>
    <col min="5636" max="5636" width="18.85546875" style="56" customWidth="1"/>
    <col min="5637" max="5637" width="23.42578125" style="56" customWidth="1"/>
    <col min="5638" max="5638" width="18.140625" style="56" bestFit="1" customWidth="1"/>
    <col min="5639" max="5639" width="16" style="56" bestFit="1" customWidth="1"/>
    <col min="5640" max="5640" width="64.140625" style="56" customWidth="1"/>
    <col min="5641" max="5889" width="36.140625" style="56"/>
    <col min="5890" max="5890" width="18.7109375" style="56" bestFit="1" customWidth="1"/>
    <col min="5891" max="5891" width="20.42578125" style="56" bestFit="1" customWidth="1"/>
    <col min="5892" max="5892" width="18.85546875" style="56" customWidth="1"/>
    <col min="5893" max="5893" width="23.42578125" style="56" customWidth="1"/>
    <col min="5894" max="5894" width="18.140625" style="56" bestFit="1" customWidth="1"/>
    <col min="5895" max="5895" width="16" style="56" bestFit="1" customWidth="1"/>
    <col min="5896" max="5896" width="64.140625" style="56" customWidth="1"/>
    <col min="5897" max="6145" width="36.140625" style="56"/>
    <col min="6146" max="6146" width="18.7109375" style="56" bestFit="1" customWidth="1"/>
    <col min="6147" max="6147" width="20.42578125" style="56" bestFit="1" customWidth="1"/>
    <col min="6148" max="6148" width="18.85546875" style="56" customWidth="1"/>
    <col min="6149" max="6149" width="23.42578125" style="56" customWidth="1"/>
    <col min="6150" max="6150" width="18.140625" style="56" bestFit="1" customWidth="1"/>
    <col min="6151" max="6151" width="16" style="56" bestFit="1" customWidth="1"/>
    <col min="6152" max="6152" width="64.140625" style="56" customWidth="1"/>
    <col min="6153" max="6401" width="36.140625" style="56"/>
    <col min="6402" max="6402" width="18.7109375" style="56" bestFit="1" customWidth="1"/>
    <col min="6403" max="6403" width="20.42578125" style="56" bestFit="1" customWidth="1"/>
    <col min="6404" max="6404" width="18.85546875" style="56" customWidth="1"/>
    <col min="6405" max="6405" width="23.42578125" style="56" customWidth="1"/>
    <col min="6406" max="6406" width="18.140625" style="56" bestFit="1" customWidth="1"/>
    <col min="6407" max="6407" width="16" style="56" bestFit="1" customWidth="1"/>
    <col min="6408" max="6408" width="64.140625" style="56" customWidth="1"/>
    <col min="6409" max="6657" width="36.140625" style="56"/>
    <col min="6658" max="6658" width="18.7109375" style="56" bestFit="1" customWidth="1"/>
    <col min="6659" max="6659" width="20.42578125" style="56" bestFit="1" customWidth="1"/>
    <col min="6660" max="6660" width="18.85546875" style="56" customWidth="1"/>
    <col min="6661" max="6661" width="23.42578125" style="56" customWidth="1"/>
    <col min="6662" max="6662" width="18.140625" style="56" bestFit="1" customWidth="1"/>
    <col min="6663" max="6663" width="16" style="56" bestFit="1" customWidth="1"/>
    <col min="6664" max="6664" width="64.140625" style="56" customWidth="1"/>
    <col min="6665" max="6913" width="36.140625" style="56"/>
    <col min="6914" max="6914" width="18.7109375" style="56" bestFit="1" customWidth="1"/>
    <col min="6915" max="6915" width="20.42578125" style="56" bestFit="1" customWidth="1"/>
    <col min="6916" max="6916" width="18.85546875" style="56" customWidth="1"/>
    <col min="6917" max="6917" width="23.42578125" style="56" customWidth="1"/>
    <col min="6918" max="6918" width="18.140625" style="56" bestFit="1" customWidth="1"/>
    <col min="6919" max="6919" width="16" style="56" bestFit="1" customWidth="1"/>
    <col min="6920" max="6920" width="64.140625" style="56" customWidth="1"/>
    <col min="6921" max="7169" width="36.140625" style="56"/>
    <col min="7170" max="7170" width="18.7109375" style="56" bestFit="1" customWidth="1"/>
    <col min="7171" max="7171" width="20.42578125" style="56" bestFit="1" customWidth="1"/>
    <col min="7172" max="7172" width="18.85546875" style="56" customWidth="1"/>
    <col min="7173" max="7173" width="23.42578125" style="56" customWidth="1"/>
    <col min="7174" max="7174" width="18.140625" style="56" bestFit="1" customWidth="1"/>
    <col min="7175" max="7175" width="16" style="56" bestFit="1" customWidth="1"/>
    <col min="7176" max="7176" width="64.140625" style="56" customWidth="1"/>
    <col min="7177" max="7425" width="36.140625" style="56"/>
    <col min="7426" max="7426" width="18.7109375" style="56" bestFit="1" customWidth="1"/>
    <col min="7427" max="7427" width="20.42578125" style="56" bestFit="1" customWidth="1"/>
    <col min="7428" max="7428" width="18.85546875" style="56" customWidth="1"/>
    <col min="7429" max="7429" width="23.42578125" style="56" customWidth="1"/>
    <col min="7430" max="7430" width="18.140625" style="56" bestFit="1" customWidth="1"/>
    <col min="7431" max="7431" width="16" style="56" bestFit="1" customWidth="1"/>
    <col min="7432" max="7432" width="64.140625" style="56" customWidth="1"/>
    <col min="7433" max="7681" width="36.140625" style="56"/>
    <col min="7682" max="7682" width="18.7109375" style="56" bestFit="1" customWidth="1"/>
    <col min="7683" max="7683" width="20.42578125" style="56" bestFit="1" customWidth="1"/>
    <col min="7684" max="7684" width="18.85546875" style="56" customWidth="1"/>
    <col min="7685" max="7685" width="23.42578125" style="56" customWidth="1"/>
    <col min="7686" max="7686" width="18.140625" style="56" bestFit="1" customWidth="1"/>
    <col min="7687" max="7687" width="16" style="56" bestFit="1" customWidth="1"/>
    <col min="7688" max="7688" width="64.140625" style="56" customWidth="1"/>
    <col min="7689" max="7937" width="36.140625" style="56"/>
    <col min="7938" max="7938" width="18.7109375" style="56" bestFit="1" customWidth="1"/>
    <col min="7939" max="7939" width="20.42578125" style="56" bestFit="1" customWidth="1"/>
    <col min="7940" max="7940" width="18.85546875" style="56" customWidth="1"/>
    <col min="7941" max="7941" width="23.42578125" style="56" customWidth="1"/>
    <col min="7942" max="7942" width="18.140625" style="56" bestFit="1" customWidth="1"/>
    <col min="7943" max="7943" width="16" style="56" bestFit="1" customWidth="1"/>
    <col min="7944" max="7944" width="64.140625" style="56" customWidth="1"/>
    <col min="7945" max="8193" width="36.140625" style="56"/>
    <col min="8194" max="8194" width="18.7109375" style="56" bestFit="1" customWidth="1"/>
    <col min="8195" max="8195" width="20.42578125" style="56" bestFit="1" customWidth="1"/>
    <col min="8196" max="8196" width="18.85546875" style="56" customWidth="1"/>
    <col min="8197" max="8197" width="23.42578125" style="56" customWidth="1"/>
    <col min="8198" max="8198" width="18.140625" style="56" bestFit="1" customWidth="1"/>
    <col min="8199" max="8199" width="16" style="56" bestFit="1" customWidth="1"/>
    <col min="8200" max="8200" width="64.140625" style="56" customWidth="1"/>
    <col min="8201" max="8449" width="36.140625" style="56"/>
    <col min="8450" max="8450" width="18.7109375" style="56" bestFit="1" customWidth="1"/>
    <col min="8451" max="8451" width="20.42578125" style="56" bestFit="1" customWidth="1"/>
    <col min="8452" max="8452" width="18.85546875" style="56" customWidth="1"/>
    <col min="8453" max="8453" width="23.42578125" style="56" customWidth="1"/>
    <col min="8454" max="8454" width="18.140625" style="56" bestFit="1" customWidth="1"/>
    <col min="8455" max="8455" width="16" style="56" bestFit="1" customWidth="1"/>
    <col min="8456" max="8456" width="64.140625" style="56" customWidth="1"/>
    <col min="8457" max="8705" width="36.140625" style="56"/>
    <col min="8706" max="8706" width="18.7109375" style="56" bestFit="1" customWidth="1"/>
    <col min="8707" max="8707" width="20.42578125" style="56" bestFit="1" customWidth="1"/>
    <col min="8708" max="8708" width="18.85546875" style="56" customWidth="1"/>
    <col min="8709" max="8709" width="23.42578125" style="56" customWidth="1"/>
    <col min="8710" max="8710" width="18.140625" style="56" bestFit="1" customWidth="1"/>
    <col min="8711" max="8711" width="16" style="56" bestFit="1" customWidth="1"/>
    <col min="8712" max="8712" width="64.140625" style="56" customWidth="1"/>
    <col min="8713" max="8961" width="36.140625" style="56"/>
    <col min="8962" max="8962" width="18.7109375" style="56" bestFit="1" customWidth="1"/>
    <col min="8963" max="8963" width="20.42578125" style="56" bestFit="1" customWidth="1"/>
    <col min="8964" max="8964" width="18.85546875" style="56" customWidth="1"/>
    <col min="8965" max="8965" width="23.42578125" style="56" customWidth="1"/>
    <col min="8966" max="8966" width="18.140625" style="56" bestFit="1" customWidth="1"/>
    <col min="8967" max="8967" width="16" style="56" bestFit="1" customWidth="1"/>
    <col min="8968" max="8968" width="64.140625" style="56" customWidth="1"/>
    <col min="8969" max="9217" width="36.140625" style="56"/>
    <col min="9218" max="9218" width="18.7109375" style="56" bestFit="1" customWidth="1"/>
    <col min="9219" max="9219" width="20.42578125" style="56" bestFit="1" customWidth="1"/>
    <col min="9220" max="9220" width="18.85546875" style="56" customWidth="1"/>
    <col min="9221" max="9221" width="23.42578125" style="56" customWidth="1"/>
    <col min="9222" max="9222" width="18.140625" style="56" bestFit="1" customWidth="1"/>
    <col min="9223" max="9223" width="16" style="56" bestFit="1" customWidth="1"/>
    <col min="9224" max="9224" width="64.140625" style="56" customWidth="1"/>
    <col min="9225" max="9473" width="36.140625" style="56"/>
    <col min="9474" max="9474" width="18.7109375" style="56" bestFit="1" customWidth="1"/>
    <col min="9475" max="9475" width="20.42578125" style="56" bestFit="1" customWidth="1"/>
    <col min="9476" max="9476" width="18.85546875" style="56" customWidth="1"/>
    <col min="9477" max="9477" width="23.42578125" style="56" customWidth="1"/>
    <col min="9478" max="9478" width="18.140625" style="56" bestFit="1" customWidth="1"/>
    <col min="9479" max="9479" width="16" style="56" bestFit="1" customWidth="1"/>
    <col min="9480" max="9480" width="64.140625" style="56" customWidth="1"/>
    <col min="9481" max="9729" width="36.140625" style="56"/>
    <col min="9730" max="9730" width="18.7109375" style="56" bestFit="1" customWidth="1"/>
    <col min="9731" max="9731" width="20.42578125" style="56" bestFit="1" customWidth="1"/>
    <col min="9732" max="9732" width="18.85546875" style="56" customWidth="1"/>
    <col min="9733" max="9733" width="23.42578125" style="56" customWidth="1"/>
    <col min="9734" max="9734" width="18.140625" style="56" bestFit="1" customWidth="1"/>
    <col min="9735" max="9735" width="16" style="56" bestFit="1" customWidth="1"/>
    <col min="9736" max="9736" width="64.140625" style="56" customWidth="1"/>
    <col min="9737" max="9985" width="36.140625" style="56"/>
    <col min="9986" max="9986" width="18.7109375" style="56" bestFit="1" customWidth="1"/>
    <col min="9987" max="9987" width="20.42578125" style="56" bestFit="1" customWidth="1"/>
    <col min="9988" max="9988" width="18.85546875" style="56" customWidth="1"/>
    <col min="9989" max="9989" width="23.42578125" style="56" customWidth="1"/>
    <col min="9990" max="9990" width="18.140625" style="56" bestFit="1" customWidth="1"/>
    <col min="9991" max="9991" width="16" style="56" bestFit="1" customWidth="1"/>
    <col min="9992" max="9992" width="64.140625" style="56" customWidth="1"/>
    <col min="9993" max="10241" width="36.140625" style="56"/>
    <col min="10242" max="10242" width="18.7109375" style="56" bestFit="1" customWidth="1"/>
    <col min="10243" max="10243" width="20.42578125" style="56" bestFit="1" customWidth="1"/>
    <col min="10244" max="10244" width="18.85546875" style="56" customWidth="1"/>
    <col min="10245" max="10245" width="23.42578125" style="56" customWidth="1"/>
    <col min="10246" max="10246" width="18.140625" style="56" bestFit="1" customWidth="1"/>
    <col min="10247" max="10247" width="16" style="56" bestFit="1" customWidth="1"/>
    <col min="10248" max="10248" width="64.140625" style="56" customWidth="1"/>
    <col min="10249" max="10497" width="36.140625" style="56"/>
    <col min="10498" max="10498" width="18.7109375" style="56" bestFit="1" customWidth="1"/>
    <col min="10499" max="10499" width="20.42578125" style="56" bestFit="1" customWidth="1"/>
    <col min="10500" max="10500" width="18.85546875" style="56" customWidth="1"/>
    <col min="10501" max="10501" width="23.42578125" style="56" customWidth="1"/>
    <col min="10502" max="10502" width="18.140625" style="56" bestFit="1" customWidth="1"/>
    <col min="10503" max="10503" width="16" style="56" bestFit="1" customWidth="1"/>
    <col min="10504" max="10504" width="64.140625" style="56" customWidth="1"/>
    <col min="10505" max="10753" width="36.140625" style="56"/>
    <col min="10754" max="10754" width="18.7109375" style="56" bestFit="1" customWidth="1"/>
    <col min="10755" max="10755" width="20.42578125" style="56" bestFit="1" customWidth="1"/>
    <col min="10756" max="10756" width="18.85546875" style="56" customWidth="1"/>
    <col min="10757" max="10757" width="23.42578125" style="56" customWidth="1"/>
    <col min="10758" max="10758" width="18.140625" style="56" bestFit="1" customWidth="1"/>
    <col min="10759" max="10759" width="16" style="56" bestFit="1" customWidth="1"/>
    <col min="10760" max="10760" width="64.140625" style="56" customWidth="1"/>
    <col min="10761" max="11009" width="36.140625" style="56"/>
    <col min="11010" max="11010" width="18.7109375" style="56" bestFit="1" customWidth="1"/>
    <col min="11011" max="11011" width="20.42578125" style="56" bestFit="1" customWidth="1"/>
    <col min="11012" max="11012" width="18.85546875" style="56" customWidth="1"/>
    <col min="11013" max="11013" width="23.42578125" style="56" customWidth="1"/>
    <col min="11014" max="11014" width="18.140625" style="56" bestFit="1" customWidth="1"/>
    <col min="11015" max="11015" width="16" style="56" bestFit="1" customWidth="1"/>
    <col min="11016" max="11016" width="64.140625" style="56" customWidth="1"/>
    <col min="11017" max="11265" width="36.140625" style="56"/>
    <col min="11266" max="11266" width="18.7109375" style="56" bestFit="1" customWidth="1"/>
    <col min="11267" max="11267" width="20.42578125" style="56" bestFit="1" customWidth="1"/>
    <col min="11268" max="11268" width="18.85546875" style="56" customWidth="1"/>
    <col min="11269" max="11269" width="23.42578125" style="56" customWidth="1"/>
    <col min="11270" max="11270" width="18.140625" style="56" bestFit="1" customWidth="1"/>
    <col min="11271" max="11271" width="16" style="56" bestFit="1" customWidth="1"/>
    <col min="11272" max="11272" width="64.140625" style="56" customWidth="1"/>
    <col min="11273" max="11521" width="36.140625" style="56"/>
    <col min="11522" max="11522" width="18.7109375" style="56" bestFit="1" customWidth="1"/>
    <col min="11523" max="11523" width="20.42578125" style="56" bestFit="1" customWidth="1"/>
    <col min="11524" max="11524" width="18.85546875" style="56" customWidth="1"/>
    <col min="11525" max="11525" width="23.42578125" style="56" customWidth="1"/>
    <col min="11526" max="11526" width="18.140625" style="56" bestFit="1" customWidth="1"/>
    <col min="11527" max="11527" width="16" style="56" bestFit="1" customWidth="1"/>
    <col min="11528" max="11528" width="64.140625" style="56" customWidth="1"/>
    <col min="11529" max="11777" width="36.140625" style="56"/>
    <col min="11778" max="11778" width="18.7109375" style="56" bestFit="1" customWidth="1"/>
    <col min="11779" max="11779" width="20.42578125" style="56" bestFit="1" customWidth="1"/>
    <col min="11780" max="11780" width="18.85546875" style="56" customWidth="1"/>
    <col min="11781" max="11781" width="23.42578125" style="56" customWidth="1"/>
    <col min="11782" max="11782" width="18.140625" style="56" bestFit="1" customWidth="1"/>
    <col min="11783" max="11783" width="16" style="56" bestFit="1" customWidth="1"/>
    <col min="11784" max="11784" width="64.140625" style="56" customWidth="1"/>
    <col min="11785" max="12033" width="36.140625" style="56"/>
    <col min="12034" max="12034" width="18.7109375" style="56" bestFit="1" customWidth="1"/>
    <col min="12035" max="12035" width="20.42578125" style="56" bestFit="1" customWidth="1"/>
    <col min="12036" max="12036" width="18.85546875" style="56" customWidth="1"/>
    <col min="12037" max="12037" width="23.42578125" style="56" customWidth="1"/>
    <col min="12038" max="12038" width="18.140625" style="56" bestFit="1" customWidth="1"/>
    <col min="12039" max="12039" width="16" style="56" bestFit="1" customWidth="1"/>
    <col min="12040" max="12040" width="64.140625" style="56" customWidth="1"/>
    <col min="12041" max="12289" width="36.140625" style="56"/>
    <col min="12290" max="12290" width="18.7109375" style="56" bestFit="1" customWidth="1"/>
    <col min="12291" max="12291" width="20.42578125" style="56" bestFit="1" customWidth="1"/>
    <col min="12292" max="12292" width="18.85546875" style="56" customWidth="1"/>
    <col min="12293" max="12293" width="23.42578125" style="56" customWidth="1"/>
    <col min="12294" max="12294" width="18.140625" style="56" bestFit="1" customWidth="1"/>
    <col min="12295" max="12295" width="16" style="56" bestFit="1" customWidth="1"/>
    <col min="12296" max="12296" width="64.140625" style="56" customWidth="1"/>
    <col min="12297" max="12545" width="36.140625" style="56"/>
    <col min="12546" max="12546" width="18.7109375" style="56" bestFit="1" customWidth="1"/>
    <col min="12547" max="12547" width="20.42578125" style="56" bestFit="1" customWidth="1"/>
    <col min="12548" max="12548" width="18.85546875" style="56" customWidth="1"/>
    <col min="12549" max="12549" width="23.42578125" style="56" customWidth="1"/>
    <col min="12550" max="12550" width="18.140625" style="56" bestFit="1" customWidth="1"/>
    <col min="12551" max="12551" width="16" style="56" bestFit="1" customWidth="1"/>
    <col min="12552" max="12552" width="64.140625" style="56" customWidth="1"/>
    <col min="12553" max="12801" width="36.140625" style="56"/>
    <col min="12802" max="12802" width="18.7109375" style="56" bestFit="1" customWidth="1"/>
    <col min="12803" max="12803" width="20.42578125" style="56" bestFit="1" customWidth="1"/>
    <col min="12804" max="12804" width="18.85546875" style="56" customWidth="1"/>
    <col min="12805" max="12805" width="23.42578125" style="56" customWidth="1"/>
    <col min="12806" max="12806" width="18.140625" style="56" bestFit="1" customWidth="1"/>
    <col min="12807" max="12807" width="16" style="56" bestFit="1" customWidth="1"/>
    <col min="12808" max="12808" width="64.140625" style="56" customWidth="1"/>
    <col min="12809" max="13057" width="36.140625" style="56"/>
    <col min="13058" max="13058" width="18.7109375" style="56" bestFit="1" customWidth="1"/>
    <col min="13059" max="13059" width="20.42578125" style="56" bestFit="1" customWidth="1"/>
    <col min="13060" max="13060" width="18.85546875" style="56" customWidth="1"/>
    <col min="13061" max="13061" width="23.42578125" style="56" customWidth="1"/>
    <col min="13062" max="13062" width="18.140625" style="56" bestFit="1" customWidth="1"/>
    <col min="13063" max="13063" width="16" style="56" bestFit="1" customWidth="1"/>
    <col min="13064" max="13064" width="64.140625" style="56" customWidth="1"/>
    <col min="13065" max="13313" width="36.140625" style="56"/>
    <col min="13314" max="13314" width="18.7109375" style="56" bestFit="1" customWidth="1"/>
    <col min="13315" max="13315" width="20.42578125" style="56" bestFit="1" customWidth="1"/>
    <col min="13316" max="13316" width="18.85546875" style="56" customWidth="1"/>
    <col min="13317" max="13317" width="23.42578125" style="56" customWidth="1"/>
    <col min="13318" max="13318" width="18.140625" style="56" bestFit="1" customWidth="1"/>
    <col min="13319" max="13319" width="16" style="56" bestFit="1" customWidth="1"/>
    <col min="13320" max="13320" width="64.140625" style="56" customWidth="1"/>
    <col min="13321" max="13569" width="36.140625" style="56"/>
    <col min="13570" max="13570" width="18.7109375" style="56" bestFit="1" customWidth="1"/>
    <col min="13571" max="13571" width="20.42578125" style="56" bestFit="1" customWidth="1"/>
    <col min="13572" max="13572" width="18.85546875" style="56" customWidth="1"/>
    <col min="13573" max="13573" width="23.42578125" style="56" customWidth="1"/>
    <col min="13574" max="13574" width="18.140625" style="56" bestFit="1" customWidth="1"/>
    <col min="13575" max="13575" width="16" style="56" bestFit="1" customWidth="1"/>
    <col min="13576" max="13576" width="64.140625" style="56" customWidth="1"/>
    <col min="13577" max="13825" width="36.140625" style="56"/>
    <col min="13826" max="13826" width="18.7109375" style="56" bestFit="1" customWidth="1"/>
    <col min="13827" max="13827" width="20.42578125" style="56" bestFit="1" customWidth="1"/>
    <col min="13828" max="13828" width="18.85546875" style="56" customWidth="1"/>
    <col min="13829" max="13829" width="23.42578125" style="56" customWidth="1"/>
    <col min="13830" max="13830" width="18.140625" style="56" bestFit="1" customWidth="1"/>
    <col min="13831" max="13831" width="16" style="56" bestFit="1" customWidth="1"/>
    <col min="13832" max="13832" width="64.140625" style="56" customWidth="1"/>
    <col min="13833" max="14081" width="36.140625" style="56"/>
    <col min="14082" max="14082" width="18.7109375" style="56" bestFit="1" customWidth="1"/>
    <col min="14083" max="14083" width="20.42578125" style="56" bestFit="1" customWidth="1"/>
    <col min="14084" max="14084" width="18.85546875" style="56" customWidth="1"/>
    <col min="14085" max="14085" width="23.42578125" style="56" customWidth="1"/>
    <col min="14086" max="14086" width="18.140625" style="56" bestFit="1" customWidth="1"/>
    <col min="14087" max="14087" width="16" style="56" bestFit="1" customWidth="1"/>
    <col min="14088" max="14088" width="64.140625" style="56" customWidth="1"/>
    <col min="14089" max="14337" width="36.140625" style="56"/>
    <col min="14338" max="14338" width="18.7109375" style="56" bestFit="1" customWidth="1"/>
    <col min="14339" max="14339" width="20.42578125" style="56" bestFit="1" customWidth="1"/>
    <col min="14340" max="14340" width="18.85546875" style="56" customWidth="1"/>
    <col min="14341" max="14341" width="23.42578125" style="56" customWidth="1"/>
    <col min="14342" max="14342" width="18.140625" style="56" bestFit="1" customWidth="1"/>
    <col min="14343" max="14343" width="16" style="56" bestFit="1" customWidth="1"/>
    <col min="14344" max="14344" width="64.140625" style="56" customWidth="1"/>
    <col min="14345" max="14593" width="36.140625" style="56"/>
    <col min="14594" max="14594" width="18.7109375" style="56" bestFit="1" customWidth="1"/>
    <col min="14595" max="14595" width="20.42578125" style="56" bestFit="1" customWidth="1"/>
    <col min="14596" max="14596" width="18.85546875" style="56" customWidth="1"/>
    <col min="14597" max="14597" width="23.42578125" style="56" customWidth="1"/>
    <col min="14598" max="14598" width="18.140625" style="56" bestFit="1" customWidth="1"/>
    <col min="14599" max="14599" width="16" style="56" bestFit="1" customWidth="1"/>
    <col min="14600" max="14600" width="64.140625" style="56" customWidth="1"/>
    <col min="14601" max="14849" width="36.140625" style="56"/>
    <col min="14850" max="14850" width="18.7109375" style="56" bestFit="1" customWidth="1"/>
    <col min="14851" max="14851" width="20.42578125" style="56" bestFit="1" customWidth="1"/>
    <col min="14852" max="14852" width="18.85546875" style="56" customWidth="1"/>
    <col min="14853" max="14853" width="23.42578125" style="56" customWidth="1"/>
    <col min="14854" max="14854" width="18.140625" style="56" bestFit="1" customWidth="1"/>
    <col min="14855" max="14855" width="16" style="56" bestFit="1" customWidth="1"/>
    <col min="14856" max="14856" width="64.140625" style="56" customWidth="1"/>
    <col min="14857" max="15105" width="36.140625" style="56"/>
    <col min="15106" max="15106" width="18.7109375" style="56" bestFit="1" customWidth="1"/>
    <col min="15107" max="15107" width="20.42578125" style="56" bestFit="1" customWidth="1"/>
    <col min="15108" max="15108" width="18.85546875" style="56" customWidth="1"/>
    <col min="15109" max="15109" width="23.42578125" style="56" customWidth="1"/>
    <col min="15110" max="15110" width="18.140625" style="56" bestFit="1" customWidth="1"/>
    <col min="15111" max="15111" width="16" style="56" bestFit="1" customWidth="1"/>
    <col min="15112" max="15112" width="64.140625" style="56" customWidth="1"/>
    <col min="15113" max="15361" width="36.140625" style="56"/>
    <col min="15362" max="15362" width="18.7109375" style="56" bestFit="1" customWidth="1"/>
    <col min="15363" max="15363" width="20.42578125" style="56" bestFit="1" customWidth="1"/>
    <col min="15364" max="15364" width="18.85546875" style="56" customWidth="1"/>
    <col min="15365" max="15365" width="23.42578125" style="56" customWidth="1"/>
    <col min="15366" max="15366" width="18.140625" style="56" bestFit="1" customWidth="1"/>
    <col min="15367" max="15367" width="16" style="56" bestFit="1" customWidth="1"/>
    <col min="15368" max="15368" width="64.140625" style="56" customWidth="1"/>
    <col min="15369" max="15617" width="36.140625" style="56"/>
    <col min="15618" max="15618" width="18.7109375" style="56" bestFit="1" customWidth="1"/>
    <col min="15619" max="15619" width="20.42578125" style="56" bestFit="1" customWidth="1"/>
    <col min="15620" max="15620" width="18.85546875" style="56" customWidth="1"/>
    <col min="15621" max="15621" width="23.42578125" style="56" customWidth="1"/>
    <col min="15622" max="15622" width="18.140625" style="56" bestFit="1" customWidth="1"/>
    <col min="15623" max="15623" width="16" style="56" bestFit="1" customWidth="1"/>
    <col min="15624" max="15624" width="64.140625" style="56" customWidth="1"/>
    <col min="15625" max="15873" width="36.140625" style="56"/>
    <col min="15874" max="15874" width="18.7109375" style="56" bestFit="1" customWidth="1"/>
    <col min="15875" max="15875" width="20.42578125" style="56" bestFit="1" customWidth="1"/>
    <col min="15876" max="15876" width="18.85546875" style="56" customWidth="1"/>
    <col min="15877" max="15877" width="23.42578125" style="56" customWidth="1"/>
    <col min="15878" max="15878" width="18.140625" style="56" bestFit="1" customWidth="1"/>
    <col min="15879" max="15879" width="16" style="56" bestFit="1" customWidth="1"/>
    <col min="15880" max="15880" width="64.140625" style="56" customWidth="1"/>
    <col min="15881" max="16129" width="36.140625" style="56"/>
    <col min="16130" max="16130" width="18.7109375" style="56" bestFit="1" customWidth="1"/>
    <col min="16131" max="16131" width="20.42578125" style="56" bestFit="1" customWidth="1"/>
    <col min="16132" max="16132" width="18.85546875" style="56" customWidth="1"/>
    <col min="16133" max="16133" width="23.42578125" style="56" customWidth="1"/>
    <col min="16134" max="16134" width="18.140625" style="56" bestFit="1" customWidth="1"/>
    <col min="16135" max="16135" width="16" style="56" bestFit="1" customWidth="1"/>
    <col min="16136" max="16136" width="64.140625" style="56" customWidth="1"/>
    <col min="16137" max="16384" width="36.140625" style="56"/>
  </cols>
  <sheetData>
    <row r="1" spans="1:8" ht="15.75" thickBot="1" x14ac:dyDescent="0.3"/>
    <row r="2" spans="1:8" ht="24.75" customHeight="1" x14ac:dyDescent="0.25">
      <c r="A2" s="77" t="s">
        <v>632</v>
      </c>
      <c r="B2" s="57" t="s">
        <v>633</v>
      </c>
      <c r="C2" s="57" t="s">
        <v>634</v>
      </c>
      <c r="D2" s="77" t="s">
        <v>654</v>
      </c>
      <c r="E2" s="77" t="s">
        <v>635</v>
      </c>
      <c r="F2" s="77" t="s">
        <v>636</v>
      </c>
      <c r="G2" s="77" t="s">
        <v>637</v>
      </c>
      <c r="H2" s="77" t="s">
        <v>638</v>
      </c>
    </row>
    <row r="3" spans="1:8" ht="36.75" thickBot="1" x14ac:dyDescent="0.3">
      <c r="A3" s="78"/>
      <c r="B3" s="58" t="s">
        <v>639</v>
      </c>
      <c r="C3" s="58" t="s">
        <v>653</v>
      </c>
      <c r="D3" s="78"/>
      <c r="E3" s="78"/>
      <c r="F3" s="78"/>
      <c r="G3" s="78"/>
      <c r="H3" s="78"/>
    </row>
    <row r="4" spans="1:8" ht="61.5" thickTop="1" thickBot="1" x14ac:dyDescent="0.3">
      <c r="A4" s="59" t="s">
        <v>640</v>
      </c>
      <c r="B4" s="60">
        <v>5</v>
      </c>
      <c r="C4" s="60">
        <v>3</v>
      </c>
      <c r="D4" s="60">
        <v>2</v>
      </c>
      <c r="E4" s="60">
        <v>0</v>
      </c>
      <c r="F4" s="61">
        <f t="shared" ref="F4:F14" si="0">1-(E4/B4)</f>
        <v>1</v>
      </c>
      <c r="G4" s="61">
        <f>+C4/B4</f>
        <v>0.6</v>
      </c>
      <c r="H4" s="62" t="s">
        <v>641</v>
      </c>
    </row>
    <row r="5" spans="1:8" ht="19.5" thickTop="1" thickBot="1" x14ac:dyDescent="0.3">
      <c r="A5" s="63" t="s">
        <v>642</v>
      </c>
      <c r="B5" s="64">
        <v>15</v>
      </c>
      <c r="C5" s="64">
        <v>15</v>
      </c>
      <c r="D5" s="64">
        <v>0</v>
      </c>
      <c r="E5" s="64">
        <v>0</v>
      </c>
      <c r="F5" s="65">
        <f t="shared" si="0"/>
        <v>1</v>
      </c>
      <c r="G5" s="61">
        <f t="shared" ref="G5:G14" si="1">+C5/B5</f>
        <v>1</v>
      </c>
      <c r="H5" s="64"/>
    </row>
    <row r="6" spans="1:8" ht="61.5" thickTop="1" thickBot="1" x14ac:dyDescent="0.3">
      <c r="A6" s="63" t="s">
        <v>643</v>
      </c>
      <c r="B6" s="64">
        <v>17</v>
      </c>
      <c r="C6" s="64">
        <v>15</v>
      </c>
      <c r="D6" s="64">
        <v>2</v>
      </c>
      <c r="E6" s="64">
        <v>0</v>
      </c>
      <c r="F6" s="65">
        <f t="shared" si="0"/>
        <v>1</v>
      </c>
      <c r="G6" s="61">
        <f>+C6/B6</f>
        <v>0.88235294117647056</v>
      </c>
      <c r="H6" s="66" t="s">
        <v>663</v>
      </c>
    </row>
    <row r="7" spans="1:8" ht="24.75" thickTop="1" thickBot="1" x14ac:dyDescent="0.3">
      <c r="A7" s="63" t="s">
        <v>644</v>
      </c>
      <c r="B7" s="64">
        <v>3</v>
      </c>
      <c r="C7" s="64">
        <v>3</v>
      </c>
      <c r="D7" s="64">
        <v>0</v>
      </c>
      <c r="E7" s="64">
        <v>0</v>
      </c>
      <c r="F7" s="65">
        <f t="shared" si="0"/>
        <v>1</v>
      </c>
      <c r="G7" s="61">
        <f t="shared" si="1"/>
        <v>1</v>
      </c>
      <c r="H7" s="67"/>
    </row>
    <row r="8" spans="1:8" ht="19.5" thickTop="1" thickBot="1" x14ac:dyDescent="0.3">
      <c r="A8" s="63">
        <v>2016</v>
      </c>
      <c r="B8" s="64">
        <v>5</v>
      </c>
      <c r="C8" s="64">
        <v>5</v>
      </c>
      <c r="D8" s="64">
        <v>0</v>
      </c>
      <c r="E8" s="64">
        <v>0</v>
      </c>
      <c r="F8" s="65">
        <f>1-(E8/B8)</f>
        <v>1</v>
      </c>
      <c r="G8" s="61">
        <f t="shared" si="1"/>
        <v>1</v>
      </c>
      <c r="H8" s="68"/>
    </row>
    <row r="9" spans="1:8" ht="19.5" thickTop="1" thickBot="1" x14ac:dyDescent="0.3">
      <c r="A9" s="63" t="s">
        <v>645</v>
      </c>
      <c r="B9" s="64">
        <v>10</v>
      </c>
      <c r="C9" s="64">
        <v>10</v>
      </c>
      <c r="D9" s="64">
        <v>0</v>
      </c>
      <c r="E9" s="64">
        <v>0</v>
      </c>
      <c r="F9" s="65">
        <f t="shared" si="0"/>
        <v>1</v>
      </c>
      <c r="G9" s="61">
        <f t="shared" si="1"/>
        <v>1</v>
      </c>
      <c r="H9" s="68"/>
    </row>
    <row r="10" spans="1:8" ht="61.5" thickTop="1" thickBot="1" x14ac:dyDescent="0.3">
      <c r="A10" s="63" t="s">
        <v>646</v>
      </c>
      <c r="B10" s="64">
        <v>7</v>
      </c>
      <c r="C10" s="64">
        <v>6.5</v>
      </c>
      <c r="D10" s="64">
        <v>0.5</v>
      </c>
      <c r="E10" s="64">
        <v>0</v>
      </c>
      <c r="F10" s="65">
        <f t="shared" si="0"/>
        <v>1</v>
      </c>
      <c r="G10" s="61">
        <f t="shared" si="1"/>
        <v>0.9285714285714286</v>
      </c>
      <c r="H10" s="68" t="s">
        <v>664</v>
      </c>
    </row>
    <row r="11" spans="1:8" ht="76.5" thickTop="1" thickBot="1" x14ac:dyDescent="0.3">
      <c r="A11" s="63" t="s">
        <v>647</v>
      </c>
      <c r="B11" s="64">
        <v>6</v>
      </c>
      <c r="C11" s="64">
        <v>5</v>
      </c>
      <c r="D11" s="64">
        <v>1</v>
      </c>
      <c r="E11" s="64">
        <v>0</v>
      </c>
      <c r="F11" s="65">
        <f t="shared" si="0"/>
        <v>1</v>
      </c>
      <c r="G11" s="61">
        <f t="shared" si="1"/>
        <v>0.83333333333333337</v>
      </c>
      <c r="H11" s="68" t="s">
        <v>648</v>
      </c>
    </row>
    <row r="12" spans="1:8" ht="76.5" thickTop="1" thickBot="1" x14ac:dyDescent="0.3">
      <c r="A12" s="63" t="s">
        <v>649</v>
      </c>
      <c r="B12" s="64">
        <v>12</v>
      </c>
      <c r="C12" s="64">
        <v>8.5</v>
      </c>
      <c r="D12" s="64">
        <v>3.5</v>
      </c>
      <c r="E12" s="64">
        <v>0</v>
      </c>
      <c r="F12" s="65">
        <f t="shared" si="0"/>
        <v>1</v>
      </c>
      <c r="G12" s="61">
        <f t="shared" si="1"/>
        <v>0.70833333333333337</v>
      </c>
      <c r="H12" s="68" t="s">
        <v>650</v>
      </c>
    </row>
    <row r="13" spans="1:8" ht="19.5" thickTop="1" thickBot="1" x14ac:dyDescent="0.3">
      <c r="A13" s="63" t="s">
        <v>651</v>
      </c>
      <c r="B13" s="64">
        <v>3</v>
      </c>
      <c r="C13" s="64">
        <v>3</v>
      </c>
      <c r="D13" s="64">
        <v>0</v>
      </c>
      <c r="E13" s="64">
        <v>0</v>
      </c>
      <c r="F13" s="65">
        <f t="shared" si="0"/>
        <v>1</v>
      </c>
      <c r="G13" s="61">
        <f t="shared" si="1"/>
        <v>1</v>
      </c>
      <c r="H13" s="68"/>
    </row>
    <row r="14" spans="1:8" ht="211.5" thickTop="1" thickBot="1" x14ac:dyDescent="0.3">
      <c r="A14" s="63" t="s">
        <v>665</v>
      </c>
      <c r="B14" s="64">
        <v>25</v>
      </c>
      <c r="C14" s="64">
        <v>4</v>
      </c>
      <c r="D14" s="64">
        <v>21</v>
      </c>
      <c r="E14" s="64">
        <v>0</v>
      </c>
      <c r="F14" s="65">
        <f t="shared" si="0"/>
        <v>1</v>
      </c>
      <c r="G14" s="61">
        <f t="shared" si="1"/>
        <v>0.16</v>
      </c>
      <c r="H14" s="68" t="s">
        <v>667</v>
      </c>
    </row>
    <row r="15" spans="1:8" ht="24.75" thickTop="1" thickBot="1" x14ac:dyDescent="0.3">
      <c r="A15" s="63" t="s">
        <v>652</v>
      </c>
      <c r="B15" s="69">
        <f>SUM(B4:B14)</f>
        <v>108</v>
      </c>
      <c r="C15" s="69">
        <f>SUM(C4:C14)</f>
        <v>78</v>
      </c>
      <c r="D15" s="69">
        <f>SUM(D4:D14)</f>
        <v>30</v>
      </c>
      <c r="E15" s="69">
        <f>SUM(E4:E14)</f>
        <v>0</v>
      </c>
      <c r="F15" s="70">
        <f>1-(E15/B15)</f>
        <v>1</v>
      </c>
      <c r="G15" s="71">
        <f>+C15/B15</f>
        <v>0.72222222222222221</v>
      </c>
      <c r="H15" s="67"/>
    </row>
    <row r="16" spans="1:8" x14ac:dyDescent="0.25">
      <c r="E16" s="72"/>
    </row>
    <row r="17" spans="3:5" ht="18" x14ac:dyDescent="0.25">
      <c r="C17" s="73"/>
      <c r="E17" s="74"/>
    </row>
  </sheetData>
  <mergeCells count="6">
    <mergeCell ref="H2:H3"/>
    <mergeCell ref="A2:A3"/>
    <mergeCell ref="D2:D3"/>
    <mergeCell ref="E2:E3"/>
    <mergeCell ref="F2:F3"/>
    <mergeCell ref="G2: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BALANCE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 LOPEZ</cp:lastModifiedBy>
  <dcterms:created xsi:type="dcterms:W3CDTF">2020-12-31T15:41:37Z</dcterms:created>
  <dcterms:modified xsi:type="dcterms:W3CDTF">2021-02-02T01:48:56Z</dcterms:modified>
</cp:coreProperties>
</file>