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F14.1  PLANES DE MEJORAMIENT..." sheetId="1" r:id="rId1"/>
    <sheet name="BALANCE" sheetId="2" r:id="rId2"/>
    <sheet name="Hoja2" sheetId="3" r:id="rId3"/>
  </sheets>
  <definedNames>
    <definedName name="_xlnm._FilterDatabase" localSheetId="0" hidden="1">'F14.1  PLANES DE MEJORAMIENT...'!$A$10:$R$48</definedName>
  </definedNames>
  <calcPr fullCalcOnLoad="1"/>
  <pivotCaches>
    <pivotCache cacheId="2" r:id="rId4"/>
  </pivotCaches>
</workbook>
</file>

<file path=xl/sharedStrings.xml><?xml version="1.0" encoding="utf-8"?>
<sst xmlns="http://schemas.openxmlformats.org/spreadsheetml/2006/main" count="478" uniqueCount="272">
  <si>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</si>
  <si>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</si>
  <si>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</si>
  <si>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</si>
  <si>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</si>
  <si>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</si>
  <si>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</si>
  <si>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</si>
  <si>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</si>
  <si>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</si>
  <si>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</si>
  <si>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</si>
  <si>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</si>
  <si>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</si>
  <si>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</si>
  <si>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</si>
  <si>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</si>
  <si>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</si>
  <si>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</si>
  <si>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</si>
  <si>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</si>
  <si>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</si>
  <si>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</si>
  <si>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</si>
  <si>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</si>
  <si>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</si>
  <si>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Oficio</t>
  </si>
  <si>
    <t>Circular</t>
  </si>
  <si>
    <t>ANTIC 2016</t>
  </si>
  <si>
    <t>Demanda</t>
  </si>
  <si>
    <t>Acta de Reinicio</t>
  </si>
  <si>
    <t>HALLAZGO No.7 Contrato de Obra No. 2133529 del 31 de octubre de 2013, FONADE -  Municipio de Baranoa Departamento del Atlántico (F y D) $579.642.839.</t>
  </si>
  <si>
    <t>Después de dos años de encontrarse suspendido el contrato de obra, originado en la falta de planeación tanto del Municipio como de FONADE, en razón a que no se contaba con la titularidad de los predios donde debía construirse parte del puente, el objeto del mismo no se ha cumplido y por consiguiente no se ha satisfecho la necesidad planteada.</t>
  </si>
  <si>
    <t>Requerir al municipio el envió de los documentos de titularidad del predio para poder reiniciar la obra.</t>
  </si>
  <si>
    <t xml:space="preserve">Una vez verificada la titularidad del inmueble por parte del municipio, realizar el reinicio de la obra </t>
  </si>
  <si>
    <t>Acta de reinicio</t>
  </si>
  <si>
    <t xml:space="preserve">HALLAZGO No.11     Contrato Interadministrativo 2131051, FONADE -  Municipio de Baranoa - Departamento del Atlántico (F y D) $79.785.363 </t>
  </si>
  <si>
    <t>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t>
  </si>
  <si>
    <t>Requerir a la interventoría y al ente territorial para que conminen al contratista a efectuar las reparaciones de los detalles de calidad y realizar la revisión y verificación de las cantidades realmente ejecutadas.</t>
  </si>
  <si>
    <t>Solicitar informe de las reparaciones y del  recibo de las correcciones ejecutadas.</t>
  </si>
  <si>
    <t>Oficios e Informe</t>
  </si>
  <si>
    <t xml:space="preserve">HALLAZGO No.13  Convenio Interadministrativo Derivado No. 2133377 suscrito entre FONADE – y el municipio de Cotorra (F-D) $787.773.235 
</t>
  </si>
  <si>
    <t>Deficiencias en la etapa de construcción y en el seguimiento y control de las obligaciones contractuales, tanto de la interventoría como de la supervisión de FONADE y del municipio.</t>
  </si>
  <si>
    <t>Realizar el reinicio de la obra con el fin de cumplir con el objeto contractual y realizar el seguimiento a la presentación de facturación del pago por parte del contratista de obra, para amortizar el anticipo.</t>
  </si>
  <si>
    <t>Suscribir el acta de reinicio de proyecto.</t>
  </si>
  <si>
    <t>H1 FONTIC</t>
  </si>
  <si>
    <t>Hallazgo No. 1 Contrato de prestación de servicios profesionales No. 20171192 (F) y (D)</t>
  </si>
  <si>
    <t>Se presenta un incremento injustificado del valor de los honorarios profesionales para desempeñar obligaciones idénticas en un nuevo contrato suscrito con el mismo profesional en la vigencia 2017, porque los informes tienen el mismo reporte de avance cada mes.</t>
  </si>
  <si>
    <t>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t>
  </si>
  <si>
    <t>Informes de los Contratos de Prestación de Servicios vigentes  (10)</t>
  </si>
  <si>
    <t>H2 FONTIC</t>
  </si>
  <si>
    <t>Hallazgo 2 Contrato de prestación de servicios profesionales No. 2016632 (F) y (D)</t>
  </si>
  <si>
    <t>La necesidad que dio origen al contrato y las obligaciones que se establecieron, no fueron satisfechas ni cumplidas durante la ejecución del contrato de prestación de servicios No. 2016632 y sí se canceló la totalidad del valor pactado.</t>
  </si>
  <si>
    <t>H3 FONTIC</t>
  </si>
  <si>
    <t xml:space="preserve">Hallazgo 3 Contrato de prestación de servicios profesionales No 20161332 y Contrato 2016558 (F) y (D) </t>
  </si>
  <si>
    <t>se evidencia  que las necesidades que dieron origen a la contratación y las obligaciones que se establecieron, no fueron satisfechas ni cumplidas durante la ejecución de los contratos de prestación de servicios en cuestión y sí se canceló la totalidad de los valores pactados</t>
  </si>
  <si>
    <t>H4 FONTIC</t>
  </si>
  <si>
    <t>Hallazgo No. 4 Contrato de prestación de servicios profesionales No. 2016667 (F) y (D)</t>
  </si>
  <si>
    <t>No se encontró evidencia sobre cuales contratos la profesional realizó la supervisión, pues no figuran designaciones para adelantar supervisión ni prueba de la labor realizada.</t>
  </si>
  <si>
    <t>H5 FONTIC</t>
  </si>
  <si>
    <t>Hallazgo No. 5 Contrato de prestación de servicios profesionales No. 2016641 (F) y (D)</t>
  </si>
  <si>
    <t>Deficiencias en la etapa precontractual, contractual, falta de seguimiento y control por parte de la supervisión a las actividades realizadas por el contratista.</t>
  </si>
  <si>
    <t>H6 FONTIC</t>
  </si>
  <si>
    <t>Hallazgo No. 6 Contrato de prestación de servicios profesionales No. 2016530 (F) y (D)</t>
  </si>
  <si>
    <t>Deficiencias en la etapa precontractual, contractual, falta de seguimiento y control por parte de la supervisión a las actividades realizadas por el contratista</t>
  </si>
  <si>
    <t>H7 FONTIC</t>
  </si>
  <si>
    <t>Hallazgo No. 7 Contratos de prestación de servicios profesionales No. 2016628, 2016643, 2016596, 20161300 y 20161200 (F) y (D)</t>
  </si>
  <si>
    <t>Esta situación se presenta por deficiencias en la etapa precontractual, dado que las necesidades establecidas en las solicitudes de contratación no correspondían con las necesidades reales de ejecución del convenio. En la etapa contractual por falta de seguimiento y control por parte de la supervisión a las actividades realizadas por cada uno de los contratistas.</t>
  </si>
  <si>
    <t>H8 FONTIC</t>
  </si>
  <si>
    <t>Hallazgo No. 8 Selección trabajador oficial Gerente de Unidad (P) y (D)</t>
  </si>
  <si>
    <t xml:space="preserve">Las  certificaciones laborales aportadas por el candidato presentaban varias inconsistencias tales como la firma de los documentos, empresa sin NIT, no señalar las responsabilidades específicas para poder establecer la experiencia relacionada y una de ellas fue aportada con fecha posterior (22 de agosto de 2016) a la verificación de requisitos realizadas por Talento Humano (18 de agosto de 2018) y por tal razón las mismas no podían ser valoradas.   </t>
  </si>
  <si>
    <t>Implementar mejoras en el proceso de verificación de soportes de hoja de vida en empleados públicos y trabajadores oficiales</t>
  </si>
  <si>
    <t>Actualizar procedimiento de ingreso y egreso de empleados públicos y trabajadores oficiales</t>
  </si>
  <si>
    <t>Procedimiento aprobado y publicado en el catálogo documental</t>
  </si>
  <si>
    <t>H9 FONTIC</t>
  </si>
  <si>
    <t>Hallazgo No. 9 Plan Operativo Convenio 215085 suscrito entre FONADE y FONDO TIC (D)</t>
  </si>
  <si>
    <t>Se evidencian deficiencias en la supervisión, lo que se puede evidenciar en los continuos retrasos ocasionados incluso por falta de firma de la Gerencia del Convenio en Junio-Julio de 2016 y la decisión de llevar todos las convocatorias para el mes de octubre de 2016</t>
  </si>
  <si>
    <t>Verificar la aplicación del PMI001 Procedimiento de Negociación de Líneas Misionales en donde se incorpore las actividades a ejecutar en caso de que se presente en la ejecución de los convenios,  eventualidades o imprevistos que puedan afectar su normal ejecución y desarrollo.</t>
  </si>
  <si>
    <t>Lineamientos del marco general del proyecto-insumos plan operativo</t>
  </si>
  <si>
    <t>H10FONTIC</t>
  </si>
  <si>
    <t>Hallazgo No. 10 Lineamientos contratación integrador (D)</t>
  </si>
  <si>
    <t xml:space="preserve">Las situaciones descritas denotan que no existía claridad por parte de la Gerencia del Convenio 215085 sobre el alcance del proyecto, sus obligaciones, las especificaciones requeridas y los lineamientos definidos desde el MINTIC para contratar el proveedor integrador de servicios.  </t>
  </si>
  <si>
    <t>Ajustar el Estatuto de Contratación y el Manual de Supervisión e Interventoría</t>
  </si>
  <si>
    <t>H11FONTIC</t>
  </si>
  <si>
    <t>Hallazgo No. 11 Determinación Anticipos Contratación derivada (D)</t>
  </si>
  <si>
    <t>Los contratos terminaron sin que se amortizara la totalidad de los dineros entregados como anticipo, lo cual afectó la capacidad de gestión y el cumplimiento de las metas del Convenio por parte de FONADE, y limitó el giro de nuevos recursos por parte de FONTIC ocasionando la desfinanciación del proyecto Vive Digital.</t>
  </si>
  <si>
    <t>Realizar compensación de recursos aceptada y autorizada por los Contratistas Integradores de Servicios, en la facturación radicada y aceptada por Fonade, por servicios prestados por los Contratistas Integradores de Servicios en el marco del Contrato Interadministrativo 215085.</t>
  </si>
  <si>
    <t>Comunicaciones emitidas por los Contratistas Integradores de Servicios</t>
  </si>
  <si>
    <t>H12FONTIC</t>
  </si>
  <si>
    <t>Hallazgo No. 12 Servicios excluidos de IVA (O.I –D)</t>
  </si>
  <si>
    <t>Se puede concluir, que las facturas y la oferta presentada por la UT FONADE FASE 3 no contienen la carga impositiva que corresponde, porque si se hubiese incluido el impuesto que efectivamente debía calcularse, se habría superado el presupuesto establecido por MINTIC y FONADE.</t>
  </si>
  <si>
    <t>Integrar en los estudios previos y reglas de participación de la contratación derivada en los servicios que aplique (universidades, cooperación internacional, etc.) disposiciones de facturación del IVA para los potenciales contratistas.</t>
  </si>
  <si>
    <t>Formato estándar Estudios Previos</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</si>
  <si>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t>
  </si>
  <si>
    <t xml:space="preserve">Presentar demanda en contra de la interventoría por incumplimiento y posibles perjuicios para FONADE
</t>
  </si>
  <si>
    <t>H13FONTIC</t>
  </si>
  <si>
    <t xml:space="preserve">Hallazgo No. 13 Obligaciones Interventoría 2162850  (D) </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</si>
  <si>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 fecha a partir de la cual el interventor debía hacer entrega de algunos productos.</t>
  </si>
  <si>
    <t xml:space="preserve">Capacitar a los supervisores en el procedimiento para solicitar acciones contractuales por presunto incumplimiento 
</t>
  </si>
  <si>
    <t>Lista de asistencia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</si>
  <si>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</si>
  <si>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</si>
  <si>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</si>
  <si>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</si>
  <si>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</si>
  <si>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</si>
  <si>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</si>
  <si>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</si>
  <si>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</si>
  <si>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</si>
  <si>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</si>
  <si>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</si>
  <si>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</si>
  <si>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</si>
  <si>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</si>
  <si>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</si>
  <si>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</si>
  <si>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</si>
  <si>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</si>
  <si>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</si>
  <si>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</si>
  <si>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</si>
  <si>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</si>
  <si>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</si>
  <si>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</si>
  <si>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</si>
  <si>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</si>
  <si>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</si>
  <si>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</si>
  <si>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</si>
  <si>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</si>
  <si>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</si>
  <si>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</si>
  <si>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</si>
  <si>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</si>
  <si>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</si>
  <si>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</si>
  <si>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D H1 ICBF</t>
  </si>
  <si>
    <t xml:space="preserve">Hallazgo 1. Convenio 211048 de 2011 ICBF. Se incumplió el objeto del contrato de obra No.2140671 de 2014 con Consorcio Alcázares, se ejecutó solo el 66% de la obra. FONADE asumió vigilancia de obras de nov 2017 a oct 2018 por $78,4 mill., pago de arrendamiento de ICBF de jun a dic de 2018 por $115 mill., y $174,4 mill. por mantenimiento y recuperación de obras, como gastos adicionales. </t>
  </si>
  <si>
    <t>Inadecuada gestión de Interventoría y supervisión
Gestión inoportuna de la prórroga del contrato interadministrativo para mantener la contratación derivada.</t>
  </si>
  <si>
    <t>Establecer lineamientos respecto a los términos (plazos) para el trámite de modificaciones contractuales por parte de los grupos de trabajo de la entidad</t>
  </si>
  <si>
    <t>Adoptar plazos para el trámite de modificaciones contractuales por parte de los grupos de trabajo de la entidad</t>
  </si>
  <si>
    <t>SUBGERENCIA DE OPERACIONES (Planeación contractual)</t>
  </si>
  <si>
    <t>Capacitar/formar  a los supervisores/interventorías en el procedimiento de alerta a las compañías de seguros para advertir potenciales incumplimientos (menores al 5%), establecido en el manual de supervisión e interventoría vigente en la entidad</t>
  </si>
  <si>
    <t>Capacitar/formar  a los supervisores/interventorías en el procedimiento de alerta a las compañías de seguros</t>
  </si>
  <si>
    <t>Capacitación / Formación</t>
  </si>
  <si>
    <t>Gestión del proceso disciplinario por posible responsabilidades al interior de la entidad</t>
  </si>
  <si>
    <t xml:space="preserve">Incorporar este informe de denuncia en el proceso disciplinario 033-2018 </t>
  </si>
  <si>
    <t>Auto de incorporación</t>
  </si>
  <si>
    <t>SUBGERENCIA  ADMINISTRATIVA (Control Interno Disciplinario)</t>
  </si>
  <si>
    <t>AF2018 H1</t>
  </si>
  <si>
    <t xml:space="preserve">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t>
  </si>
  <si>
    <t>Tubería desinstalada con presencia de aguas residuales o servidas; manholes o pozos de inspección colmatados; cajas de inspección rebosadas o no construidas
Falta entrega de reajuste de diseños por parte de la Gobernación a Minvivienda
Inadecuada gestión de la interventoría y supervisión en el control del cumplimiento de las especificaciones técnicas pactadas en el contrato de obra</t>
  </si>
  <si>
    <t>Gestionar con la  Gobernación la terminación del proyecto</t>
  </si>
  <si>
    <t>Oficiar a la gobernación para que ejecute las reparaciones requeridas por deficiencias de calidad de obra y finalice la obra</t>
  </si>
  <si>
    <t>SUBGERENCIA DE DESARROLLO DE PROYECTOS (Gerencia Desarrollo Territorial)
OFICINA ASESORA JURÍDICA</t>
  </si>
  <si>
    <t>Solicitar conciliación con la Gobernación ante Procuraduría Judicial Administrativa para terminar la obra</t>
  </si>
  <si>
    <t>Solicitud de conciliación radicada</t>
  </si>
  <si>
    <t>OFICINA ASESORA JURÍDICA</t>
  </si>
  <si>
    <t>Gestionar acciones legales contra la Interventoría Consorcio GC CA</t>
  </si>
  <si>
    <t>Presentar FAP900 a Subgerencia de Operaciones por Subgerencia de Desarrollo de Proyectos</t>
  </si>
  <si>
    <t>FAP900 radicado</t>
  </si>
  <si>
    <t>SUBGERENCIA DE DESARROLLO DE PROYECTOS (Gerencia Desarrollo Territorial)</t>
  </si>
  <si>
    <t xml:space="preserve">Presentar FAP900 y FAP901 a Oficina Jurídica por Subgerencia de Operaciones </t>
  </si>
  <si>
    <t>FAP900 y 901 radicados</t>
  </si>
  <si>
    <t>SUBGERENCIA DE OPERACIONES (Gerencia Gestión Post contractual)</t>
  </si>
  <si>
    <t>Presentar la demanda</t>
  </si>
  <si>
    <t>Documento de demanda radicado</t>
  </si>
  <si>
    <t xml:space="preserve">OFICINA ASESORA JURÍDICA </t>
  </si>
  <si>
    <t>AF2018 H2</t>
  </si>
  <si>
    <t>Convenio 215028-2015 FONSECON. Contrato 215034-2015 municipio Zipaquirá. Contrato de obra 2162241-2016 Consorcio Orinoquía: construcción II etapa estación de policía San Juanito. Avance físico de 58% y suspensión por componente eléctrico, la infraestructura no tiene cubierta y está expuesta al ambiente.</t>
  </si>
  <si>
    <t>Modificación de diseños para la fase II por parte de la Policía
Lesiones, daños y afectaciones de la fase I que deben corregirse 
Deficiencias en el diseño entregado por el Municipio en lo concerniente al capítulo eléctrico</t>
  </si>
  <si>
    <t>Gestionar con la interventoría  y el municipio la finalización del proyecto y recibo de la obra</t>
  </si>
  <si>
    <t>Solicitar pronunciamiento de la interventoría de los aspectos técnicos, administrativos, financieros y legales  frente a los hechos y observaciones de la CGR, y sobre las acciones correctivas correspondientes a implementar que subsanen lo pertinente</t>
  </si>
  <si>
    <t>Informe de interventoría</t>
  </si>
  <si>
    <t>SUBGERENCIA DE DESARROLLO DE PROYECTOS (Gerencia Infraestructura y Competitividad)</t>
  </si>
  <si>
    <t>Revisar las cantidades de obra ejecutadas y no ejecutadas evidenciadas por la CGR y tomar las acciones correctivas de compensación en acta parcial de obra</t>
  </si>
  <si>
    <t>Acta de recibo parcial de la interventoría</t>
  </si>
  <si>
    <t>Gestionar la finalización del proyecto con sustento en la reparación de los elementos estructurales  fase I (ejecutada por el Municipio de Zipaquirá) y los ajustes al componente eléctrico</t>
  </si>
  <si>
    <t>Acta de recibo de obra a satisfacción de la interventoría</t>
  </si>
  <si>
    <t>AF2018 H3</t>
  </si>
  <si>
    <t>Convenio 211029-2011 FONTUR. Contrato 2130569 estudios y diseños y Contrato de Obra 2151817: construcción plataforma flotante junto al muelle Johnny Cay, San Andrés. Obra inconclusa hace 3 años y no están instaladas ni almacenadas adecuadamente 19 unidades flotantes en acero naval, ni entrepiso en madera densa, ni pasarela metálica flotante, ni módulos rompeolas recibidos por FONADE</t>
  </si>
  <si>
    <t>Requerimiento expreso de plataforma flotante por parte de FONTUR
No identificación de las deficiencias en los diseños entregados
Inadecuada planeación y control de FONADE en los contratos celebrados en el 2013 (ajustes diseños iniciales y su interventoría)
inadecuada gestión de supervisión debido a que validó y suscribió acta de  recibo final sin cumplimiento de cantidades construidas</t>
  </si>
  <si>
    <t xml:space="preserve">Realizar las gestiones necesarias para recuperar los recursos desembolsados y los perjuicios derivados por la ejecución defectuosa de la labor desarrollada por parte de los contratistas de consultoría e interventoría </t>
  </si>
  <si>
    <t>Gestionar acciones legales contra Proyectos de Ingeniería y Consultoría - estudios y diseños</t>
  </si>
  <si>
    <t>Auto admisorio de la demanda</t>
  </si>
  <si>
    <t>Gestionar acciones legales contra Consorcio Gespro - Interventoría</t>
  </si>
  <si>
    <t>AF2018 H4</t>
  </si>
  <si>
    <t>Convenio 211029-2011 FONTUR. Contrato de Obra 2151540: construcción muelle turístico Los Lancheros en San Andrés. A marzo de 2019 el muelle no ha entrado en funcionamiento, pero se utiliza de manera informal, las construcciones se encuentran en estado de abandono, sin custodia ni mantenimiento.</t>
  </si>
  <si>
    <t>Falta del servicio de energía eléctrica y de agua potable
Falta de mantenimiento preventivo 
Las obras no han sido recibidas por FONTUR</t>
  </si>
  <si>
    <t>Evidenciar recibo de la obra por parte de FONTUR y gestionar demanda judicial contra FONTUR por incumplimiento del convenio y para liquidación del mismo</t>
  </si>
  <si>
    <t>Acta de entrega y recibo de bienes y servicios producto del contrato</t>
  </si>
  <si>
    <t>AF2018 H5</t>
  </si>
  <si>
    <t>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t>
  </si>
  <si>
    <t>Vencimiento del plazo de ejecución del Convenio Marco</t>
  </si>
  <si>
    <t>Suscribir y ejecutar convenio con Municipio para terminar el proyecto</t>
  </si>
  <si>
    <t>Suscribir convenio con municipio de Chaparral para finalizar obra, en el marco del Convenio 212080-2012 con DPS (aprobado cambio en Comité de Negocios)</t>
  </si>
  <si>
    <t>Convenio interadministrativo celebrado</t>
  </si>
  <si>
    <t>Contratar la interventoría</t>
  </si>
  <si>
    <t>Contrato de interventoría celebrado</t>
  </si>
  <si>
    <t xml:space="preserve">Gestionar la finalización del proyecto </t>
  </si>
  <si>
    <t>Amortizar en anticipo mediante actas parciales del Contrato en ejecución</t>
  </si>
  <si>
    <t>Amortizar el anticipo mediante actas parciales</t>
  </si>
  <si>
    <t>Informe de amortización del anticipo de la interventoría</t>
  </si>
  <si>
    <t>Balance económico del convenio interadministrativo</t>
  </si>
  <si>
    <t>SUBGERENCIA FINANCIERA (Gerencia de Presupuesto)</t>
  </si>
  <si>
    <t>DESCRIPCIÓN AVANCE Y SOPORTES ASOCIADOS</t>
  </si>
  <si>
    <t>SUBGERENCIA DE DESARROLLO DE PROYECTOS (Gerente Ciencia, Tecnología y Emprendimiento)</t>
  </si>
  <si>
    <t>SUBGERENCIA ADMINISTRATIVA (Gerencia Talento Humano – Gerencia Desarrollo Organizacional)</t>
  </si>
  <si>
    <t>SUBGERENCIA DE OPERACIONES (Planeación Contractual)
SUBGERENCIA ADMINISTRATIVA (Desarrollo Organizacional)</t>
  </si>
  <si>
    <t>SUBGERENCIA FINANCIERA (Contabilidad)
SUBGERENCIA DE OPERACIONES (Planeación Contractual)</t>
  </si>
  <si>
    <t>Realizar formación sobre legislación tributaria y su aplicación en la etapa precontractual y contractual a los colaboradores de la Subgerencia de Contratación</t>
  </si>
  <si>
    <t>Radicado 10193100092893 del Grupo de Contabilidad, con soportes de convocatoria a capacitación de asesores tributarios y lista de asistencia.</t>
  </si>
  <si>
    <t>SUBGERENCIA DE OPERACIONES
SUBGERENCIA DE DESARROLLO DE PROYECTOS</t>
  </si>
  <si>
    <t>Manual de Contratación y Manual de Supervisión e Interventoría aprobados,  publicados  y socializados</t>
  </si>
  <si>
    <t>SUBGERENCIA DE DESARROLLO DE PROYECTOS
SUBGERENCIA DE OPERACIONES</t>
  </si>
  <si>
    <t>SUBGERENCIA DE DESARROLLO DE PROYECTOS (Gerente Ciencia, Tecnología y Emprendimiento)
SUBGERENCIA ADMINISTRATIVA (Gerencia Desarrollo Organizacional)</t>
  </si>
  <si>
    <t>SUBGERENCIA DE DESARROLLO DE PROYECTOS (Gerencia Desarrollo Territorial)
SUBGERENCIA DE OPERACIONES (Gerencia Planeación contractual y Gerencia Procesos de Selección)</t>
  </si>
  <si>
    <t>SUBGERENCIA DE DESARROLLO DE PROYECTOS (Gerencia Desarrollo Territorial)
SUBGERENCIA DE OPERACIONES (Gerencia Planeación contractual)</t>
  </si>
  <si>
    <t xml:space="preserve">FONADE radicó la demanda con número de proceso 25000233600020180105500 del 16/12/2018, FONADE VS UNIVERSIDAD DISTRITAL. 
Se anexa Auto de Admisión de la demanda del 18 de diciembre de 2018 y Reporte del estado de la demanda FONADE VS UNIVERSIDAD DISTRITAL. </t>
  </si>
  <si>
    <t>A partir de la identificación de estos hechos, FONADE adoptó controles en la contratación vía la adopción del Manual de Contratación (14/08/2018), particularmente restringiendo los anticipos únicamente para contratos de obra y máximo un 10%, y adoptó el Manual de Supervisión e Interventoría (30/04/2018) con formatos de verificación de ejecución de anticipos.</t>
  </si>
  <si>
    <t>estado</t>
  </si>
  <si>
    <t>La Subgerencia Administrativa expidió del Auto de apertura de investigación dentro del radicado No. 033 de 2018, bajo el cual se ordenó la incorporación del informe de denuncia, atendido a través de constancia secretarial de 18 de julio quedo legalmente incorporada al expediente.</t>
  </si>
  <si>
    <t>EL 26 de octubre de 2018 se realizó mesa de trabajo con el ente territorial, en la cual este adquirio el compromiso de  incluir en la resolución de liquidación el valor a cobrar por parte del contratista.
Con radicado No. 20182700367041 de 12 de diciembre de 2018 se da respuesta a la comunicación con radicado No. 2018430063643, respecto a la resolución No. 2016.11.08.001. Liquidación unilateral contrato de obra, solictando nuevamente enviar la resolución de liquidación ajustada, así como los soportes de las acciones emprendidas por el municipio para conminar al contratista a cumplir con su obligación de presentar la cuenta de cobro con el fin de amortizar el anticipo.
El 31 de enero de 2019 se realizó visitá técnica y comité de seguimiento.
Con radicado No. 20192700030173 de 08 de febrero de 2019 se remitió a la Subgerencia de contratación estudio fáctico para el inicio de acción judicial FAP900 solictando declarar el incumplimiento de sus obligaciones por parte del municipio de Baranoa al no iniciar las acciones pertientes con el fin de recuperar el valor pendiente por amortizar del anticipo por el contratista y no llevar a cabo las medidas correctivas respecto a las observaciones realizadas por la CGR en referencia a la estabilidad y calidad de la obra y por ende condenar al ente territorial a reconocer y pagar a FONADE dicho valor.
Con radicado No. 20192700042971 de 27 de febrero de 2019 se reiteró a municipio de Baranoa el incumplimiento de los compromisos adquiridos, remitiendo informe de visita del 31/01/2019 e indicando que se daría inicia a las acciones judiciales pertinentes.
El 27 de marzo de 2019 se realizó mesa de trabajo con la Alcaldía de Baranoa en la cual se reitera las obligaciones del ente territorial.
El 16 de mayo de 2019 se firmó Acta de Reinicio No.3- Fase II del  Contrato de Obra LP-02/02-2014</t>
  </si>
  <si>
    <t>El 26 de junio de 2019 se suscribió el Convenio Interadministrativo No. 2191870 con el muniicipio de Chaparral - Tolima para la terminación de la construcción del puente vehicular sobre el Rio Amoyá.</t>
  </si>
  <si>
    <t>El 2 de julio de 2019 Enterritorio envió oficio a la Gobernación solicitando: 1. Establecer acciones a adoptar respecto al informe de la CGR. 2. Garantizar la terminación y entrega de las obras. 3. Gestionar la devolución del anticipo.</t>
  </si>
  <si>
    <t>La Subgerencia de Desarrollo de Proyectos presenta soporte del FAP900 proyectado respecto del Contrato de interventoría No. 2141015 Consorcio GC CA. El mismo no tiene el costeo de la nueva interventoría, este valor se incluirá  una vez sea entregado por Planeación Contractual como perjuicio causado a ENTerritorio, por lo que el formato no ha sido radicado a la Subgerencia de Operaciones.</t>
  </si>
  <si>
    <t>La Oficina Asesora Jurídica entrega el auto admisorio de la demanda de fecha 10/06/2019</t>
  </si>
  <si>
    <t>La Oficina Asesora Jurídica entrega el auto admisorio de la demanda de fecha 17/05/2018 para contratista e interventoría.</t>
  </si>
  <si>
    <t>La Gerencia de Unidad remite el acta de entrega del muelle de Lancheros firmada por las partes, que fue enviada con radicado 20182200349331 a FONTUR para su revisión y posterior aprobación.</t>
  </si>
  <si>
    <t xml:space="preserve">La gerencia de Unidad remite el acta parcial de obra no. 8, con el registro de compensación de actividades y la memoria de cantidades de obra; y el acta parcial No. 9 con la memoria de cantidades de obra. </t>
  </si>
  <si>
    <t>La Gerencia de Unidad envía informe de interventoría sobre correcciones que hará en acta parcial de obra No. 8.</t>
  </si>
  <si>
    <t>La Subgerencia de Operaciones expidió la Circular interna No. 5 del 28/05/2019 con radicado 20195000000424</t>
  </si>
  <si>
    <t>Se adjuntan las comunicaciones de solicitud de amortización por cada contrato.</t>
  </si>
  <si>
    <t xml:space="preserve">Capacitar a los supervisores en el procedimiento para solicitar acciones contractuales por presunto incumplimiento 
</t>
  </si>
  <si>
    <t>La Gerencia de Unidad envía los 11 informes de ejecución firmados por la supervisión de los contratos de prestación de servicios vigentes para el convenio (11)</t>
  </si>
  <si>
    <t>La Subgerencia de Operaciones envía la presentación realizada y la lista de asistencia de actividad ejecutada el 4/07/2019. Cumplida unos días fuera de plazo.</t>
  </si>
  <si>
    <t>El Grupo de Planeación Contractual estandarizó un modelo de estudios previos el cual es un documento no controlado de la entidad, ya que cada solicitud de estudio previo maneja una especialidad única.  En cada documento de estudio previo se incluye el capitulo 4. IMPUESTOS, en el mismo se establece que el oferente debe considerar en su oferta todos los costos correspondientes a impuestos, tasas, contribuciones o gravámenes que se causen con ocasión de la suscripción, legalización y suscripción del contrato. Envían dos soportes de estudios previos del período.</t>
  </si>
  <si>
    <t>La Gerencia de Talento Humano envía soporte de adopción del procediemiento en el catálogo documental de la entidad el 11/04/2019.</t>
  </si>
  <si>
    <t>Al 30 de junio de 2019 se encuentra pendiente la presentación del FAP900 a la Subgerencia de Operaciones por parte de la Subgerencia de Desarrollo de Proyectos, lo anterior dado que la fecha prevista de inicio de la actividad fue a finales del mes de junio.</t>
  </si>
  <si>
    <t>Actividad no cumplida en plazos. Se envía correo a la Gerencia de Unidad indicando las dos opciones que tiene:
1. Cumplirla en nueva fecha, explicando los avances de gestión y las razones de incumplimiento en el plazo, así como definiendo compromiso de cumplimiento en nueva fecha, para lo cual se diligencia el formato  adjunto (FAU020), el cual firma el Subgerente correspondiente.
2. Reformularla integralmente, buscando que resuelva efectivamente las causas identificadas del hallazgo, para lo cual deberá diligenciar el contenido del memorando adjunto, y debe ser enviado por la Gerente General de la entidad, que es quien lo suscribe con la CGR, a esta asesoría.</t>
  </si>
  <si>
    <t>EL 31/01/2019 se realizó comité de seguimiento con la entidad territorial, solicitando cumplimiento de compromisos adquiridos para el proyecto.
- En consideración al cambio de vigencia, el 06/02/2019 con Memorando No. 20192700028943 se solciitó al área de planeación contractual la actualización del estudio previo y el estudio de precios de mercado;  quien dió respuesta el13/02/2019 con memorando No. 20195100036853.
Se envía correo a la Gerencia de Unidad indicando las dos opciones que tiene:
1. Cumplirla en nueva fecha, explicando los avances de gestión y las razones de incumplimiento en el plazo, así como definiendo compromiso de cumplimiento en nueva fecha, para lo cual se diligencia el formato  adjunto (FAU020), el cual firma el Subgerente correspondiente.
2. Reformularla integralmente, buscando que resuelva efectivamente las causas identificadas del hallazgo, para lo cual deberá diligenciar el contenido del memorando adjunto, y debe ser enviado por la Gerente General de la entidad, que es quien lo suscribe con la CGR, a esta asesoría.
- El 14/02/2019 mediante radicado No. 20192700032931, se puso a consideración de PS la solicitud de mayores recursos para adelantar la contratación de la nueva interventoría; con base en la cual, en comité del 21/02/2019 PS solicitó realizar comité con el ET para determinar aporte de recursos por parte del municipio para la terminación de la obra, con base en lo cual PS dará su pronunciamiento frente a lo requerido por FONADE.
- El 12/03/2019 mediate comunicación identificada con radicado No. 20192700055851 se citó al municipo a comité de seguimiento con  el fin de establecer cofinanciación por municipio.
- El 19/03/2019 se realizó mesa de trabajo con Prosperidad social para requerir al municipio de Baranoa cofinanciación de los recursos requeridos para la terminación de la obra, quedando compromiso por parte del municipio de respuesta el 22/03/2019.
- El 28/03/2019 se realizó comité de seguimiento con el municipio en el cual se comprometió a enviar el CDP como soporte de la cofinanciación de recursos el 02/04/2019
La Gerencia de Unidad  ha requerido al municipio en mesas de trabajo para la cofinanciación de recursos para terminación de la obra y que Prosperidad Social aporte recursos para la interventoria . A la fecha el municipio ha incumplido los compromisos adquiridos. Se adjuntan informes y actas de reuniones.</t>
  </si>
  <si>
    <t>Mediante radicado No. 20192700025101 del 07/02/2019 se reitera al municipo obligaciones establecidas en el convenio.
- Con memorando No. 20192700028953 del 06/02/2019 y memorando No. 20192700032363 del 12/02/2019 se solicita atualización de costeo de la nueva interventoría al área de planeación contractual, la cual dió respuesta el 14/02/2019 con memorando No. 20195100036943, incluyendo en el mismo una etapa de diagnóstico de condiciones actuales de la obra.
- Se suscribió contrato de interventoría 2191010 el 19/03/2019 con la firma CONSTRUOBRAS C&amp;M S.A.S.
- El 27/03/2019 hubo mesa de trabajo para seguimiento de compromisos.
- Se realizó reunión inicial con interventoría el 02/04/2019
- Se efectuó visita de socialización con entidad territorial, contratista de obra e interventoría actual para el 08/04/2019, en la cual se adquiere el compromiso de inicio de la etapa de diagnóstico el 22/04/2019
- El 23/04/2019 se suscribió acta de inicio del contrato de interventoría, el cual cuenta con una etapa de diagnóstico del estado actual de la sobras de 23 días y una ejecución de 25 días, una vez surta la etapa de diagnóstico se debe dar inicio a la etapa de ejecución.
- El 15/05/2019 hubo mesa de trabajo para seguimiento de compromisos.
- La Gerencia de Unidad ha requerido al municipio en mesas de trabajo para la entrega del informe de las reparaciones, el municipio informa que  programará al contratista con una comisión topográica para efectuar mediciones de cantidades de obra y que ENterritorio asistirá junto con la interventoria. A la fecha no se han cumplido los compromisos por parte del municipio, se adjuntan informes y actas de reunión.
- El  8/7/2019 se hizo seguimiento a pendientes del Municipio y del contrato de obra, estableciendo compromisos de gestión por parte del Municipio de Baranoa.
Se envía correo a la Gerencia de Unidad indicando las dos opciones que tiene:
1. Cumplirla en nueva fecha, explicando los avances de gestión y las razones de incumplimiento en el plazo, así como definiendo compromiso de cumplimiento en nueva fecha, para lo cual se diligencia el formato  adjunto (FAU020), el cual firma el Subgerente correspondiente.
2. Reformularla integralmente, buscando que resuelva efectivamente las causas identificadas del hallazgo, para lo cual deberá diligenciar el contenido del memorando adjunto, y debe ser enviado por la Gerente General de la entidad, que es quien lo suscribe con la CGR, a esta asesoría.</t>
  </si>
  <si>
    <t>Acción en plazo de ejecución.</t>
  </si>
  <si>
    <t>Total general</t>
  </si>
  <si>
    <t>VIGENCIA</t>
  </si>
  <si>
    <t>FONTIC</t>
  </si>
  <si>
    <t>Denuncia ICBF</t>
  </si>
  <si>
    <t>AF2018</t>
  </si>
  <si>
    <t>Cuenta de ACTIVIDADES / DESCRIPCIÓN</t>
  </si>
  <si>
    <t>Datos</t>
  </si>
  <si>
    <t>Promedio de estado</t>
  </si>
  <si>
    <t>Suma de ACTIVIDADES / AVANCE FÍSICO DE EJECUCIÓN</t>
  </si>
  <si>
    <t>(Varios elementos)</t>
  </si>
  <si>
    <t>Vigencia</t>
  </si>
  <si>
    <t>No. Acciones</t>
  </si>
  <si>
    <t>vigentes</t>
  </si>
  <si>
    <t>Cumplidas</t>
  </si>
  <si>
    <t>(a junio de 2019)</t>
  </si>
  <si>
    <t>Por cumplir (2019-2020)</t>
  </si>
  <si>
    <t>Por cumplir fuera de plazos</t>
  </si>
  <si>
    <t>Cumplido en plazos (%)</t>
  </si>
  <si>
    <t>% promedio avances</t>
  </si>
  <si>
    <t>Acciones pendientes</t>
  </si>
  <si>
    <t>Anticipos 2016</t>
  </si>
  <si>
    <t>* Reiniciar obra en Municipio de Baranoa-Atlántico</t>
  </si>
  <si>
    <t>SUBGERENCIA DE DESARROLLO DE PROYECTOS - Gerencia Desarrollo Territorial)</t>
  </si>
  <si>
    <t>* Informe de la interventoría de reparaciones realizadas en obra</t>
  </si>
  <si>
    <t>Denuncia FONTIC</t>
  </si>
  <si>
    <r>
      <t xml:space="preserve">* Adoptar lineamientos del marco general del proyecto- Insumos plan operativo </t>
    </r>
    <r>
      <rPr>
        <i/>
        <sz val="12"/>
        <color indexed="56"/>
        <rFont val="Helvetica"/>
        <family val="0"/>
      </rPr>
      <t>SUBGERENCIA DE DESARROLLO DE PROYECTOS (Gerencia Ciencia, Tecnología y Emprendimiento)</t>
    </r>
  </si>
  <si>
    <t>Auditoria Financiera 2018</t>
  </si>
  <si>
    <t>CASILLA 48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</si>
</sst>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dd/mm/yyyy;@"/>
    <numFmt numFmtId="166" formatCode="0.0%"/>
    <numFmt numFmtId="167" formatCode="0.0"/>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_-* #,##0.0_-;\-* #,##0.0_-;_-* &quot;-&quot;_-;_-@_-"/>
  </numFmts>
  <fonts count="58">
    <font>
      <sz val="11"/>
      <color indexed="8"/>
      <name val="Calibri"/>
      <family val="2"/>
    </font>
    <font>
      <b/>
      <sz val="11"/>
      <color indexed="9"/>
      <name val="Calibri"/>
      <family val="2"/>
    </font>
    <font>
      <b/>
      <sz val="11"/>
      <color indexed="8"/>
      <name val="Calibri"/>
      <family val="2"/>
    </font>
    <font>
      <sz val="10"/>
      <name val="Arial"/>
      <family val="2"/>
    </font>
    <font>
      <sz val="9"/>
      <name val="Arial"/>
      <family val="2"/>
    </font>
    <font>
      <sz val="8"/>
      <name val="Calibri"/>
      <family val="2"/>
    </font>
    <font>
      <sz val="8"/>
      <color indexed="8"/>
      <name val="Arial"/>
      <family val="2"/>
    </font>
    <font>
      <b/>
      <sz val="9"/>
      <color indexed="9"/>
      <name val="Arial"/>
      <family val="2"/>
    </font>
    <font>
      <sz val="9"/>
      <color indexed="8"/>
      <name val="Arial"/>
      <family val="2"/>
    </font>
    <font>
      <sz val="18"/>
      <name val="Arial"/>
      <family val="2"/>
    </font>
    <font>
      <i/>
      <sz val="12"/>
      <color indexed="56"/>
      <name val="Helvetica"/>
      <family val="0"/>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0"/>
      <color indexed="8"/>
      <name val="Arial"/>
      <family val="2"/>
    </font>
    <font>
      <b/>
      <sz val="14"/>
      <color indexed="9"/>
      <name val="Helvetica"/>
      <family val="0"/>
    </font>
    <font>
      <sz val="14"/>
      <color indexed="8"/>
      <name val="Helvetica"/>
      <family val="0"/>
    </font>
    <font>
      <b/>
      <sz val="14"/>
      <color indexed="8"/>
      <name val="Helvetica"/>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theme="1"/>
      <name val="Arial"/>
      <family val="2"/>
    </font>
    <font>
      <sz val="9"/>
      <color rgb="FF000000"/>
      <name val="Arial"/>
      <family val="2"/>
    </font>
    <font>
      <b/>
      <sz val="14"/>
      <color rgb="FFFFFFFF"/>
      <name val="Helvetica"/>
      <family val="0"/>
    </font>
    <font>
      <sz val="14"/>
      <color rgb="FF000000"/>
      <name val="Helvetica"/>
      <family val="0"/>
    </font>
    <font>
      <i/>
      <sz val="12"/>
      <color rgb="FF004A84"/>
      <name val="Helvetica"/>
      <family val="0"/>
    </font>
    <font>
      <b/>
      <sz val="14"/>
      <color rgb="FF000000"/>
      <name val="Helvetica"/>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00B0F0"/>
        <bgColor indexed="64"/>
      </patternFill>
    </fill>
    <fill>
      <patternFill patternType="solid">
        <fgColor rgb="FFBDD7E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color indexed="63"/>
      </top>
      <bottom/>
    </border>
    <border>
      <left/>
      <right style="thin"/>
      <top style="thin"/>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style="thin">
        <color rgb="FF999999"/>
      </top>
      <bottom style="thin">
        <color rgb="FF999999"/>
      </bottom>
    </border>
    <border>
      <left>
        <color indexed="63"/>
      </left>
      <right>
        <color indexed="63"/>
      </right>
      <top style="thin">
        <color rgb="FF999999"/>
      </top>
      <bottom>
        <color indexed="63"/>
      </bottom>
    </border>
    <border>
      <left>
        <color indexed="63"/>
      </left>
      <right>
        <color indexed="63"/>
      </right>
      <top style="thin">
        <color rgb="FF999999"/>
      </top>
      <bottom style="thin">
        <color rgb="FF999999"/>
      </bottom>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thick">
        <color rgb="FFFFFFFF"/>
      </bottom>
    </border>
    <border>
      <left style="medium">
        <color rgb="FFFFFFFF"/>
      </left>
      <right style="medium">
        <color rgb="FFFFFFFF"/>
      </right>
      <top style="thick">
        <color rgb="FFFFFFFF"/>
      </top>
      <bottom>
        <color indexed="63"/>
      </bottom>
    </border>
    <border>
      <left style="medium">
        <color rgb="FFFFFFFF"/>
      </left>
      <right style="medium">
        <color rgb="FFFFFFFF"/>
      </right>
      <top>
        <color indexed="63"/>
      </top>
      <bottom>
        <color indexed="63"/>
      </bottom>
    </border>
    <border>
      <left style="medium">
        <color rgb="FFFFFFFF"/>
      </left>
      <right style="medium">
        <color rgb="FFFFFFFF"/>
      </right>
      <top>
        <color indexed="63"/>
      </top>
      <bottom style="medium">
        <color rgb="FFFFFFFF"/>
      </bottom>
    </border>
    <border>
      <left style="medium">
        <color rgb="FFFFFFFF"/>
      </left>
      <right style="medium">
        <color rgb="FFFFFFFF"/>
      </right>
      <top style="medium">
        <color rgb="FFFFFFFF"/>
      </top>
      <bottom style="medium">
        <color rgb="FFFFFFFF"/>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05">
    <xf numFmtId="0" fontId="0" fillId="0" borderId="0" xfId="0" applyFont="1" applyAlignment="1">
      <alignment/>
    </xf>
    <xf numFmtId="0" fontId="1" fillId="33" borderId="10" xfId="0" applyFont="1" applyFill="1" applyBorder="1" applyAlignment="1">
      <alignment horizontal="center" vertical="center"/>
    </xf>
    <xf numFmtId="164" fontId="2" fillId="34" borderId="11" xfId="0" applyNumberFormat="1" applyFont="1" applyFill="1" applyBorder="1" applyAlignment="1">
      <alignment horizontal="center" vertical="center"/>
    </xf>
    <xf numFmtId="0" fontId="3" fillId="0" borderId="11" xfId="0" applyFont="1" applyBorder="1" applyAlignment="1">
      <alignment horizontal="justify" vertical="top" wrapText="1"/>
    </xf>
    <xf numFmtId="0" fontId="3" fillId="0" borderId="11" xfId="0" applyFont="1" applyBorder="1" applyAlignment="1">
      <alignment horizontal="center" vertical="center" wrapText="1"/>
    </xf>
    <xf numFmtId="0" fontId="4" fillId="35" borderId="11" xfId="0" applyFont="1" applyFill="1" applyBorder="1" applyAlignment="1">
      <alignment horizontal="justify" vertical="top" wrapText="1"/>
    </xf>
    <xf numFmtId="9" fontId="0" fillId="0" borderId="0" xfId="59" applyFont="1" applyAlignment="1">
      <alignment/>
    </xf>
    <xf numFmtId="0" fontId="51" fillId="0" borderId="11" xfId="0" applyFont="1" applyBorder="1" applyAlignment="1">
      <alignment horizontal="justify" vertical="top" wrapText="1"/>
    </xf>
    <xf numFmtId="0" fontId="52" fillId="0" borderId="11" xfId="0" applyFont="1" applyBorder="1" applyAlignment="1">
      <alignment horizontal="justify" vertical="top" wrapText="1"/>
    </xf>
    <xf numFmtId="0" fontId="4" fillId="0" borderId="11" xfId="0" applyFont="1" applyFill="1" applyBorder="1" applyAlignment="1">
      <alignment horizontal="justify" vertical="top" wrapText="1"/>
    </xf>
    <xf numFmtId="0" fontId="4" fillId="0" borderId="11" xfId="0" applyFont="1" applyFill="1" applyBorder="1" applyAlignment="1">
      <alignment horizontal="center" vertical="center" wrapText="1"/>
    </xf>
    <xf numFmtId="164" fontId="4" fillId="0" borderId="11" xfId="55" applyNumberFormat="1" applyFont="1" applyFill="1" applyBorder="1" applyAlignment="1">
      <alignment horizontal="center" vertical="center"/>
      <protection/>
    </xf>
    <xf numFmtId="164" fontId="4" fillId="35" borderId="11" xfId="55" applyNumberFormat="1" applyFont="1" applyFill="1" applyBorder="1" applyAlignment="1">
      <alignment horizontal="center" vertical="center"/>
      <protection/>
    </xf>
    <xf numFmtId="0" fontId="4" fillId="35" borderId="11" xfId="0" applyFont="1" applyFill="1" applyBorder="1" applyAlignment="1">
      <alignment horizontal="center" vertical="center" wrapText="1"/>
    </xf>
    <xf numFmtId="0" fontId="53" fillId="35" borderId="11" xfId="0" applyFont="1" applyFill="1" applyBorder="1" applyAlignment="1">
      <alignment horizontal="justify" vertical="top" wrapText="1"/>
    </xf>
    <xf numFmtId="0" fontId="4" fillId="0" borderId="11" xfId="0" applyFont="1" applyBorder="1" applyAlignment="1">
      <alignment horizontal="justify" vertical="top" wrapText="1"/>
    </xf>
    <xf numFmtId="0" fontId="52" fillId="0" borderId="11" xfId="0" applyFont="1" applyFill="1" applyBorder="1" applyAlignment="1">
      <alignment horizontal="justify" vertical="top" wrapText="1"/>
    </xf>
    <xf numFmtId="0" fontId="52" fillId="36" borderId="11" xfId="0" applyFont="1" applyFill="1" applyBorder="1" applyAlignment="1">
      <alignment horizontal="justify" vertical="top" wrapText="1"/>
    </xf>
    <xf numFmtId="0" fontId="4" fillId="36" borderId="11" xfId="0" applyFont="1" applyFill="1" applyBorder="1" applyAlignment="1">
      <alignment horizontal="justify" vertical="top" wrapText="1"/>
    </xf>
    <xf numFmtId="0" fontId="4" fillId="36" borderId="11" xfId="0" applyFont="1" applyFill="1" applyBorder="1" applyAlignment="1">
      <alignment horizontal="center" vertical="center" wrapText="1"/>
    </xf>
    <xf numFmtId="0" fontId="8" fillId="34" borderId="11" xfId="0" applyFont="1" applyFill="1" applyBorder="1" applyAlignment="1" applyProtection="1">
      <alignment horizontal="justify" vertical="top" wrapText="1"/>
      <protection locked="0"/>
    </xf>
    <xf numFmtId="0" fontId="52" fillId="35" borderId="11" xfId="0" applyFont="1" applyFill="1" applyBorder="1" applyAlignment="1">
      <alignment horizontal="justify" vertical="top" wrapText="1"/>
    </xf>
    <xf numFmtId="0" fontId="8" fillId="34" borderId="11" xfId="0" applyFont="1" applyFill="1" applyBorder="1" applyAlignment="1" applyProtection="1">
      <alignment vertical="center" wrapText="1"/>
      <protection locked="0"/>
    </xf>
    <xf numFmtId="0" fontId="8" fillId="34" borderId="11" xfId="0" applyFont="1" applyFill="1" applyBorder="1" applyAlignment="1" applyProtection="1">
      <alignment horizontal="center" vertical="center"/>
      <protection locked="0"/>
    </xf>
    <xf numFmtId="0" fontId="8" fillId="0" borderId="11" xfId="0" applyFont="1" applyBorder="1" applyAlignment="1">
      <alignment vertical="center" wrapText="1"/>
    </xf>
    <xf numFmtId="0" fontId="8" fillId="0" borderId="11" xfId="0" applyFont="1" applyBorder="1" applyAlignment="1">
      <alignment/>
    </xf>
    <xf numFmtId="0" fontId="7" fillId="33" borderId="11" xfId="0" applyFont="1" applyFill="1" applyBorder="1" applyAlignment="1">
      <alignment horizontal="center" vertical="center"/>
    </xf>
    <xf numFmtId="1" fontId="4" fillId="35" borderId="11" xfId="0" applyNumberFormat="1" applyFont="1" applyFill="1" applyBorder="1" applyAlignment="1">
      <alignment horizontal="center" vertical="center" wrapText="1"/>
    </xf>
    <xf numFmtId="0" fontId="4" fillId="0" borderId="11" xfId="0" applyFont="1" applyBorder="1" applyAlignment="1">
      <alignment vertical="center" wrapText="1"/>
    </xf>
    <xf numFmtId="0" fontId="4" fillId="34" borderId="11" xfId="0" applyFont="1" applyFill="1" applyBorder="1" applyAlignment="1" applyProtection="1">
      <alignment vertical="center" wrapText="1"/>
      <protection locked="0"/>
    </xf>
    <xf numFmtId="0" fontId="4" fillId="0" borderId="11" xfId="0" applyFont="1" applyBorder="1" applyAlignment="1">
      <alignment horizontal="center" vertical="center"/>
    </xf>
    <xf numFmtId="0" fontId="8" fillId="0" borderId="11" xfId="0" applyFont="1" applyBorder="1" applyAlignment="1">
      <alignment horizontal="center" vertical="center"/>
    </xf>
    <xf numFmtId="0" fontId="8" fillId="35" borderId="11" xfId="0" applyFont="1" applyFill="1" applyBorder="1" applyAlignment="1">
      <alignment vertical="center" wrapText="1"/>
    </xf>
    <xf numFmtId="0" fontId="8" fillId="35" borderId="11" xfId="0" applyFont="1" applyFill="1" applyBorder="1" applyAlignment="1" applyProtection="1">
      <alignment vertical="center" wrapText="1"/>
      <protection locked="0"/>
    </xf>
    <xf numFmtId="0" fontId="0" fillId="0" borderId="0" xfId="0" applyAlignment="1">
      <alignment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164" fontId="3" fillId="0" borderId="11" xfId="55" applyNumberFormat="1" applyBorder="1" applyAlignment="1">
      <alignment horizontal="center" vertical="center"/>
      <protection/>
    </xf>
    <xf numFmtId="9" fontId="8" fillId="37" borderId="14" xfId="59" applyFont="1" applyFill="1" applyBorder="1" applyAlignment="1">
      <alignment vertical="center"/>
    </xf>
    <xf numFmtId="9" fontId="8" fillId="37" borderId="14" xfId="59" applyFont="1" applyFill="1" applyBorder="1" applyAlignment="1">
      <alignment vertical="center" wrapText="1"/>
    </xf>
    <xf numFmtId="0" fontId="8" fillId="37" borderId="14" xfId="0" applyFont="1" applyFill="1" applyBorder="1" applyAlignment="1">
      <alignment vertical="center"/>
    </xf>
    <xf numFmtId="0" fontId="8" fillId="38" borderId="11" xfId="0" applyFont="1" applyFill="1" applyBorder="1" applyAlignment="1">
      <alignment horizontal="justify" vertical="center" wrapText="1"/>
    </xf>
    <xf numFmtId="0" fontId="53" fillId="38" borderId="11" xfId="0" applyFont="1" applyFill="1" applyBorder="1" applyAlignment="1">
      <alignment horizontal="justify" vertical="center" wrapText="1"/>
    </xf>
    <xf numFmtId="0" fontId="53" fillId="38" borderId="11" xfId="0" applyFont="1" applyFill="1" applyBorder="1" applyAlignment="1">
      <alignment horizontal="justify" vertical="center"/>
    </xf>
    <xf numFmtId="0" fontId="3" fillId="35" borderId="11" xfId="0" applyFont="1" applyFill="1" applyBorder="1" applyAlignment="1">
      <alignment horizontal="left" vertical="center" wrapText="1"/>
    </xf>
    <xf numFmtId="0" fontId="8" fillId="34" borderId="11" xfId="0" applyFont="1" applyFill="1" applyBorder="1" applyAlignment="1" applyProtection="1">
      <alignment horizontal="left" vertical="center" wrapText="1"/>
      <protection locked="0"/>
    </xf>
    <xf numFmtId="9" fontId="6" fillId="37" borderId="14" xfId="59" applyFont="1" applyFill="1" applyBorder="1" applyAlignment="1">
      <alignment vertical="center" wrapText="1"/>
    </xf>
    <xf numFmtId="0" fontId="1" fillId="33" borderId="12" xfId="0" applyFont="1" applyFill="1" applyBorder="1" applyAlignment="1">
      <alignment horizontal="center" vertical="center" wrapText="1"/>
    </xf>
    <xf numFmtId="0" fontId="8" fillId="37" borderId="14" xfId="0" applyFont="1" applyFill="1" applyBorder="1" applyAlignment="1">
      <alignment vertical="center" wrapText="1"/>
    </xf>
    <xf numFmtId="1" fontId="4" fillId="35" borderId="11" xfId="57" applyNumberFormat="1" applyFont="1" applyFill="1" applyBorder="1" applyAlignment="1">
      <alignment horizontal="center" vertical="center"/>
      <protection/>
    </xf>
    <xf numFmtId="167" fontId="4" fillId="35" borderId="11" xfId="57" applyNumberFormat="1" applyFont="1" applyFill="1" applyBorder="1" applyAlignment="1">
      <alignment horizontal="center" vertical="center"/>
      <protection/>
    </xf>
    <xf numFmtId="0" fontId="8" fillId="35" borderId="11" xfId="0" applyFont="1" applyFill="1" applyBorder="1" applyAlignment="1">
      <alignment horizontal="center" vertical="center"/>
    </xf>
    <xf numFmtId="0" fontId="4" fillId="35" borderId="11" xfId="0" applyFont="1" applyFill="1" applyBorder="1" applyAlignment="1">
      <alignment horizontal="center" vertical="center"/>
    </xf>
    <xf numFmtId="0" fontId="0" fillId="0" borderId="0" xfId="0"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xf>
    <xf numFmtId="0" fontId="0" fillId="0" borderId="0" xfId="0" applyFill="1" applyBorder="1" applyAlignment="1">
      <alignment/>
    </xf>
    <xf numFmtId="0" fontId="0" fillId="0" borderId="20" xfId="0" applyBorder="1" applyAlignment="1">
      <alignment/>
    </xf>
    <xf numFmtId="0" fontId="0" fillId="0" borderId="20" xfId="0" applyBorder="1" applyAlignment="1">
      <alignment/>
    </xf>
    <xf numFmtId="0" fontId="0" fillId="0" borderId="21" xfId="0" applyBorder="1" applyAlignment="1">
      <alignment/>
    </xf>
    <xf numFmtId="0" fontId="0" fillId="0" borderId="15" xfId="0" applyNumberFormat="1" applyBorder="1" applyAlignment="1">
      <alignment/>
    </xf>
    <xf numFmtId="0" fontId="0" fillId="0" borderId="18" xfId="0" applyNumberFormat="1" applyBorder="1" applyAlignment="1">
      <alignment/>
    </xf>
    <xf numFmtId="0" fontId="0" fillId="0" borderId="19" xfId="0" applyNumberFormat="1" applyBorder="1" applyAlignment="1">
      <alignment/>
    </xf>
    <xf numFmtId="9" fontId="0" fillId="0" borderId="21" xfId="0" applyNumberFormat="1" applyBorder="1" applyAlignment="1">
      <alignment/>
    </xf>
    <xf numFmtId="9" fontId="0" fillId="0" borderId="22" xfId="0" applyNumberFormat="1" applyBorder="1" applyAlignment="1">
      <alignment/>
    </xf>
    <xf numFmtId="9" fontId="0" fillId="0" borderId="23" xfId="0" applyNumberFormat="1" applyBorder="1" applyAlignment="1">
      <alignment/>
    </xf>
    <xf numFmtId="0" fontId="0" fillId="0" borderId="24" xfId="0" applyBorder="1" applyAlignment="1">
      <alignment/>
    </xf>
    <xf numFmtId="0" fontId="0" fillId="0" borderId="24" xfId="0" applyNumberFormat="1" applyBorder="1" applyAlignment="1">
      <alignment/>
    </xf>
    <xf numFmtId="0" fontId="0" fillId="0" borderId="0" xfId="0" applyNumberFormat="1" applyAlignment="1">
      <alignment/>
    </xf>
    <xf numFmtId="0" fontId="0" fillId="0" borderId="25" xfId="0" applyNumberFormat="1" applyBorder="1" applyAlignment="1">
      <alignment/>
    </xf>
    <xf numFmtId="0" fontId="0" fillId="0" borderId="0" xfId="0" applyAlignment="1">
      <alignment/>
    </xf>
    <xf numFmtId="0" fontId="54" fillId="39" borderId="26" xfId="0" applyFont="1" applyFill="1" applyBorder="1" applyAlignment="1">
      <alignment horizontal="center" vertical="center" wrapText="1" readingOrder="1"/>
    </xf>
    <xf numFmtId="0" fontId="54" fillId="39" borderId="27" xfId="0" applyFont="1" applyFill="1" applyBorder="1" applyAlignment="1">
      <alignment horizontal="center" vertical="center" wrapText="1" readingOrder="1"/>
    </xf>
    <xf numFmtId="0" fontId="55" fillId="40" borderId="28" xfId="0" applyFont="1" applyFill="1" applyBorder="1" applyAlignment="1">
      <alignment horizontal="center" vertical="center" wrapText="1" readingOrder="1"/>
    </xf>
    <xf numFmtId="0" fontId="56" fillId="40" borderId="29" xfId="0" applyFont="1" applyFill="1" applyBorder="1" applyAlignment="1">
      <alignment horizontal="center" vertical="center" wrapText="1" readingOrder="1"/>
    </xf>
    <xf numFmtId="0" fontId="55" fillId="40" borderId="29" xfId="0" applyFont="1" applyFill="1" applyBorder="1" applyAlignment="1">
      <alignment horizontal="center" vertical="center" wrapText="1" readingOrder="1"/>
    </xf>
    <xf numFmtId="0" fontId="56" fillId="40" borderId="30" xfId="0" applyFont="1" applyFill="1" applyBorder="1" applyAlignment="1">
      <alignment horizontal="center" vertical="center" wrapText="1" readingOrder="1"/>
    </xf>
    <xf numFmtId="0" fontId="54" fillId="39" borderId="31" xfId="0" applyFont="1" applyFill="1" applyBorder="1" applyAlignment="1">
      <alignment horizontal="center" vertical="center" wrapText="1" readingOrder="1"/>
    </xf>
    <xf numFmtId="0" fontId="55" fillId="40" borderId="31" xfId="0" applyFont="1" applyFill="1" applyBorder="1" applyAlignment="1">
      <alignment horizontal="center" vertical="center" wrapText="1" readingOrder="1"/>
    </xf>
    <xf numFmtId="9" fontId="55" fillId="40" borderId="31" xfId="0" applyNumberFormat="1" applyFont="1" applyFill="1" applyBorder="1" applyAlignment="1">
      <alignment horizontal="center" vertical="center" wrapText="1" readingOrder="1"/>
    </xf>
    <xf numFmtId="0" fontId="9" fillId="40" borderId="31" xfId="0" applyFont="1" applyFill="1" applyBorder="1" applyAlignment="1">
      <alignment horizontal="center" vertical="top" wrapText="1"/>
    </xf>
    <xf numFmtId="0" fontId="57" fillId="40" borderId="31" xfId="0" applyFont="1" applyFill="1" applyBorder="1" applyAlignment="1">
      <alignment horizontal="center" vertical="center" wrapText="1" readingOrder="1"/>
    </xf>
    <xf numFmtId="9" fontId="57" fillId="40" borderId="31" xfId="0" applyNumberFormat="1" applyFont="1" applyFill="1" applyBorder="1" applyAlignment="1">
      <alignment horizontal="center" vertical="center" wrapText="1" readingOrder="1"/>
    </xf>
    <xf numFmtId="10" fontId="57" fillId="40" borderId="31" xfId="0" applyNumberFormat="1" applyFont="1" applyFill="1" applyBorder="1" applyAlignment="1">
      <alignment horizontal="center" vertical="center" wrapText="1" readingOrder="1"/>
    </xf>
    <xf numFmtId="9" fontId="0" fillId="0" borderId="0" xfId="59" applyNumberFormat="1" applyFont="1" applyAlignment="1">
      <alignment/>
    </xf>
    <xf numFmtId="172" fontId="0" fillId="0" borderId="0" xfId="50" applyNumberFormat="1" applyFont="1" applyAlignment="1">
      <alignment/>
    </xf>
    <xf numFmtId="0" fontId="1" fillId="33" borderId="10" xfId="0" applyFont="1" applyFill="1" applyBorder="1" applyAlignment="1">
      <alignment horizontal="center" vertical="center"/>
    </xf>
    <xf numFmtId="0" fontId="0" fillId="0" borderId="0" xfId="0" applyAlignment="1">
      <alignment/>
    </xf>
    <xf numFmtId="9" fontId="55" fillId="40" borderId="28" xfId="0" applyNumberFormat="1" applyFont="1" applyFill="1" applyBorder="1" applyAlignment="1">
      <alignment horizontal="center" vertical="center" wrapText="1" readingOrder="1"/>
    </xf>
    <xf numFmtId="9" fontId="55" fillId="40" borderId="29" xfId="0" applyNumberFormat="1" applyFont="1" applyFill="1" applyBorder="1" applyAlignment="1">
      <alignment horizontal="center" vertical="center" wrapText="1" readingOrder="1"/>
    </xf>
    <xf numFmtId="9" fontId="55" fillId="40" borderId="30" xfId="0" applyNumberFormat="1" applyFont="1" applyFill="1" applyBorder="1" applyAlignment="1">
      <alignment horizontal="center" vertical="center" wrapText="1" readingOrder="1"/>
    </xf>
    <xf numFmtId="0" fontId="54" fillId="39" borderId="28" xfId="0" applyFont="1" applyFill="1" applyBorder="1" applyAlignment="1">
      <alignment horizontal="center" vertical="center" wrapText="1" readingOrder="1"/>
    </xf>
    <xf numFmtId="0" fontId="54" fillId="39" borderId="29" xfId="0" applyFont="1" applyFill="1" applyBorder="1" applyAlignment="1">
      <alignment horizontal="center" vertical="center" wrapText="1" readingOrder="1"/>
    </xf>
    <xf numFmtId="0" fontId="54" fillId="39" borderId="30" xfId="0" applyFont="1" applyFill="1" applyBorder="1" applyAlignment="1">
      <alignment horizontal="center" vertical="center" wrapText="1" readingOrder="1"/>
    </xf>
    <xf numFmtId="0" fontId="55" fillId="40" borderId="28" xfId="0" applyFont="1" applyFill="1" applyBorder="1" applyAlignment="1">
      <alignment horizontal="center" vertical="center" wrapText="1" readingOrder="1"/>
    </xf>
    <xf numFmtId="0" fontId="55" fillId="40" borderId="29" xfId="0" applyFont="1" applyFill="1" applyBorder="1" applyAlignment="1">
      <alignment horizontal="center" vertical="center" wrapText="1" readingOrder="1"/>
    </xf>
    <xf numFmtId="0" fontId="55" fillId="40" borderId="30" xfId="0" applyFont="1" applyFill="1" applyBorder="1" applyAlignment="1">
      <alignment horizontal="center" vertical="center" wrapText="1" readingOrder="1"/>
    </xf>
    <xf numFmtId="0" fontId="54" fillId="39" borderId="26" xfId="0" applyFont="1" applyFill="1" applyBorder="1" applyAlignment="1">
      <alignment horizontal="center" vertical="center" wrapText="1" readingOrder="1"/>
    </xf>
    <xf numFmtId="0" fontId="54" fillId="39" borderId="27" xfId="0" applyFont="1" applyFill="1" applyBorder="1" applyAlignment="1">
      <alignment horizontal="center" vertical="center" wrapText="1" readingOrder="1"/>
    </xf>
    <xf numFmtId="0" fontId="0" fillId="35" borderId="0" xfId="0" applyFill="1" applyAlignment="1">
      <alignment/>
    </xf>
    <xf numFmtId="0" fontId="55" fillId="35" borderId="0" xfId="0" applyFont="1" applyFill="1" applyBorder="1" applyAlignment="1">
      <alignment horizontal="center" vertical="center" wrapText="1" readingOrder="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3 2" xfId="54"/>
    <cellStyle name="Normal 2" xfId="55"/>
    <cellStyle name="Normal 2 10"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numFmt numFmtId="13" formatCode="#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D10:R48" sheet="F14.1  PLANES DE MEJORAMIENT..."/>
  </cacheSource>
  <cacheFields count="15">
    <cacheField name="C?DIGO HALLAZGO">
      <sharedItems containsMixedTypes="0"/>
    </cacheField>
    <cacheField name="DESCRIPCI?N DEL HALLAZGO">
      <sharedItems containsMixedTypes="0"/>
    </cacheField>
    <cacheField name="CAUSA DEL HALLAZGO">
      <sharedItems containsMixedTypes="0"/>
    </cacheField>
    <cacheField name="ACCI?N DE MEJORA">
      <sharedItems containsMixedTypes="0"/>
    </cacheField>
    <cacheField name="ACTIVIDADES / DESCRIPCI?N">
      <sharedItems containsMixedTypes="0"/>
    </cacheField>
    <cacheField name="ACTIVIDADES / UNIDAD DE MEDIDA">
      <sharedItems containsMixedTypes="0"/>
    </cacheField>
    <cacheField name="ACTIVIDADES / CANTIDADES UNIDAD DE MEDIDA">
      <sharedItems containsSemiMixedTypes="0" containsString="0" containsMixedTypes="0" containsNumber="1" containsInteger="1"/>
    </cacheField>
    <cacheField name="ACTIVIDADES / FECHA DE INICIO">
      <sharedItems containsSemiMixedTypes="0" containsNonDate="0" containsDate="1" containsString="0" containsMixedTypes="0"/>
    </cacheField>
    <cacheField name="ACTIVIDADES / FECHA DE TERMINACI?N">
      <sharedItems containsSemiMixedTypes="0" containsNonDate="0" containsDate="1" containsString="0" containsMixedTypes="0" count="16">
        <d v="2019-04-30T00:00:00.000"/>
        <d v="2018-12-15T00:00:00.000"/>
        <d v="2019-03-30T00:00:00.000"/>
        <d v="2019-08-31T00:00:00.000"/>
        <d v="2019-06-30T00:00:00.000"/>
        <d v="2019-01-31T00:00:00.000"/>
        <d v="2019-03-29T00:00:00.000"/>
        <d v="2019-05-31T00:00:00.000"/>
        <d v="2019-08-30T00:00:00.000"/>
        <d v="2019-07-31T00:00:00.000"/>
        <d v="2019-07-15T00:00:00.000"/>
        <d v="2019-08-15T00:00:00.000"/>
        <d v="2019-09-15T00:00:00.000"/>
        <d v="2019-11-30T00:00:00.000"/>
        <d v="2019-09-30T00:00:00.000"/>
        <d v="2020-06-30T00:00:00.000"/>
      </sharedItems>
    </cacheField>
    <cacheField name="ACTIVIDADES / PLAZO EN SEMANAS">
      <sharedItems containsSemiMixedTypes="0" containsString="0" containsMixedTypes="0" containsNumber="1" containsInteger="1"/>
    </cacheField>
    <cacheField name="ACTIVIDADES / AVANCE F?SICO DE EJECUCI?N">
      <sharedItems containsSemiMixedTypes="0" containsString="0" containsMixedTypes="0" containsNumber="1"/>
    </cacheField>
    <cacheField name="OBSERVACIONES">
      <sharedItems containsMixedTypes="0"/>
    </cacheField>
    <cacheField name="DESCRIPCI?N AVANCE Y SOPORTES ASOCIADOS">
      <sharedItems containsMixedTypes="0"/>
    </cacheField>
    <cacheField name="estado">
      <sharedItems containsSemiMixedTypes="0" containsString="0" containsMixedTypes="0" containsNumber="1"/>
    </cacheField>
    <cacheField name="VIGENCIA">
      <sharedItems containsMixedTypes="0" count="4">
        <s v="ANTIC 2016"/>
        <s v="FONTIC"/>
        <s v="Denuncia ICBF"/>
        <s v="AF2018"/>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D9" firstHeaderRow="1" firstDataRow="2" firstDataCol="1" rowPageCount="1" colPageCount="1"/>
  <pivotFields count="15">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numFmtId="164"/>
    <pivotField axis="axisPage" compact="0" outline="0" showAll="0" numFmtId="164">
      <items count="17">
        <item x="1"/>
        <item x="5"/>
        <item x="6"/>
        <item x="2"/>
        <item x="0"/>
        <item x="7"/>
        <item x="4"/>
        <item h="1" x="10"/>
        <item h="1" x="9"/>
        <item h="1" x="11"/>
        <item h="1" x="8"/>
        <item h="1" x="3"/>
        <item h="1" x="12"/>
        <item h="1" x="14"/>
        <item h="1" x="13"/>
        <item h="1" x="15"/>
        <item t="default"/>
      </items>
    </pivotField>
    <pivotField compact="0" outline="0" showAll="0" numFmtId="1"/>
    <pivotField dataField="1" compact="0" outline="0" showAll="0"/>
    <pivotField compact="0" outline="0" showAll="0"/>
    <pivotField compact="0" outline="0" showAll="0"/>
    <pivotField dataField="1" compact="0" outline="0" showAll="0" numFmtId="9"/>
    <pivotField axis="axisRow" compact="0" outline="0" showAll="0">
      <items count="5">
        <item x="3"/>
        <item x="0"/>
        <item x="2"/>
        <item x="1"/>
        <item t="default"/>
      </items>
    </pivotField>
  </pivotFields>
  <rowFields count="1">
    <field x="14"/>
  </rowFields>
  <rowItems count="5">
    <i>
      <x/>
    </i>
    <i>
      <x v="1"/>
    </i>
    <i>
      <x v="2"/>
    </i>
    <i>
      <x v="3"/>
    </i>
    <i t="grand">
      <x/>
    </i>
  </rowItems>
  <colFields count="1">
    <field x="-2"/>
  </colFields>
  <colItems count="3">
    <i>
      <x/>
    </i>
    <i i="1">
      <x v="1"/>
    </i>
    <i i="2">
      <x v="2"/>
    </i>
  </colItems>
  <pageFields count="1">
    <pageField fld="8" hier="0"/>
  </pageFields>
  <dataFields count="3">
    <dataField name="Cuenta de ACTIVIDADES / DESCRIPCI?N" fld="4" subtotal="count" baseField="0" baseItem="0"/>
    <dataField name="Suma de ACTIVIDADES / AVANCE F?SICO DE EJECUCI?N" fld="10" baseField="0" baseItem="0"/>
    <dataField name="Promedio de estado" fld="13" subtotal="average" baseField="14" baseItem="0" numFmtId="9"/>
  </dataFields>
  <formats count="1">
    <format dxfId="0">
      <pivotArea outline="0" fieldPosition="0">
        <references count="1">
          <reference field="4294967294" count="1">
            <x v="2"/>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S48"/>
  <sheetViews>
    <sheetView tabSelected="1" zoomScale="90" zoomScaleNormal="90" zoomScalePageLayoutView="0" workbookViewId="0" topLeftCell="A1">
      <selection activeCell="A16" sqref="A16"/>
    </sheetView>
  </sheetViews>
  <sheetFormatPr defaultColWidth="8.0039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21.28125" style="0" customWidth="1"/>
    <col min="11" max="11" width="35.00390625" style="0" customWidth="1"/>
    <col min="12" max="12" width="21.421875" style="0" customWidth="1"/>
    <col min="13" max="13" width="36.00390625" style="0" customWidth="1"/>
    <col min="14" max="14" width="22.00390625" style="0" customWidth="1"/>
    <col min="15" max="15" width="34.8515625" style="0" customWidth="1"/>
    <col min="16" max="16" width="79.421875" style="0" customWidth="1"/>
    <col min="17" max="17" width="8.00390625" style="0" customWidth="1"/>
    <col min="18" max="18" width="15.28125" style="0" customWidth="1"/>
    <col min="19" max="19" width="19.140625" style="0"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190</v>
      </c>
    </row>
    <row r="5" spans="2:3" ht="15">
      <c r="B5" s="1" t="s">
        <v>6</v>
      </c>
      <c r="C5" s="2">
        <v>43646</v>
      </c>
    </row>
    <row r="6" spans="2:4" ht="15">
      <c r="B6" s="1" t="s">
        <v>7</v>
      </c>
      <c r="C6" s="1">
        <v>6</v>
      </c>
      <c r="D6" s="1" t="s">
        <v>8</v>
      </c>
    </row>
    <row r="8" spans="1:15" ht="15">
      <c r="A8" s="1" t="s">
        <v>9</v>
      </c>
      <c r="B8" s="90" t="s">
        <v>10</v>
      </c>
      <c r="C8" s="91"/>
      <c r="D8" s="91"/>
      <c r="E8" s="91"/>
      <c r="F8" s="91"/>
      <c r="G8" s="91"/>
      <c r="H8" s="91"/>
      <c r="I8" s="91"/>
      <c r="J8" s="91"/>
      <c r="K8" s="91"/>
      <c r="L8" s="91"/>
      <c r="M8" s="91"/>
      <c r="N8" s="91"/>
      <c r="O8" s="91"/>
    </row>
    <row r="9" spans="3:15" ht="15">
      <c r="C9" s="1">
        <v>4</v>
      </c>
      <c r="D9" s="1">
        <v>8</v>
      </c>
      <c r="E9" s="1">
        <v>12</v>
      </c>
      <c r="F9" s="1">
        <v>16</v>
      </c>
      <c r="G9" s="1">
        <v>20</v>
      </c>
      <c r="H9" s="1">
        <v>24</v>
      </c>
      <c r="I9" s="1">
        <v>28</v>
      </c>
      <c r="J9" s="1">
        <v>31</v>
      </c>
      <c r="K9" s="1">
        <v>32</v>
      </c>
      <c r="L9" s="1">
        <v>36</v>
      </c>
      <c r="M9" s="1">
        <v>40</v>
      </c>
      <c r="N9" s="1">
        <v>44</v>
      </c>
      <c r="O9" s="1">
        <v>48</v>
      </c>
    </row>
    <row r="10" spans="3:19" s="34" customFormat="1" ht="45">
      <c r="C10" s="35" t="s">
        <v>11</v>
      </c>
      <c r="D10" s="35" t="s">
        <v>12</v>
      </c>
      <c r="E10" s="35" t="s">
        <v>13</v>
      </c>
      <c r="F10" s="35" t="s">
        <v>14</v>
      </c>
      <c r="G10" s="35" t="s">
        <v>15</v>
      </c>
      <c r="H10" s="35" t="s">
        <v>16</v>
      </c>
      <c r="I10" s="47" t="s">
        <v>17</v>
      </c>
      <c r="J10" s="35" t="s">
        <v>18</v>
      </c>
      <c r="K10" s="35" t="s">
        <v>19</v>
      </c>
      <c r="L10" s="35" t="s">
        <v>20</v>
      </c>
      <c r="M10" s="35" t="s">
        <v>21</v>
      </c>
      <c r="N10" s="47" t="s">
        <v>22</v>
      </c>
      <c r="O10" s="35" t="s">
        <v>23</v>
      </c>
      <c r="P10" s="36" t="s">
        <v>206</v>
      </c>
      <c r="Q10" s="36" t="s">
        <v>221</v>
      </c>
      <c r="R10" s="36" t="s">
        <v>245</v>
      </c>
      <c r="S10" s="36" t="s">
        <v>271</v>
      </c>
    </row>
    <row r="11" spans="1:19" ht="30" customHeight="1">
      <c r="A11" s="26">
        <v>1</v>
      </c>
      <c r="B11" s="25" t="s">
        <v>24</v>
      </c>
      <c r="C11" s="22" t="s">
        <v>25</v>
      </c>
      <c r="D11" s="13" t="s">
        <v>28</v>
      </c>
      <c r="E11" s="8" t="s">
        <v>31</v>
      </c>
      <c r="F11" s="16" t="s">
        <v>32</v>
      </c>
      <c r="G11" s="16" t="s">
        <v>33</v>
      </c>
      <c r="H11" s="9" t="s">
        <v>34</v>
      </c>
      <c r="I11" s="29" t="s">
        <v>35</v>
      </c>
      <c r="J11" s="10">
        <v>1</v>
      </c>
      <c r="K11" s="11">
        <v>43266</v>
      </c>
      <c r="L11" s="12">
        <v>43585</v>
      </c>
      <c r="M11" s="27">
        <f>ROUND((+L11-K11)/7,0)</f>
        <v>46</v>
      </c>
      <c r="N11" s="49">
        <v>0</v>
      </c>
      <c r="O11" s="41" t="s">
        <v>162</v>
      </c>
      <c r="P11" s="46" t="s">
        <v>241</v>
      </c>
      <c r="Q11" s="6">
        <f>+N11/J11</f>
        <v>0</v>
      </c>
      <c r="R11" s="53" t="s">
        <v>28</v>
      </c>
      <c r="S11" t="str">
        <f>+CONCATENATE(O11," ",P11)</f>
        <v>SUBGERENCIA DE DESARROLLO DE PROYECTOS (Gerencia Desarrollo Territorial) EL 31/01/2019 se realizó comité de seguimiento con la entidad territorial, solicitando cumplimiento de compromisos adquiridos para el proyecto.
- En consideración al cambio de vigencia, el 06/02/2019 con Memorando No. 20192700028943 se solciitó al área de planeación contractual la actualización del estudio previo y el estudio de precios de mercado;  quien dió respuesta el13/02/2019 con memorando No. 20195100036853.
Se envía correo a la Gerencia de Unidad indicando las dos opciones que tiene:
1. Cumplirla en nueva fecha, explicando los avances de gestión y las razones de incumplimiento en el plazo, así como definiendo compromiso de cumplimiento en nueva fecha, para lo cual se diligencia el formato  adjunto (FAU020), el cual firma el Subgerente correspondiente.
2. Reformularla integralmente, buscando que resuelva efectivamente las causas identificadas del hallazgo, para lo cual deberá diligenciar el contenido del memorando adjunto, y debe ser enviado por la Gerente General de la entidad, que es quien lo suscribe con la CGR, a esta asesoría.
- El 14/02/2019 mediante radicado No. 20192700032931, se puso a consideración de PS la solicitud de mayores recursos para adelantar la contratación de la nueva interventoría; con base en la cual, en comité del 21/02/2019 PS solicitó realizar comité con el ET para determinar aporte de recursos por parte del municipio para la terminación de la obra, con base en lo cual PS dará su pronunciamiento frente a lo requerido por FONADE.
- El 12/03/2019 mediate comunicación identificada con radicado No. 20192700055851 se citó al municipo a comité de seguimiento con  el fin de establecer cofinanciación por municipio.
- El 19/03/2019 se realizó mesa de trabajo con Prosperidad social para requerir al municipio de Baranoa cofinanciación de los recursos requeridos para la terminación de la obra, quedando compromiso por parte del municipio de respuesta el 22/03/2019.
- El 28/03/2019 se realizó comité de seguimiento con el municipio en el cual se comprometió a enviar el CDP como soporte de la cofinanciación de recursos el 02/04/2019
La Gerencia de Unidad  ha requerido al municipio en mesas de trabajo para la cofinanciación de recursos para terminación de la obra y que Prosperidad Social aporte recursos para la interventoria . A la fecha el municipio ha incumplido los compromisos adquiridos. Se adjuntan informes y actas de reuniones.</v>
      </c>
    </row>
    <row r="12" spans="1:19" ht="30" customHeight="1">
      <c r="A12" s="26">
        <v>2</v>
      </c>
      <c r="B12" s="25" t="s">
        <v>100</v>
      </c>
      <c r="C12" s="22" t="s">
        <v>25</v>
      </c>
      <c r="D12" s="13" t="s">
        <v>28</v>
      </c>
      <c r="E12" s="8" t="s">
        <v>36</v>
      </c>
      <c r="F12" s="16" t="s">
        <v>37</v>
      </c>
      <c r="G12" s="16" t="s">
        <v>38</v>
      </c>
      <c r="H12" s="5" t="s">
        <v>39</v>
      </c>
      <c r="I12" s="29" t="s">
        <v>40</v>
      </c>
      <c r="J12" s="10">
        <v>1</v>
      </c>
      <c r="K12" s="11">
        <v>43115</v>
      </c>
      <c r="L12" s="12">
        <v>43449</v>
      </c>
      <c r="M12" s="27">
        <f aca="true" t="shared" si="0" ref="M12:M48">ROUND((+L12-K12)/7,0)</f>
        <v>48</v>
      </c>
      <c r="N12" s="50">
        <v>0.5</v>
      </c>
      <c r="O12" s="42" t="s">
        <v>162</v>
      </c>
      <c r="P12" s="46" t="s">
        <v>242</v>
      </c>
      <c r="Q12" s="6">
        <f aca="true" t="shared" si="1" ref="Q12:Q48">+N12/J12</f>
        <v>0.5</v>
      </c>
      <c r="R12" s="53" t="s">
        <v>28</v>
      </c>
      <c r="S12" s="74" t="str">
        <f aca="true" t="shared" si="2" ref="S12:S48">+CONCATENATE(O12," ",P12)</f>
        <v>SUBGERENCIA DE DESARROLLO DE PROYECTOS (Gerencia Desarrollo Territorial) Mediante radicado No. 20192700025101 del 07/02/2019 se reitera al municipo obligaciones establecidas en el convenio.
- Con memorando No. 20192700028953 del 06/02/2019 y memorando No. 20192700032363 del 12/02/2019 se solicita atualización de costeo de la nueva interventoría al área de planeación contractual, la cual dió respuesta el 14/02/2019 con memorando No. 20195100036943, incluyendo en el mismo una etapa de diagnóstico de condiciones actuales de la obra.
- Se suscribió contrato de interventoría 2191010 el 19/03/2019 con la firma CONSTRUOBRAS C&amp;M S.A.S.
- El 27/03/2019 hubo mesa de trabajo para seguimiento de compromisos.
- Se realizó reunión inicial con interventoría el 02/04/2019
- Se efectuó visita de socialización con entidad territorial, contratista de obra e interventoría actual para el 08/04/2019, en la cual se adquiere el compromiso de inicio de la etapa de diagnóstico el 22/04/2019
- El 23/04/2019 se suscribió acta de inicio del contrato de interventoría, el cual cuenta con una etapa de diagnóstico del estado actual de la sobras de 23 días y una ejecución de 25 días, una vez surta la etapa de diagnóstico se debe dar inicio a la etapa de ejecución.
- El 15/05/2019 hubo mesa de trabajo para seguimiento de compromisos.
- La Gerencia de Unidad ha requerido al municipio en mesas de trabajo para la entrega del informe de las reparaciones, el municipio informa que  programará al contratista con una comisión topográica para efectuar mediciones de cantidades de obra y que ENterritorio asistirá junto con la interventoria. A la fecha no se han cumplido los compromisos por parte del municipio, se adjuntan informes y actas de reunión.
- El  8/7/2019 se hizo seguimiento a pendientes del Municipio y del contrato de obra, estableciendo compromisos de gestión por parte del Municipio de Baranoa.
Se envía correo a la Gerencia de Unidad indicando las dos opciones que tiene:
1. Cumplirla en nueva fecha, explicando los avances de gestión y las razones de incumplimiento en el plazo, así como definiendo compromiso de cumplimiento en nueva fecha, para lo cual se diligencia el formato  adjunto (FAU020), el cual firma el Subgerente correspondiente.
2. Reformularla integralmente, buscando que resuelva efectivamente las causas identificadas del hallazgo, para lo cual deberá diligenciar el contenido del memorando adjunto, y debe ser enviado por la Gerente General de la entidad, que es quien lo suscribe con la CGR, a esta asesoría.</v>
      </c>
    </row>
    <row r="13" spans="1:19" ht="30" customHeight="1">
      <c r="A13" s="26">
        <v>3</v>
      </c>
      <c r="B13" s="25" t="s">
        <v>101</v>
      </c>
      <c r="C13" s="22" t="s">
        <v>25</v>
      </c>
      <c r="D13" s="13" t="s">
        <v>28</v>
      </c>
      <c r="E13" s="14" t="s">
        <v>41</v>
      </c>
      <c r="F13" s="15" t="s">
        <v>42</v>
      </c>
      <c r="G13" s="16" t="s">
        <v>43</v>
      </c>
      <c r="H13" s="9" t="s">
        <v>44</v>
      </c>
      <c r="I13" s="29" t="s">
        <v>30</v>
      </c>
      <c r="J13" s="10">
        <v>1</v>
      </c>
      <c r="K13" s="11">
        <v>43115</v>
      </c>
      <c r="L13" s="12">
        <v>43585</v>
      </c>
      <c r="M13" s="27">
        <f t="shared" si="0"/>
        <v>67</v>
      </c>
      <c r="N13" s="10">
        <v>1</v>
      </c>
      <c r="O13" s="42" t="s">
        <v>162</v>
      </c>
      <c r="P13" s="46" t="s">
        <v>223</v>
      </c>
      <c r="Q13" s="6">
        <f t="shared" si="1"/>
        <v>1</v>
      </c>
      <c r="R13" s="53" t="s">
        <v>28</v>
      </c>
      <c r="S13" s="74" t="str">
        <f t="shared" si="2"/>
        <v>SUBGERENCIA DE DESARROLLO DE PROYECTOS (Gerencia Desarrollo Territorial) EL 26 de octubre de 2018 se realizó mesa de trabajo con el ente territorial, en la cual este adquirio el compromiso de  incluir en la resolución de liquidación el valor a cobrar por parte del contratista.
Con radicado No. 20182700367041 de 12 de diciembre de 2018 se da respuesta a la comunicación con radicado No. 2018430063643, respecto a la resolución No. 2016.11.08.001. Liquidación unilateral contrato de obra, solictando nuevamente enviar la resolución de liquidación ajustada, así como los soportes de las acciones emprendidas por el municipio para conminar al contratista a cumplir con su obligación de presentar la cuenta de cobro con el fin de amortizar el anticipo.
El 31 de enero de 2019 se realizó visitá técnica y comité de seguimiento.
Con radicado No. 20192700030173 de 08 de febrero de 2019 se remitió a la Subgerencia de contratación estudio fáctico para el inicio de acción judicial FAP900 solictando declarar el incumplimiento de sus obligaciones por parte del municipio de Baranoa al no iniciar las acciones pertientes con el fin de recuperar el valor pendiente por amortizar del anticipo por el contratista y no llevar a cabo las medidas correctivas respecto a las observaciones realizadas por la CGR en referencia a la estabilidad y calidad de la obra y por ende condenar al ente territorial a reconocer y pagar a FONADE dicho valor.
Con radicado No. 20192700042971 de 27 de febrero de 2019 se reiteró a municipio de Baranoa el incumplimiento de los compromisos adquiridos, remitiendo informe de visita del 31/01/2019 e indicando que se daría inicia a las acciones judiciales pertinentes.
El 27 de marzo de 2019 se realizó mesa de trabajo con la Alcaldía de Baranoa en la cual se reitera las obligaciones del ente territorial.
El 16 de mayo de 2019 se firmó Acta de Reinicio No.3- Fase II del  Contrato de Obra LP-02/02-2014</v>
      </c>
    </row>
    <row r="14" spans="1:19" ht="30" customHeight="1">
      <c r="A14" s="26">
        <v>4</v>
      </c>
      <c r="B14" s="25" t="s">
        <v>102</v>
      </c>
      <c r="C14" s="22" t="s">
        <v>25</v>
      </c>
      <c r="D14" s="13" t="s">
        <v>45</v>
      </c>
      <c r="E14" s="5" t="s">
        <v>46</v>
      </c>
      <c r="F14" s="15" t="s">
        <v>47</v>
      </c>
      <c r="G14" s="16" t="s">
        <v>48</v>
      </c>
      <c r="H14" s="16" t="s">
        <v>48</v>
      </c>
      <c r="I14" s="29" t="s">
        <v>49</v>
      </c>
      <c r="J14" s="10">
        <v>10</v>
      </c>
      <c r="K14" s="11">
        <v>43480</v>
      </c>
      <c r="L14" s="12">
        <v>43554</v>
      </c>
      <c r="M14" s="27">
        <f t="shared" si="0"/>
        <v>11</v>
      </c>
      <c r="N14" s="49">
        <v>10</v>
      </c>
      <c r="O14" s="43" t="s">
        <v>207</v>
      </c>
      <c r="P14" s="39" t="s">
        <v>235</v>
      </c>
      <c r="Q14" s="6">
        <f t="shared" si="1"/>
        <v>1</v>
      </c>
      <c r="R14" s="60" t="s">
        <v>246</v>
      </c>
      <c r="S14" s="74" t="str">
        <f t="shared" si="2"/>
        <v>SUBGERENCIA DE DESARROLLO DE PROYECTOS (Gerente Ciencia, Tecnología y Emprendimiento) La Gerencia de Unidad envía los 11 informes de ejecución firmados por la supervisión de los contratos de prestación de servicios vigentes para el convenio (11)</v>
      </c>
    </row>
    <row r="15" spans="1:19" ht="30" customHeight="1">
      <c r="A15" s="26">
        <v>5</v>
      </c>
      <c r="B15" s="25" t="s">
        <v>103</v>
      </c>
      <c r="C15" s="22" t="s">
        <v>25</v>
      </c>
      <c r="D15" s="13" t="s">
        <v>50</v>
      </c>
      <c r="E15" s="5" t="s">
        <v>51</v>
      </c>
      <c r="F15" s="15" t="s">
        <v>52</v>
      </c>
      <c r="G15" s="16" t="s">
        <v>48</v>
      </c>
      <c r="H15" s="16" t="s">
        <v>48</v>
      </c>
      <c r="I15" s="29" t="s">
        <v>49</v>
      </c>
      <c r="J15" s="10">
        <v>10</v>
      </c>
      <c r="K15" s="11">
        <v>43480</v>
      </c>
      <c r="L15" s="12">
        <v>43554</v>
      </c>
      <c r="M15" s="27">
        <f t="shared" si="0"/>
        <v>11</v>
      </c>
      <c r="N15" s="49">
        <v>10</v>
      </c>
      <c r="O15" s="43" t="s">
        <v>207</v>
      </c>
      <c r="P15" s="39" t="s">
        <v>235</v>
      </c>
      <c r="Q15" s="6">
        <f t="shared" si="1"/>
        <v>1</v>
      </c>
      <c r="R15" s="60" t="s">
        <v>246</v>
      </c>
      <c r="S15" s="74" t="str">
        <f t="shared" si="2"/>
        <v>SUBGERENCIA DE DESARROLLO DE PROYECTOS (Gerente Ciencia, Tecnología y Emprendimiento) La Gerencia de Unidad envía los 11 informes de ejecución firmados por la supervisión de los contratos de prestación de servicios vigentes para el convenio (11)</v>
      </c>
    </row>
    <row r="16" spans="1:19" ht="30" customHeight="1">
      <c r="A16" s="26">
        <v>6</v>
      </c>
      <c r="B16" s="25" t="s">
        <v>104</v>
      </c>
      <c r="C16" s="22" t="s">
        <v>25</v>
      </c>
      <c r="D16" s="13" t="s">
        <v>53</v>
      </c>
      <c r="E16" s="5" t="s">
        <v>54</v>
      </c>
      <c r="F16" s="15" t="s">
        <v>55</v>
      </c>
      <c r="G16" s="16" t="s">
        <v>48</v>
      </c>
      <c r="H16" s="16" t="s">
        <v>48</v>
      </c>
      <c r="I16" s="29" t="s">
        <v>49</v>
      </c>
      <c r="J16" s="10">
        <v>10</v>
      </c>
      <c r="K16" s="11">
        <v>43480</v>
      </c>
      <c r="L16" s="12">
        <v>43554</v>
      </c>
      <c r="M16" s="27">
        <f t="shared" si="0"/>
        <v>11</v>
      </c>
      <c r="N16" s="49">
        <v>10</v>
      </c>
      <c r="O16" s="43" t="s">
        <v>207</v>
      </c>
      <c r="P16" s="39" t="s">
        <v>235</v>
      </c>
      <c r="Q16" s="6">
        <f t="shared" si="1"/>
        <v>1</v>
      </c>
      <c r="R16" s="60" t="s">
        <v>246</v>
      </c>
      <c r="S16" s="74" t="str">
        <f t="shared" si="2"/>
        <v>SUBGERENCIA DE DESARROLLO DE PROYECTOS (Gerente Ciencia, Tecnología y Emprendimiento) La Gerencia de Unidad envía los 11 informes de ejecución firmados por la supervisión de los contratos de prestación de servicios vigentes para el convenio (11)</v>
      </c>
    </row>
    <row r="17" spans="1:19" ht="30" customHeight="1">
      <c r="A17" s="26">
        <v>7</v>
      </c>
      <c r="B17" s="25" t="s">
        <v>105</v>
      </c>
      <c r="C17" s="22" t="s">
        <v>25</v>
      </c>
      <c r="D17" s="13" t="s">
        <v>56</v>
      </c>
      <c r="E17" s="5" t="s">
        <v>57</v>
      </c>
      <c r="F17" s="15" t="s">
        <v>58</v>
      </c>
      <c r="G17" s="16" t="s">
        <v>48</v>
      </c>
      <c r="H17" s="16" t="s">
        <v>48</v>
      </c>
      <c r="I17" s="29" t="s">
        <v>49</v>
      </c>
      <c r="J17" s="10">
        <v>10</v>
      </c>
      <c r="K17" s="11">
        <v>43480</v>
      </c>
      <c r="L17" s="12">
        <v>43554</v>
      </c>
      <c r="M17" s="27">
        <f t="shared" si="0"/>
        <v>11</v>
      </c>
      <c r="N17" s="49">
        <v>10</v>
      </c>
      <c r="O17" s="43" t="s">
        <v>207</v>
      </c>
      <c r="P17" s="39" t="s">
        <v>235</v>
      </c>
      <c r="Q17" s="6">
        <f t="shared" si="1"/>
        <v>1</v>
      </c>
      <c r="R17" s="60" t="s">
        <v>246</v>
      </c>
      <c r="S17" s="74" t="str">
        <f t="shared" si="2"/>
        <v>SUBGERENCIA DE DESARROLLO DE PROYECTOS (Gerente Ciencia, Tecnología y Emprendimiento) La Gerencia de Unidad envía los 11 informes de ejecución firmados por la supervisión de los contratos de prestación de servicios vigentes para el convenio (11)</v>
      </c>
    </row>
    <row r="18" spans="1:19" ht="30" customHeight="1">
      <c r="A18" s="26">
        <v>8</v>
      </c>
      <c r="B18" s="25" t="s">
        <v>106</v>
      </c>
      <c r="C18" s="22" t="s">
        <v>25</v>
      </c>
      <c r="D18" s="13" t="s">
        <v>59</v>
      </c>
      <c r="E18" s="5" t="s">
        <v>60</v>
      </c>
      <c r="F18" s="15" t="s">
        <v>61</v>
      </c>
      <c r="G18" s="16" t="s">
        <v>48</v>
      </c>
      <c r="H18" s="16" t="s">
        <v>48</v>
      </c>
      <c r="I18" s="29" t="s">
        <v>49</v>
      </c>
      <c r="J18" s="10">
        <v>10</v>
      </c>
      <c r="K18" s="11">
        <v>43480</v>
      </c>
      <c r="L18" s="12">
        <v>43554</v>
      </c>
      <c r="M18" s="27">
        <f t="shared" si="0"/>
        <v>11</v>
      </c>
      <c r="N18" s="49">
        <v>10</v>
      </c>
      <c r="O18" s="43" t="s">
        <v>207</v>
      </c>
      <c r="P18" s="39" t="s">
        <v>235</v>
      </c>
      <c r="Q18" s="6">
        <f t="shared" si="1"/>
        <v>1</v>
      </c>
      <c r="R18" s="60" t="s">
        <v>246</v>
      </c>
      <c r="S18" s="74" t="str">
        <f t="shared" si="2"/>
        <v>SUBGERENCIA DE DESARROLLO DE PROYECTOS (Gerente Ciencia, Tecnología y Emprendimiento) La Gerencia de Unidad envía los 11 informes de ejecución firmados por la supervisión de los contratos de prestación de servicios vigentes para el convenio (11)</v>
      </c>
    </row>
    <row r="19" spans="1:19" ht="30" customHeight="1">
      <c r="A19" s="26">
        <v>9</v>
      </c>
      <c r="B19" s="25" t="s">
        <v>107</v>
      </c>
      <c r="C19" s="22" t="s">
        <v>25</v>
      </c>
      <c r="D19" s="13" t="s">
        <v>62</v>
      </c>
      <c r="E19" s="5" t="s">
        <v>63</v>
      </c>
      <c r="F19" s="15" t="s">
        <v>64</v>
      </c>
      <c r="G19" s="16" t="s">
        <v>48</v>
      </c>
      <c r="H19" s="16" t="s">
        <v>48</v>
      </c>
      <c r="I19" s="29" t="s">
        <v>49</v>
      </c>
      <c r="J19" s="10">
        <v>10</v>
      </c>
      <c r="K19" s="11">
        <v>43480</v>
      </c>
      <c r="L19" s="12">
        <v>43554</v>
      </c>
      <c r="M19" s="27">
        <f t="shared" si="0"/>
        <v>11</v>
      </c>
      <c r="N19" s="49">
        <v>10</v>
      </c>
      <c r="O19" s="43" t="s">
        <v>207</v>
      </c>
      <c r="P19" s="39" t="s">
        <v>235</v>
      </c>
      <c r="Q19" s="6">
        <f t="shared" si="1"/>
        <v>1</v>
      </c>
      <c r="R19" s="60" t="s">
        <v>246</v>
      </c>
      <c r="S19" s="74" t="str">
        <f t="shared" si="2"/>
        <v>SUBGERENCIA DE DESARROLLO DE PROYECTOS (Gerente Ciencia, Tecnología y Emprendimiento) La Gerencia de Unidad envía los 11 informes de ejecución firmados por la supervisión de los contratos de prestación de servicios vigentes para el convenio (11)</v>
      </c>
    </row>
    <row r="20" spans="1:19" ht="30" customHeight="1">
      <c r="A20" s="26">
        <v>10</v>
      </c>
      <c r="B20" s="25" t="s">
        <v>108</v>
      </c>
      <c r="C20" s="22" t="s">
        <v>25</v>
      </c>
      <c r="D20" s="13" t="s">
        <v>65</v>
      </c>
      <c r="E20" s="5" t="s">
        <v>66</v>
      </c>
      <c r="F20" s="15" t="s">
        <v>67</v>
      </c>
      <c r="G20" s="16" t="s">
        <v>48</v>
      </c>
      <c r="H20" s="16" t="s">
        <v>48</v>
      </c>
      <c r="I20" s="29" t="s">
        <v>49</v>
      </c>
      <c r="J20" s="10">
        <v>10</v>
      </c>
      <c r="K20" s="11">
        <v>43480</v>
      </c>
      <c r="L20" s="12">
        <v>43554</v>
      </c>
      <c r="M20" s="27">
        <f t="shared" si="0"/>
        <v>11</v>
      </c>
      <c r="N20" s="49">
        <v>10</v>
      </c>
      <c r="O20" s="43" t="s">
        <v>207</v>
      </c>
      <c r="P20" s="39" t="s">
        <v>235</v>
      </c>
      <c r="Q20" s="6">
        <f t="shared" si="1"/>
        <v>1</v>
      </c>
      <c r="R20" s="60" t="s">
        <v>246</v>
      </c>
      <c r="S20" s="74" t="str">
        <f t="shared" si="2"/>
        <v>SUBGERENCIA DE DESARROLLO DE PROYECTOS (Gerente Ciencia, Tecnología y Emprendimiento) La Gerencia de Unidad envía los 11 informes de ejecución firmados por la supervisión de los contratos de prestación de servicios vigentes para el convenio (11)</v>
      </c>
    </row>
    <row r="21" spans="1:19" ht="30" customHeight="1">
      <c r="A21" s="26">
        <v>11</v>
      </c>
      <c r="B21" s="25" t="s">
        <v>109</v>
      </c>
      <c r="C21" s="22" t="s">
        <v>25</v>
      </c>
      <c r="D21" s="13" t="s">
        <v>68</v>
      </c>
      <c r="E21" s="5" t="s">
        <v>69</v>
      </c>
      <c r="F21" s="15" t="s">
        <v>70</v>
      </c>
      <c r="G21" s="17" t="s">
        <v>71</v>
      </c>
      <c r="H21" s="18" t="s">
        <v>72</v>
      </c>
      <c r="I21" s="29" t="s">
        <v>73</v>
      </c>
      <c r="J21" s="19">
        <v>1</v>
      </c>
      <c r="K21" s="11">
        <v>43479</v>
      </c>
      <c r="L21" s="12">
        <v>43708</v>
      </c>
      <c r="M21" s="27">
        <f t="shared" si="0"/>
        <v>33</v>
      </c>
      <c r="N21" s="49">
        <v>1</v>
      </c>
      <c r="O21" s="42" t="s">
        <v>208</v>
      </c>
      <c r="P21" s="39" t="s">
        <v>238</v>
      </c>
      <c r="Q21" s="6">
        <f t="shared" si="1"/>
        <v>1</v>
      </c>
      <c r="R21" s="60" t="s">
        <v>246</v>
      </c>
      <c r="S21" s="74" t="str">
        <f t="shared" si="2"/>
        <v>SUBGERENCIA ADMINISTRATIVA (Gerencia Talento Humano – Gerencia Desarrollo Organizacional) La Gerencia de Talento Humano envía soporte de adopción del procediemiento en el catálogo documental de la entidad el 11/04/2019.</v>
      </c>
    </row>
    <row r="22" spans="1:19" ht="30" customHeight="1">
      <c r="A22" s="26">
        <v>12</v>
      </c>
      <c r="B22" s="25" t="s">
        <v>110</v>
      </c>
      <c r="C22" s="22" t="s">
        <v>25</v>
      </c>
      <c r="D22" s="13" t="s">
        <v>74</v>
      </c>
      <c r="E22" s="5" t="s">
        <v>75</v>
      </c>
      <c r="F22" s="15" t="s">
        <v>76</v>
      </c>
      <c r="G22" s="9" t="s">
        <v>77</v>
      </c>
      <c r="H22" s="9" t="s">
        <v>77</v>
      </c>
      <c r="I22" s="29" t="s">
        <v>78</v>
      </c>
      <c r="J22" s="10">
        <v>1</v>
      </c>
      <c r="K22" s="11">
        <v>43480</v>
      </c>
      <c r="L22" s="12">
        <v>43646</v>
      </c>
      <c r="M22" s="27">
        <f t="shared" si="0"/>
        <v>24</v>
      </c>
      <c r="N22" s="49">
        <v>0</v>
      </c>
      <c r="O22" s="20" t="s">
        <v>216</v>
      </c>
      <c r="P22" s="39" t="s">
        <v>240</v>
      </c>
      <c r="Q22" s="6">
        <f t="shared" si="1"/>
        <v>0</v>
      </c>
      <c r="R22" s="60" t="s">
        <v>246</v>
      </c>
      <c r="S22" s="74" t="str">
        <f t="shared" si="2"/>
        <v>SUBGERENCIA DE DESARROLLO DE PROYECTOS (Gerente Ciencia, Tecnología y Emprendimiento)
SUBGERENCIA ADMINISTRATIVA (Gerencia Desarrollo Organizacional) Actividad no cumplida en plazos. Se envía correo a la Gerencia de Unidad indicando las dos opciones que tiene:
1. Cumplirla en nueva fecha, explicando los avances de gestión y las razones de incumplimiento en el plazo, así como definiendo compromiso de cumplimiento en nueva fecha, para lo cual se diligencia el formato  adjunto (FAU020), el cual firma el Subgerente correspondiente.
2. Reformularla integralmente, buscando que resuelva efectivamente las causas identificadas del hallazgo, para lo cual deberá diligenciar el contenido del memorando adjunto, y debe ser enviado por la Gerente General de la entidad, que es quien lo suscribe con la CGR, a esta asesoría.</v>
      </c>
    </row>
    <row r="23" spans="1:19" ht="30" customHeight="1">
      <c r="A23" s="26">
        <v>13</v>
      </c>
      <c r="B23" s="25" t="s">
        <v>111</v>
      </c>
      <c r="C23" s="22" t="s">
        <v>25</v>
      </c>
      <c r="D23" s="13" t="s">
        <v>79</v>
      </c>
      <c r="E23" s="5" t="s">
        <v>80</v>
      </c>
      <c r="F23" s="15" t="s">
        <v>81</v>
      </c>
      <c r="G23" s="16" t="s">
        <v>82</v>
      </c>
      <c r="H23" s="16" t="s">
        <v>82</v>
      </c>
      <c r="I23" s="29" t="s">
        <v>214</v>
      </c>
      <c r="J23" s="13">
        <v>2</v>
      </c>
      <c r="K23" s="11">
        <v>43466</v>
      </c>
      <c r="L23" s="12">
        <v>43496</v>
      </c>
      <c r="M23" s="27">
        <f t="shared" si="0"/>
        <v>4</v>
      </c>
      <c r="N23" s="49">
        <v>2</v>
      </c>
      <c r="O23" s="45" t="s">
        <v>215</v>
      </c>
      <c r="P23" s="39" t="s">
        <v>220</v>
      </c>
      <c r="Q23" s="6">
        <f t="shared" si="1"/>
        <v>1</v>
      </c>
      <c r="R23" s="60" t="s">
        <v>246</v>
      </c>
      <c r="S23" s="74" t="str">
        <f t="shared" si="2"/>
        <v>SUBGERENCIA DE DESARROLLO DE PROYECTOS
SUBGERENCIA DE OPERACIONES A partir de la identificación de estos hechos, FONADE adoptó controles en la contratación vía la adopción del Manual de Contratación (14/08/2018), particularmente restringiendo los anticipos únicamente para contratos de obra y máximo un 10%, y adoptó el Manual de Supervisión e Interventoría (30/04/2018) con formatos de verificación de ejecución de anticipos.</v>
      </c>
    </row>
    <row r="24" spans="1:19" ht="30" customHeight="1">
      <c r="A24" s="26">
        <v>14</v>
      </c>
      <c r="B24" s="25" t="s">
        <v>112</v>
      </c>
      <c r="C24" s="22" t="s">
        <v>25</v>
      </c>
      <c r="D24" s="13" t="s">
        <v>83</v>
      </c>
      <c r="E24" s="5" t="s">
        <v>84</v>
      </c>
      <c r="F24" s="15" t="s">
        <v>85</v>
      </c>
      <c r="G24" s="21" t="s">
        <v>86</v>
      </c>
      <c r="H24" s="5" t="s">
        <v>87</v>
      </c>
      <c r="I24" s="29" t="s">
        <v>87</v>
      </c>
      <c r="J24" s="10">
        <v>5</v>
      </c>
      <c r="K24" s="11">
        <v>43480</v>
      </c>
      <c r="L24" s="12">
        <v>43554</v>
      </c>
      <c r="M24" s="27">
        <f t="shared" si="0"/>
        <v>11</v>
      </c>
      <c r="N24" s="49">
        <v>5</v>
      </c>
      <c r="O24" s="43" t="s">
        <v>207</v>
      </c>
      <c r="P24" s="38" t="s">
        <v>233</v>
      </c>
      <c r="Q24" s="6">
        <f t="shared" si="1"/>
        <v>1</v>
      </c>
      <c r="R24" s="60" t="s">
        <v>246</v>
      </c>
      <c r="S24" s="74" t="str">
        <f t="shared" si="2"/>
        <v>SUBGERENCIA DE DESARROLLO DE PROYECTOS (Gerente Ciencia, Tecnología y Emprendimiento) Se adjuntan las comunicaciones de solicitud de amortización por cada contrato.</v>
      </c>
    </row>
    <row r="25" spans="1:19" s="53" customFormat="1" ht="30" customHeight="1">
      <c r="A25" s="26">
        <v>15</v>
      </c>
      <c r="B25" s="25" t="s">
        <v>113</v>
      </c>
      <c r="C25" s="22" t="s">
        <v>25</v>
      </c>
      <c r="D25" s="13" t="s">
        <v>88</v>
      </c>
      <c r="E25" s="5" t="s">
        <v>89</v>
      </c>
      <c r="F25" s="15" t="s">
        <v>90</v>
      </c>
      <c r="G25" s="7" t="s">
        <v>211</v>
      </c>
      <c r="H25" s="3" t="s">
        <v>211</v>
      </c>
      <c r="I25" s="44" t="s">
        <v>99</v>
      </c>
      <c r="J25" s="4">
        <v>1</v>
      </c>
      <c r="K25" s="37">
        <v>43497</v>
      </c>
      <c r="L25" s="37">
        <v>43553</v>
      </c>
      <c r="M25" s="27">
        <f t="shared" si="0"/>
        <v>8</v>
      </c>
      <c r="N25" s="49">
        <v>1</v>
      </c>
      <c r="O25" s="42" t="s">
        <v>210</v>
      </c>
      <c r="P25" s="39" t="s">
        <v>212</v>
      </c>
      <c r="Q25" s="6">
        <f t="shared" si="1"/>
        <v>1</v>
      </c>
      <c r="R25" s="60" t="s">
        <v>246</v>
      </c>
      <c r="S25" s="74" t="str">
        <f t="shared" si="2"/>
        <v>SUBGERENCIA FINANCIERA (Contabilidad)
SUBGERENCIA DE OPERACIONES (Planeación Contractual) Radicado 10193100092893 del Grupo de Contabilidad, con soportes de convocatoria a capacitación de asesores tributarios y lista de asistencia.</v>
      </c>
    </row>
    <row r="26" spans="1:19" ht="30" customHeight="1">
      <c r="A26" s="26">
        <v>16</v>
      </c>
      <c r="B26" s="25" t="s">
        <v>114</v>
      </c>
      <c r="C26" s="22" t="s">
        <v>25</v>
      </c>
      <c r="D26" s="13" t="s">
        <v>88</v>
      </c>
      <c r="E26" s="5" t="s">
        <v>89</v>
      </c>
      <c r="F26" s="15" t="s">
        <v>90</v>
      </c>
      <c r="G26" s="9" t="s">
        <v>91</v>
      </c>
      <c r="H26" s="9" t="s">
        <v>91</v>
      </c>
      <c r="I26" s="29" t="s">
        <v>92</v>
      </c>
      <c r="J26" s="10">
        <v>1</v>
      </c>
      <c r="K26" s="11">
        <v>43497</v>
      </c>
      <c r="L26" s="12">
        <v>43496</v>
      </c>
      <c r="M26" s="27">
        <f t="shared" si="0"/>
        <v>0</v>
      </c>
      <c r="N26" s="49">
        <v>1</v>
      </c>
      <c r="O26" s="42" t="s">
        <v>209</v>
      </c>
      <c r="P26" s="39" t="s">
        <v>237</v>
      </c>
      <c r="Q26" s="6">
        <f t="shared" si="1"/>
        <v>1</v>
      </c>
      <c r="R26" s="60" t="s">
        <v>246</v>
      </c>
      <c r="S26" s="74" t="str">
        <f t="shared" si="2"/>
        <v>SUBGERENCIA DE OPERACIONES (Planeación Contractual)
SUBGERENCIA ADMINISTRATIVA (Desarrollo Organizacional) El Grupo de Planeación Contractual estandarizó un modelo de estudios previos el cual es un documento no controlado de la entidad, ya que cada solicitud de estudio previo maneja una especialidad única.  En cada documento de estudio previo se incluye el capitulo 4. IMPUESTOS, en el mismo se establece que el oferente debe considerar en su oferta todos los costos correspondientes a impuestos, tasas, contribuciones o gravámenes que se causen con ocasión de la suscripción, legalización y suscripción del contrato. Envían dos soportes de estudios previos del período.</v>
      </c>
    </row>
    <row r="27" spans="1:19" ht="30" customHeight="1">
      <c r="A27" s="26">
        <v>17</v>
      </c>
      <c r="B27" s="25" t="s">
        <v>115</v>
      </c>
      <c r="C27" s="22" t="s">
        <v>25</v>
      </c>
      <c r="D27" s="13" t="s">
        <v>95</v>
      </c>
      <c r="E27" s="5" t="s">
        <v>96</v>
      </c>
      <c r="F27" s="15" t="s">
        <v>97</v>
      </c>
      <c r="G27" s="16" t="s">
        <v>94</v>
      </c>
      <c r="H27" s="16" t="s">
        <v>94</v>
      </c>
      <c r="I27" s="29" t="s">
        <v>29</v>
      </c>
      <c r="J27" s="10">
        <v>1</v>
      </c>
      <c r="K27" s="11">
        <v>43465</v>
      </c>
      <c r="L27" s="12">
        <v>43496</v>
      </c>
      <c r="M27" s="27">
        <f t="shared" si="0"/>
        <v>4</v>
      </c>
      <c r="N27" s="49">
        <v>1</v>
      </c>
      <c r="O27" s="42" t="s">
        <v>158</v>
      </c>
      <c r="P27" s="39" t="s">
        <v>219</v>
      </c>
      <c r="Q27" s="6">
        <f t="shared" si="1"/>
        <v>1</v>
      </c>
      <c r="R27" s="60" t="s">
        <v>246</v>
      </c>
      <c r="S27" s="74" t="str">
        <f t="shared" si="2"/>
        <v>OFICINA ASESORA JURÍDICA FONADE radicó la demanda con número de proceso 25000233600020180105500 del 16/12/2018, FONADE VS UNIVERSIDAD DISTRITAL. 
Se anexa Auto de Admisión de la demanda del 18 de diciembre de 2018 y Reporte del estado de la demanda FONADE VS UNIVERSIDAD DISTRITAL. </v>
      </c>
    </row>
    <row r="28" spans="1:19" ht="30" customHeight="1">
      <c r="A28" s="26">
        <v>18</v>
      </c>
      <c r="B28" s="25" t="s">
        <v>116</v>
      </c>
      <c r="C28" s="22" t="s">
        <v>25</v>
      </c>
      <c r="D28" s="13" t="s">
        <v>95</v>
      </c>
      <c r="E28" s="5" t="s">
        <v>96</v>
      </c>
      <c r="F28" s="15" t="s">
        <v>93</v>
      </c>
      <c r="G28" s="16" t="s">
        <v>98</v>
      </c>
      <c r="H28" s="16" t="s">
        <v>234</v>
      </c>
      <c r="I28" s="29" t="s">
        <v>99</v>
      </c>
      <c r="J28" s="10">
        <v>1</v>
      </c>
      <c r="K28" s="11">
        <v>43465</v>
      </c>
      <c r="L28" s="12">
        <v>43646</v>
      </c>
      <c r="M28" s="27">
        <f t="shared" si="0"/>
        <v>26</v>
      </c>
      <c r="N28" s="49">
        <v>1</v>
      </c>
      <c r="O28" s="24" t="s">
        <v>213</v>
      </c>
      <c r="P28" s="39" t="s">
        <v>236</v>
      </c>
      <c r="Q28" s="6">
        <f t="shared" si="1"/>
        <v>1</v>
      </c>
      <c r="R28" s="60" t="s">
        <v>246</v>
      </c>
      <c r="S28" s="74" t="str">
        <f t="shared" si="2"/>
        <v>SUBGERENCIA DE OPERACIONES
SUBGERENCIA DE DESARROLLO DE PROYECTOS La Subgerencia de Operaciones envía la presentación realizada y la lista de asistencia de actividad ejecutada el 4/07/2019. Cumplida unos días fuera de plazo.</v>
      </c>
    </row>
    <row r="29" spans="1:19" ht="30" customHeight="1">
      <c r="A29" s="26">
        <v>19</v>
      </c>
      <c r="B29" s="25" t="s">
        <v>117</v>
      </c>
      <c r="C29" s="22" t="s">
        <v>25</v>
      </c>
      <c r="D29" s="13" t="s">
        <v>137</v>
      </c>
      <c r="E29" s="22" t="s">
        <v>138</v>
      </c>
      <c r="F29" s="22" t="s">
        <v>139</v>
      </c>
      <c r="G29" s="22" t="s">
        <v>140</v>
      </c>
      <c r="H29" s="22" t="s">
        <v>141</v>
      </c>
      <c r="I29" s="29" t="s">
        <v>27</v>
      </c>
      <c r="J29" s="23">
        <v>1</v>
      </c>
      <c r="K29" s="11">
        <v>43602</v>
      </c>
      <c r="L29" s="12">
        <v>43616</v>
      </c>
      <c r="M29" s="27">
        <f t="shared" si="0"/>
        <v>2</v>
      </c>
      <c r="N29" s="23">
        <v>1</v>
      </c>
      <c r="O29" s="24" t="s">
        <v>142</v>
      </c>
      <c r="P29" s="48" t="s">
        <v>232</v>
      </c>
      <c r="Q29" s="6">
        <f t="shared" si="1"/>
        <v>1</v>
      </c>
      <c r="R29" s="60" t="s">
        <v>247</v>
      </c>
      <c r="S29" s="74" t="str">
        <f t="shared" si="2"/>
        <v>SUBGERENCIA DE OPERACIONES (Planeación contractual) La Subgerencia de Operaciones expidió la Circular interna No. 5 del 28/05/2019 con radicado 20195000000424</v>
      </c>
    </row>
    <row r="30" spans="1:19" ht="30" customHeight="1">
      <c r="A30" s="26">
        <v>20</v>
      </c>
      <c r="B30" s="25" t="s">
        <v>118</v>
      </c>
      <c r="C30" s="22" t="s">
        <v>25</v>
      </c>
      <c r="D30" s="13" t="s">
        <v>137</v>
      </c>
      <c r="E30" s="22" t="s">
        <v>138</v>
      </c>
      <c r="F30" s="22" t="s">
        <v>139</v>
      </c>
      <c r="G30" s="22" t="s">
        <v>143</v>
      </c>
      <c r="H30" s="22" t="s">
        <v>144</v>
      </c>
      <c r="I30" s="29" t="s">
        <v>145</v>
      </c>
      <c r="J30" s="23">
        <v>1</v>
      </c>
      <c r="K30" s="11">
        <v>43602</v>
      </c>
      <c r="L30" s="12">
        <v>43707</v>
      </c>
      <c r="M30" s="27">
        <f t="shared" si="0"/>
        <v>15</v>
      </c>
      <c r="N30" s="51">
        <v>0</v>
      </c>
      <c r="O30" s="24" t="s">
        <v>213</v>
      </c>
      <c r="P30" s="40" t="s">
        <v>243</v>
      </c>
      <c r="Q30" s="6">
        <f t="shared" si="1"/>
        <v>0</v>
      </c>
      <c r="R30" s="60" t="s">
        <v>247</v>
      </c>
      <c r="S30" s="74" t="str">
        <f t="shared" si="2"/>
        <v>SUBGERENCIA DE OPERACIONES
SUBGERENCIA DE DESARROLLO DE PROYECTOS Acción en plazo de ejecución.</v>
      </c>
    </row>
    <row r="31" spans="1:19" ht="30" customHeight="1">
      <c r="A31" s="26">
        <v>21</v>
      </c>
      <c r="B31" s="25" t="s">
        <v>119</v>
      </c>
      <c r="C31" s="22" t="s">
        <v>25</v>
      </c>
      <c r="D31" s="13" t="s">
        <v>137</v>
      </c>
      <c r="E31" s="22" t="s">
        <v>138</v>
      </c>
      <c r="F31" s="22" t="s">
        <v>139</v>
      </c>
      <c r="G31" s="22" t="s">
        <v>146</v>
      </c>
      <c r="H31" s="22" t="s">
        <v>147</v>
      </c>
      <c r="I31" s="29" t="s">
        <v>148</v>
      </c>
      <c r="J31" s="23">
        <v>1</v>
      </c>
      <c r="K31" s="11">
        <v>43602</v>
      </c>
      <c r="L31" s="12">
        <v>43677</v>
      </c>
      <c r="M31" s="27">
        <f t="shared" si="0"/>
        <v>11</v>
      </c>
      <c r="N31" s="23">
        <v>1</v>
      </c>
      <c r="O31" s="24" t="s">
        <v>149</v>
      </c>
      <c r="P31" s="48" t="s">
        <v>222</v>
      </c>
      <c r="Q31" s="6">
        <f t="shared" si="1"/>
        <v>1</v>
      </c>
      <c r="R31" s="60" t="s">
        <v>247</v>
      </c>
      <c r="S31" s="74" t="str">
        <f t="shared" si="2"/>
        <v>SUBGERENCIA  ADMINISTRATIVA (Control Interno Disciplinario) La Subgerencia Administrativa expidió del Auto de apertura de investigación dentro del radicado No. 033 de 2018, bajo el cual se ordenó la incorporación del informe de denuncia, atendido a través de constancia secretarial de 18 de julio quedo legalmente incorporada al expediente.</v>
      </c>
    </row>
    <row r="32" spans="1:19" ht="30" customHeight="1">
      <c r="A32" s="26">
        <v>22</v>
      </c>
      <c r="B32" s="25" t="s">
        <v>120</v>
      </c>
      <c r="C32" s="22" t="s">
        <v>25</v>
      </c>
      <c r="D32" s="13" t="s">
        <v>150</v>
      </c>
      <c r="E32" s="22" t="s">
        <v>151</v>
      </c>
      <c r="F32" s="22" t="s">
        <v>152</v>
      </c>
      <c r="G32" s="28" t="s">
        <v>153</v>
      </c>
      <c r="H32" s="28" t="s">
        <v>154</v>
      </c>
      <c r="I32" s="29" t="s">
        <v>26</v>
      </c>
      <c r="J32" s="30">
        <v>1</v>
      </c>
      <c r="K32" s="11">
        <v>43634</v>
      </c>
      <c r="L32" s="12">
        <v>43677</v>
      </c>
      <c r="M32" s="27">
        <f t="shared" si="0"/>
        <v>6</v>
      </c>
      <c r="N32" s="30">
        <v>0.5</v>
      </c>
      <c r="O32" s="28" t="s">
        <v>155</v>
      </c>
      <c r="P32" s="48" t="s">
        <v>225</v>
      </c>
      <c r="Q32" s="6">
        <f t="shared" si="1"/>
        <v>0.5</v>
      </c>
      <c r="R32" s="53" t="s">
        <v>248</v>
      </c>
      <c r="S32" s="74" t="str">
        <f t="shared" si="2"/>
        <v>SUBGERENCIA DE DESARROLLO DE PROYECTOS (Gerencia Desarrollo Territorial)
OFICINA ASESORA JURÍDICA El 2 de julio de 2019 Enterritorio envió oficio a la Gobernación solicitando: 1. Establecer acciones a adoptar respecto al informe de la CGR. 2. Garantizar la terminación y entrega de las obras. 3. Gestionar la devolución del anticipo.</v>
      </c>
    </row>
    <row r="33" spans="1:19" ht="30" customHeight="1">
      <c r="A33" s="26">
        <v>23</v>
      </c>
      <c r="B33" s="25" t="s">
        <v>121</v>
      </c>
      <c r="C33" s="22" t="s">
        <v>25</v>
      </c>
      <c r="D33" s="13" t="s">
        <v>150</v>
      </c>
      <c r="E33" s="22" t="s">
        <v>151</v>
      </c>
      <c r="F33" s="22" t="s">
        <v>152</v>
      </c>
      <c r="G33" s="28" t="s">
        <v>153</v>
      </c>
      <c r="H33" s="28" t="s">
        <v>156</v>
      </c>
      <c r="I33" s="29" t="s">
        <v>157</v>
      </c>
      <c r="J33" s="30">
        <v>1</v>
      </c>
      <c r="K33" s="11">
        <v>43634</v>
      </c>
      <c r="L33" s="12">
        <v>43708</v>
      </c>
      <c r="M33" s="27">
        <f t="shared" si="0"/>
        <v>11</v>
      </c>
      <c r="N33" s="52">
        <v>0</v>
      </c>
      <c r="O33" s="28" t="s">
        <v>158</v>
      </c>
      <c r="P33" s="40" t="s">
        <v>243</v>
      </c>
      <c r="Q33" s="6">
        <f t="shared" si="1"/>
        <v>0</v>
      </c>
      <c r="R33" s="53" t="s">
        <v>248</v>
      </c>
      <c r="S33" s="74" t="str">
        <f t="shared" si="2"/>
        <v>OFICINA ASESORA JURÍDICA Acción en plazo de ejecución.</v>
      </c>
    </row>
    <row r="34" spans="1:19" ht="30" customHeight="1">
      <c r="A34" s="26">
        <v>24</v>
      </c>
      <c r="B34" s="25" t="s">
        <v>122</v>
      </c>
      <c r="C34" s="22" t="s">
        <v>25</v>
      </c>
      <c r="D34" s="13" t="s">
        <v>150</v>
      </c>
      <c r="E34" s="22" t="s">
        <v>151</v>
      </c>
      <c r="F34" s="22" t="s">
        <v>152</v>
      </c>
      <c r="G34" s="24" t="s">
        <v>159</v>
      </c>
      <c r="H34" s="22" t="s">
        <v>160</v>
      </c>
      <c r="I34" s="22" t="s">
        <v>161</v>
      </c>
      <c r="J34" s="31">
        <v>1</v>
      </c>
      <c r="K34" s="11">
        <v>43634</v>
      </c>
      <c r="L34" s="12">
        <v>43661</v>
      </c>
      <c r="M34" s="27">
        <f t="shared" si="0"/>
        <v>4</v>
      </c>
      <c r="N34" s="31">
        <v>0.5</v>
      </c>
      <c r="O34" s="24" t="s">
        <v>162</v>
      </c>
      <c r="P34" s="48" t="s">
        <v>226</v>
      </c>
      <c r="Q34" s="6">
        <f t="shared" si="1"/>
        <v>0.5</v>
      </c>
      <c r="R34" s="53" t="s">
        <v>248</v>
      </c>
      <c r="S34" s="74" t="str">
        <f t="shared" si="2"/>
        <v>SUBGERENCIA DE DESARROLLO DE PROYECTOS (Gerencia Desarrollo Territorial) La Subgerencia de Desarrollo de Proyectos presenta soporte del FAP900 proyectado respecto del Contrato de interventoría No. 2141015 Consorcio GC CA. El mismo no tiene el costeo de la nueva interventoría, este valor se incluirá  una vez sea entregado por Planeación Contractual como perjuicio causado a ENTerritorio, por lo que el formato no ha sido radicado a la Subgerencia de Operaciones.</v>
      </c>
    </row>
    <row r="35" spans="1:19" ht="30" customHeight="1">
      <c r="A35" s="26">
        <v>25</v>
      </c>
      <c r="B35" s="25" t="s">
        <v>123</v>
      </c>
      <c r="C35" s="22" t="s">
        <v>25</v>
      </c>
      <c r="D35" s="13" t="s">
        <v>150</v>
      </c>
      <c r="E35" s="22" t="s">
        <v>151</v>
      </c>
      <c r="F35" s="22" t="s">
        <v>152</v>
      </c>
      <c r="G35" s="24" t="s">
        <v>159</v>
      </c>
      <c r="H35" s="22" t="s">
        <v>163</v>
      </c>
      <c r="I35" s="24" t="s">
        <v>164</v>
      </c>
      <c r="J35" s="31">
        <v>1</v>
      </c>
      <c r="K35" s="11">
        <v>43634</v>
      </c>
      <c r="L35" s="12">
        <v>43692</v>
      </c>
      <c r="M35" s="27">
        <f t="shared" si="0"/>
        <v>8</v>
      </c>
      <c r="N35" s="52">
        <v>0</v>
      </c>
      <c r="O35" s="24" t="s">
        <v>165</v>
      </c>
      <c r="P35" s="48" t="s">
        <v>239</v>
      </c>
      <c r="Q35" s="6">
        <f t="shared" si="1"/>
        <v>0</v>
      </c>
      <c r="R35" s="53" t="s">
        <v>248</v>
      </c>
      <c r="S35" s="74" t="str">
        <f t="shared" si="2"/>
        <v>SUBGERENCIA DE OPERACIONES (Gerencia Gestión Post contractual) Al 30 de junio de 2019 se encuentra pendiente la presentación del FAP900 a la Subgerencia de Operaciones por parte de la Subgerencia de Desarrollo de Proyectos, lo anterior dado que la fecha prevista de inicio de la actividad fue a finales del mes de junio.</v>
      </c>
    </row>
    <row r="36" spans="1:19" ht="30" customHeight="1">
      <c r="A36" s="26">
        <v>26</v>
      </c>
      <c r="B36" s="25" t="s">
        <v>124</v>
      </c>
      <c r="C36" s="22" t="s">
        <v>25</v>
      </c>
      <c r="D36" s="13" t="s">
        <v>150</v>
      </c>
      <c r="E36" s="22" t="s">
        <v>151</v>
      </c>
      <c r="F36" s="22" t="s">
        <v>152</v>
      </c>
      <c r="G36" s="24" t="s">
        <v>159</v>
      </c>
      <c r="H36" s="24" t="s">
        <v>166</v>
      </c>
      <c r="I36" s="22" t="s">
        <v>167</v>
      </c>
      <c r="J36" s="31">
        <v>1</v>
      </c>
      <c r="K36" s="11">
        <v>43634</v>
      </c>
      <c r="L36" s="12">
        <v>43723</v>
      </c>
      <c r="M36" s="27">
        <f t="shared" si="0"/>
        <v>13</v>
      </c>
      <c r="N36" s="52">
        <v>0</v>
      </c>
      <c r="O36" s="24" t="s">
        <v>168</v>
      </c>
      <c r="P36" s="40" t="s">
        <v>243</v>
      </c>
      <c r="Q36" s="6">
        <f t="shared" si="1"/>
        <v>0</v>
      </c>
      <c r="R36" s="53" t="s">
        <v>248</v>
      </c>
      <c r="S36" s="74" t="str">
        <f t="shared" si="2"/>
        <v>OFICINA ASESORA JURÍDICA  Acción en plazo de ejecución.</v>
      </c>
    </row>
    <row r="37" spans="1:19" ht="30" customHeight="1">
      <c r="A37" s="26">
        <v>27</v>
      </c>
      <c r="B37" s="25" t="s">
        <v>125</v>
      </c>
      <c r="C37" s="22" t="s">
        <v>25</v>
      </c>
      <c r="D37" s="13" t="s">
        <v>169</v>
      </c>
      <c r="E37" s="24" t="s">
        <v>170</v>
      </c>
      <c r="F37" s="22" t="s">
        <v>171</v>
      </c>
      <c r="G37" s="24" t="s">
        <v>172</v>
      </c>
      <c r="H37" s="32" t="s">
        <v>173</v>
      </c>
      <c r="I37" s="24" t="s">
        <v>174</v>
      </c>
      <c r="J37" s="31">
        <v>1</v>
      </c>
      <c r="K37" s="11">
        <v>43634</v>
      </c>
      <c r="L37" s="12">
        <v>43646</v>
      </c>
      <c r="M37" s="27">
        <f t="shared" si="0"/>
        <v>2</v>
      </c>
      <c r="N37" s="51">
        <v>1</v>
      </c>
      <c r="O37" s="24" t="s">
        <v>175</v>
      </c>
      <c r="P37" s="48" t="s">
        <v>231</v>
      </c>
      <c r="Q37" s="6">
        <f t="shared" si="1"/>
        <v>1</v>
      </c>
      <c r="R37" s="53" t="s">
        <v>248</v>
      </c>
      <c r="S37" s="74" t="str">
        <f t="shared" si="2"/>
        <v>SUBGERENCIA DE DESARROLLO DE PROYECTOS (Gerencia Infraestructura y Competitividad) La Gerencia de Unidad envía informe de interventoría sobre correcciones que hará en acta parcial de obra No. 8.</v>
      </c>
    </row>
    <row r="38" spans="1:19" ht="30" customHeight="1">
      <c r="A38" s="26">
        <v>28</v>
      </c>
      <c r="B38" s="25" t="s">
        <v>126</v>
      </c>
      <c r="C38" s="22" t="s">
        <v>25</v>
      </c>
      <c r="D38" s="13" t="s">
        <v>169</v>
      </c>
      <c r="E38" s="24" t="s">
        <v>170</v>
      </c>
      <c r="F38" s="22" t="s">
        <v>171</v>
      </c>
      <c r="G38" s="24" t="s">
        <v>172</v>
      </c>
      <c r="H38" s="32" t="s">
        <v>176</v>
      </c>
      <c r="I38" s="22" t="s">
        <v>177</v>
      </c>
      <c r="J38" s="31">
        <v>1</v>
      </c>
      <c r="K38" s="11">
        <v>43634</v>
      </c>
      <c r="L38" s="12">
        <v>43646</v>
      </c>
      <c r="M38" s="27">
        <f t="shared" si="0"/>
        <v>2</v>
      </c>
      <c r="N38" s="51">
        <v>1</v>
      </c>
      <c r="O38" s="24" t="s">
        <v>175</v>
      </c>
      <c r="P38" s="48" t="s">
        <v>230</v>
      </c>
      <c r="Q38" s="6">
        <f t="shared" si="1"/>
        <v>1</v>
      </c>
      <c r="R38" s="53" t="s">
        <v>248</v>
      </c>
      <c r="S38" s="74" t="str">
        <f t="shared" si="2"/>
        <v>SUBGERENCIA DE DESARROLLO DE PROYECTOS (Gerencia Infraestructura y Competitividad) La gerencia de Unidad remite el acta parcial de obra no. 8, con el registro de compensación de actividades y la memoria de cantidades de obra; y el acta parcial No. 9 con la memoria de cantidades de obra. </v>
      </c>
    </row>
    <row r="39" spans="1:19" ht="30" customHeight="1">
      <c r="A39" s="26">
        <v>29</v>
      </c>
      <c r="B39" s="25" t="s">
        <v>127</v>
      </c>
      <c r="C39" s="22" t="s">
        <v>25</v>
      </c>
      <c r="D39" s="13" t="s">
        <v>169</v>
      </c>
      <c r="E39" s="24" t="s">
        <v>170</v>
      </c>
      <c r="F39" s="22" t="s">
        <v>171</v>
      </c>
      <c r="G39" s="24" t="s">
        <v>172</v>
      </c>
      <c r="H39" s="32" t="s">
        <v>178</v>
      </c>
      <c r="I39" s="24" t="s">
        <v>179</v>
      </c>
      <c r="J39" s="31">
        <v>1</v>
      </c>
      <c r="K39" s="11">
        <v>43634</v>
      </c>
      <c r="L39" s="12">
        <v>43799</v>
      </c>
      <c r="M39" s="27">
        <f t="shared" si="0"/>
        <v>24</v>
      </c>
      <c r="N39" s="51">
        <v>0</v>
      </c>
      <c r="O39" s="24" t="s">
        <v>175</v>
      </c>
      <c r="P39" s="40" t="s">
        <v>243</v>
      </c>
      <c r="Q39" s="6">
        <f t="shared" si="1"/>
        <v>0</v>
      </c>
      <c r="R39" s="53" t="s">
        <v>248</v>
      </c>
      <c r="S39" s="74" t="str">
        <f t="shared" si="2"/>
        <v>SUBGERENCIA DE DESARROLLO DE PROYECTOS (Gerencia Infraestructura y Competitividad) Acción en plazo de ejecución.</v>
      </c>
    </row>
    <row r="40" spans="1:19" ht="30" customHeight="1">
      <c r="A40" s="26">
        <v>30</v>
      </c>
      <c r="B40" s="25" t="s">
        <v>128</v>
      </c>
      <c r="C40" s="22" t="s">
        <v>25</v>
      </c>
      <c r="D40" s="13" t="s">
        <v>180</v>
      </c>
      <c r="E40" s="24" t="s">
        <v>181</v>
      </c>
      <c r="F40" s="22" t="s">
        <v>182</v>
      </c>
      <c r="G40" s="24" t="s">
        <v>183</v>
      </c>
      <c r="H40" s="24" t="s">
        <v>184</v>
      </c>
      <c r="I40" s="33" t="s">
        <v>185</v>
      </c>
      <c r="J40" s="31">
        <v>1</v>
      </c>
      <c r="K40" s="11">
        <v>43634</v>
      </c>
      <c r="L40" s="12">
        <v>43646</v>
      </c>
      <c r="M40" s="27">
        <f t="shared" si="0"/>
        <v>2</v>
      </c>
      <c r="N40" s="51">
        <v>1</v>
      </c>
      <c r="O40" s="24" t="s">
        <v>168</v>
      </c>
      <c r="P40" s="48" t="s">
        <v>228</v>
      </c>
      <c r="Q40" s="6">
        <f t="shared" si="1"/>
        <v>1</v>
      </c>
      <c r="R40" s="53" t="s">
        <v>248</v>
      </c>
      <c r="S40" s="74" t="str">
        <f t="shared" si="2"/>
        <v>OFICINA ASESORA JURÍDICA  La Oficina Asesora Jurídica entrega el auto admisorio de la demanda de fecha 17/05/2018 para contratista e interventoría.</v>
      </c>
    </row>
    <row r="41" spans="1:19" ht="30" customHeight="1">
      <c r="A41" s="26">
        <v>31</v>
      </c>
      <c r="B41" s="25" t="s">
        <v>129</v>
      </c>
      <c r="C41" s="22" t="s">
        <v>25</v>
      </c>
      <c r="D41" s="13" t="s">
        <v>180</v>
      </c>
      <c r="E41" s="24" t="s">
        <v>181</v>
      </c>
      <c r="F41" s="22" t="s">
        <v>182</v>
      </c>
      <c r="G41" s="24" t="s">
        <v>183</v>
      </c>
      <c r="H41" s="24" t="s">
        <v>186</v>
      </c>
      <c r="I41" s="33" t="s">
        <v>185</v>
      </c>
      <c r="J41" s="31">
        <v>1</v>
      </c>
      <c r="K41" s="11">
        <v>43634</v>
      </c>
      <c r="L41" s="12">
        <v>43646</v>
      </c>
      <c r="M41" s="27">
        <f t="shared" si="0"/>
        <v>2</v>
      </c>
      <c r="N41" s="51">
        <v>1</v>
      </c>
      <c r="O41" s="24" t="s">
        <v>168</v>
      </c>
      <c r="P41" s="48" t="s">
        <v>228</v>
      </c>
      <c r="Q41" s="6">
        <f t="shared" si="1"/>
        <v>1</v>
      </c>
      <c r="R41" s="53" t="s">
        <v>248</v>
      </c>
      <c r="S41" s="74" t="str">
        <f t="shared" si="2"/>
        <v>OFICINA ASESORA JURÍDICA  La Oficina Asesora Jurídica entrega el auto admisorio de la demanda de fecha 17/05/2018 para contratista e interventoría.</v>
      </c>
    </row>
    <row r="42" spans="1:19" ht="30" customHeight="1">
      <c r="A42" s="26">
        <v>32</v>
      </c>
      <c r="B42" s="25" t="s">
        <v>130</v>
      </c>
      <c r="C42" s="22" t="s">
        <v>25</v>
      </c>
      <c r="D42" s="13" t="s">
        <v>187</v>
      </c>
      <c r="E42" s="24" t="s">
        <v>188</v>
      </c>
      <c r="F42" s="22" t="s">
        <v>189</v>
      </c>
      <c r="G42" s="32" t="s">
        <v>190</v>
      </c>
      <c r="H42" s="32" t="s">
        <v>190</v>
      </c>
      <c r="I42" s="33" t="s">
        <v>191</v>
      </c>
      <c r="J42" s="31">
        <v>1</v>
      </c>
      <c r="K42" s="11">
        <v>43634</v>
      </c>
      <c r="L42" s="12">
        <v>43646</v>
      </c>
      <c r="M42" s="27">
        <f t="shared" si="0"/>
        <v>2</v>
      </c>
      <c r="N42" s="51">
        <v>1</v>
      </c>
      <c r="O42" s="24" t="s">
        <v>175</v>
      </c>
      <c r="P42" s="48" t="s">
        <v>229</v>
      </c>
      <c r="Q42" s="6">
        <f t="shared" si="1"/>
        <v>1</v>
      </c>
      <c r="R42" s="53" t="s">
        <v>248</v>
      </c>
      <c r="S42" s="74" t="str">
        <f t="shared" si="2"/>
        <v>SUBGERENCIA DE DESARROLLO DE PROYECTOS (Gerencia Infraestructura y Competitividad) La Gerencia de Unidad remite el acta de entrega del muelle de Lancheros firmada por las partes, que fue enviada con radicado 20182200349331 a FONTUR para su revisión y posterior aprobación.</v>
      </c>
    </row>
    <row r="43" spans="1:19" ht="30" customHeight="1">
      <c r="A43" s="26">
        <v>33</v>
      </c>
      <c r="B43" s="25" t="s">
        <v>131</v>
      </c>
      <c r="C43" s="22" t="s">
        <v>25</v>
      </c>
      <c r="D43" s="13" t="s">
        <v>187</v>
      </c>
      <c r="E43" s="24" t="s">
        <v>188</v>
      </c>
      <c r="F43" s="22" t="s">
        <v>189</v>
      </c>
      <c r="G43" s="32" t="s">
        <v>190</v>
      </c>
      <c r="H43" s="32" t="s">
        <v>190</v>
      </c>
      <c r="I43" s="33" t="s">
        <v>185</v>
      </c>
      <c r="J43" s="31">
        <v>1</v>
      </c>
      <c r="K43" s="11">
        <v>43634</v>
      </c>
      <c r="L43" s="12">
        <v>43646</v>
      </c>
      <c r="M43" s="27">
        <f t="shared" si="0"/>
        <v>2</v>
      </c>
      <c r="N43" s="51">
        <v>1</v>
      </c>
      <c r="O43" s="24" t="s">
        <v>168</v>
      </c>
      <c r="P43" s="40" t="s">
        <v>227</v>
      </c>
      <c r="Q43" s="6">
        <f t="shared" si="1"/>
        <v>1</v>
      </c>
      <c r="R43" s="53" t="s">
        <v>248</v>
      </c>
      <c r="S43" s="74" t="str">
        <f t="shared" si="2"/>
        <v>OFICINA ASESORA JURÍDICA  La Oficina Asesora Jurídica entrega el auto admisorio de la demanda de fecha 10/06/2019</v>
      </c>
    </row>
    <row r="44" spans="1:19" ht="30" customHeight="1">
      <c r="A44" s="26">
        <v>34</v>
      </c>
      <c r="B44" s="25" t="s">
        <v>132</v>
      </c>
      <c r="C44" s="22" t="s">
        <v>25</v>
      </c>
      <c r="D44" s="13" t="s">
        <v>192</v>
      </c>
      <c r="E44" s="24" t="s">
        <v>193</v>
      </c>
      <c r="F44" s="22" t="s">
        <v>194</v>
      </c>
      <c r="G44" s="24" t="s">
        <v>195</v>
      </c>
      <c r="H44" s="24" t="s">
        <v>196</v>
      </c>
      <c r="I44" s="22" t="s">
        <v>197</v>
      </c>
      <c r="J44" s="31">
        <v>1</v>
      </c>
      <c r="K44" s="11">
        <v>43634</v>
      </c>
      <c r="L44" s="12">
        <v>43646</v>
      </c>
      <c r="M44" s="27">
        <f t="shared" si="0"/>
        <v>2</v>
      </c>
      <c r="N44" s="31">
        <v>1</v>
      </c>
      <c r="O44" s="24" t="s">
        <v>218</v>
      </c>
      <c r="P44" s="48" t="s">
        <v>224</v>
      </c>
      <c r="Q44" s="6">
        <f t="shared" si="1"/>
        <v>1</v>
      </c>
      <c r="R44" s="53" t="s">
        <v>248</v>
      </c>
      <c r="S44" s="74" t="str">
        <f t="shared" si="2"/>
        <v>SUBGERENCIA DE DESARROLLO DE PROYECTOS (Gerencia Desarrollo Territorial)
SUBGERENCIA DE OPERACIONES (Gerencia Planeación contractual) El 26 de junio de 2019 se suscribió el Convenio Interadministrativo No. 2191870 con el muniicipio de Chaparral - Tolima para la terminación de la construcción del puente vehicular sobre el Rio Amoyá.</v>
      </c>
    </row>
    <row r="45" spans="1:19" ht="30" customHeight="1">
      <c r="A45" s="26">
        <v>35</v>
      </c>
      <c r="B45" s="25" t="s">
        <v>133</v>
      </c>
      <c r="C45" s="22" t="s">
        <v>25</v>
      </c>
      <c r="D45" s="13" t="s">
        <v>192</v>
      </c>
      <c r="E45" s="24" t="s">
        <v>193</v>
      </c>
      <c r="F45" s="22" t="s">
        <v>194</v>
      </c>
      <c r="G45" s="24" t="s">
        <v>195</v>
      </c>
      <c r="H45" s="24" t="s">
        <v>198</v>
      </c>
      <c r="I45" s="24" t="s">
        <v>199</v>
      </c>
      <c r="J45" s="31">
        <v>1</v>
      </c>
      <c r="K45" s="11">
        <v>43634</v>
      </c>
      <c r="L45" s="12">
        <v>43738</v>
      </c>
      <c r="M45" s="27">
        <f t="shared" si="0"/>
        <v>15</v>
      </c>
      <c r="N45" s="51">
        <v>0</v>
      </c>
      <c r="O45" s="24" t="s">
        <v>217</v>
      </c>
      <c r="P45" s="40" t="s">
        <v>243</v>
      </c>
      <c r="Q45" s="6">
        <f t="shared" si="1"/>
        <v>0</v>
      </c>
      <c r="R45" s="53" t="s">
        <v>248</v>
      </c>
      <c r="S45" s="74" t="str">
        <f t="shared" si="2"/>
        <v>SUBGERENCIA DE DESARROLLO DE PROYECTOS (Gerencia Desarrollo Territorial)
SUBGERENCIA DE OPERACIONES (Gerencia Planeación contractual y Gerencia Procesos de Selección) Acción en plazo de ejecución.</v>
      </c>
    </row>
    <row r="46" spans="1:19" ht="30" customHeight="1">
      <c r="A46" s="26">
        <v>36</v>
      </c>
      <c r="B46" s="25" t="s">
        <v>134</v>
      </c>
      <c r="C46" s="22" t="s">
        <v>25</v>
      </c>
      <c r="D46" s="13" t="s">
        <v>192</v>
      </c>
      <c r="E46" s="24" t="s">
        <v>193</v>
      </c>
      <c r="F46" s="22" t="s">
        <v>194</v>
      </c>
      <c r="G46" s="24" t="s">
        <v>195</v>
      </c>
      <c r="H46" s="24" t="s">
        <v>200</v>
      </c>
      <c r="I46" s="24" t="s">
        <v>179</v>
      </c>
      <c r="J46" s="31">
        <v>1</v>
      </c>
      <c r="K46" s="11">
        <v>43634</v>
      </c>
      <c r="L46" s="12">
        <v>44012</v>
      </c>
      <c r="M46" s="27">
        <f t="shared" si="0"/>
        <v>54</v>
      </c>
      <c r="N46" s="51">
        <v>0</v>
      </c>
      <c r="O46" s="24" t="s">
        <v>162</v>
      </c>
      <c r="P46" s="40" t="s">
        <v>243</v>
      </c>
      <c r="Q46" s="6">
        <f t="shared" si="1"/>
        <v>0</v>
      </c>
      <c r="R46" s="53" t="s">
        <v>248</v>
      </c>
      <c r="S46" s="74" t="str">
        <f t="shared" si="2"/>
        <v>SUBGERENCIA DE DESARROLLO DE PROYECTOS (Gerencia Desarrollo Territorial) Acción en plazo de ejecución.</v>
      </c>
    </row>
    <row r="47" spans="1:19" ht="30" customHeight="1">
      <c r="A47" s="26">
        <v>37</v>
      </c>
      <c r="B47" s="25" t="s">
        <v>135</v>
      </c>
      <c r="C47" s="22" t="s">
        <v>25</v>
      </c>
      <c r="D47" s="13" t="s">
        <v>192</v>
      </c>
      <c r="E47" s="24" t="s">
        <v>193</v>
      </c>
      <c r="F47" s="22" t="s">
        <v>194</v>
      </c>
      <c r="G47" s="24" t="s">
        <v>201</v>
      </c>
      <c r="H47" s="24" t="s">
        <v>202</v>
      </c>
      <c r="I47" s="22" t="s">
        <v>203</v>
      </c>
      <c r="J47" s="31">
        <v>1</v>
      </c>
      <c r="K47" s="11">
        <v>43634</v>
      </c>
      <c r="L47" s="12">
        <v>44012</v>
      </c>
      <c r="M47" s="27">
        <f t="shared" si="0"/>
        <v>54</v>
      </c>
      <c r="N47" s="51">
        <v>0</v>
      </c>
      <c r="O47" s="24" t="s">
        <v>162</v>
      </c>
      <c r="P47" s="40" t="s">
        <v>243</v>
      </c>
      <c r="Q47" s="6">
        <f t="shared" si="1"/>
        <v>0</v>
      </c>
      <c r="R47" s="53" t="s">
        <v>248</v>
      </c>
      <c r="S47" s="74" t="str">
        <f t="shared" si="2"/>
        <v>SUBGERENCIA DE DESARROLLO DE PROYECTOS (Gerencia Desarrollo Territorial) Acción en plazo de ejecución.</v>
      </c>
    </row>
    <row r="48" spans="1:19" ht="30" customHeight="1">
      <c r="A48" s="26">
        <v>38</v>
      </c>
      <c r="B48" s="25" t="s">
        <v>136</v>
      </c>
      <c r="C48" s="22" t="s">
        <v>25</v>
      </c>
      <c r="D48" s="13" t="s">
        <v>192</v>
      </c>
      <c r="E48" s="24" t="s">
        <v>193</v>
      </c>
      <c r="F48" s="22" t="s">
        <v>194</v>
      </c>
      <c r="G48" s="24" t="s">
        <v>201</v>
      </c>
      <c r="H48" s="24" t="s">
        <v>202</v>
      </c>
      <c r="I48" s="22" t="s">
        <v>204</v>
      </c>
      <c r="J48" s="31">
        <v>1</v>
      </c>
      <c r="K48" s="11">
        <v>43634</v>
      </c>
      <c r="L48" s="12">
        <v>44012</v>
      </c>
      <c r="M48" s="27">
        <f t="shared" si="0"/>
        <v>54</v>
      </c>
      <c r="N48" s="51">
        <v>0</v>
      </c>
      <c r="O48" s="24" t="s">
        <v>205</v>
      </c>
      <c r="P48" s="40" t="s">
        <v>243</v>
      </c>
      <c r="Q48" s="6">
        <f t="shared" si="1"/>
        <v>0</v>
      </c>
      <c r="R48" s="53" t="s">
        <v>248</v>
      </c>
      <c r="S48" s="74" t="str">
        <f t="shared" si="2"/>
        <v>SUBGERENCIA FINANCIERA (Gerencia de Presupuesto) Acción en plazo de ejecución.</v>
      </c>
    </row>
  </sheetData>
  <sheetProtection/>
  <autoFilter ref="A10:R48"/>
  <mergeCells count="1">
    <mergeCell ref="B8:O8"/>
  </mergeCells>
  <dataValidations count="14">
    <dataValidation type="textLength" allowBlank="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22:H22">
      <formula1>0</formula1>
      <formula2>390</formula2>
    </dataValidation>
    <dataValidation type="textLength" allowBlank="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G26:H26 H25">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H23 G23:G25">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24 I12 I23:I24">
      <formula1>0</formula1>
      <formula2>390</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29">
      <formula1>1</formula1>
      <formula2>401769</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29:K31">
      <formula1>1</formula1>
      <formula2>401769</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29:J30 N29">
      <formula1>-9223372036854770000</formula1>
      <formula2>9223372036854770000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29 I33">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G29:H29">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29:F36">
      <formula1>0</formula1>
      <formula2>390</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29:E36">
      <formula1>0</formula1>
      <formula2>390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22:O23">
      <formula1>0</formula1>
      <formula2>390</formula2>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14:D48">
      <formula1>0</formula1>
      <formula2>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48">
      <formula1>#REF!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H14"/>
  <sheetViews>
    <sheetView zoomScale="80" zoomScaleNormal="80" zoomScalePageLayoutView="0" workbookViewId="0" topLeftCell="A1">
      <selection activeCell="A1" sqref="A1"/>
    </sheetView>
  </sheetViews>
  <sheetFormatPr defaultColWidth="36.140625" defaultRowHeight="15"/>
  <sheetData>
    <row r="1" ht="15.75" thickBot="1"/>
    <row r="2" spans="1:8" ht="18">
      <c r="A2" s="101" t="s">
        <v>254</v>
      </c>
      <c r="B2" s="75" t="s">
        <v>255</v>
      </c>
      <c r="C2" s="75" t="s">
        <v>257</v>
      </c>
      <c r="D2" s="101" t="s">
        <v>259</v>
      </c>
      <c r="E2" s="101" t="s">
        <v>260</v>
      </c>
      <c r="F2" s="101" t="s">
        <v>261</v>
      </c>
      <c r="G2" s="101" t="s">
        <v>262</v>
      </c>
      <c r="H2" s="101" t="s">
        <v>263</v>
      </c>
    </row>
    <row r="3" spans="1:8" ht="18.75" thickBot="1">
      <c r="A3" s="102"/>
      <c r="B3" s="76" t="s">
        <v>256</v>
      </c>
      <c r="C3" s="76" t="s">
        <v>258</v>
      </c>
      <c r="D3" s="102"/>
      <c r="E3" s="102"/>
      <c r="F3" s="102"/>
      <c r="G3" s="102"/>
      <c r="H3" s="102"/>
    </row>
    <row r="4" spans="1:8" ht="36.75" thickTop="1">
      <c r="A4" s="95" t="s">
        <v>264</v>
      </c>
      <c r="B4" s="98">
        <v>3</v>
      </c>
      <c r="C4" s="98">
        <v>1.5</v>
      </c>
      <c r="D4" s="98">
        <v>0</v>
      </c>
      <c r="E4" s="98">
        <v>1.5</v>
      </c>
      <c r="F4" s="92">
        <f>1-(E4/B4)</f>
        <v>0.5</v>
      </c>
      <c r="G4" s="92">
        <v>0.5</v>
      </c>
      <c r="H4" s="77" t="s">
        <v>265</v>
      </c>
    </row>
    <row r="5" spans="1:8" ht="60">
      <c r="A5" s="96"/>
      <c r="B5" s="99"/>
      <c r="C5" s="99"/>
      <c r="D5" s="99"/>
      <c r="E5" s="99"/>
      <c r="F5" s="93"/>
      <c r="G5" s="93"/>
      <c r="H5" s="78" t="s">
        <v>266</v>
      </c>
    </row>
    <row r="6" spans="1:8" ht="54">
      <c r="A6" s="96"/>
      <c r="B6" s="99"/>
      <c r="C6" s="99"/>
      <c r="D6" s="99"/>
      <c r="E6" s="99"/>
      <c r="F6" s="93"/>
      <c r="G6" s="93"/>
      <c r="H6" s="79" t="s">
        <v>267</v>
      </c>
    </row>
    <row r="7" spans="1:8" ht="60.75" thickBot="1">
      <c r="A7" s="97"/>
      <c r="B7" s="100"/>
      <c r="C7" s="100"/>
      <c r="D7" s="100"/>
      <c r="E7" s="100"/>
      <c r="F7" s="94"/>
      <c r="G7" s="94"/>
      <c r="H7" s="80" t="s">
        <v>266</v>
      </c>
    </row>
    <row r="8" spans="1:8" ht="129.75" thickBot="1">
      <c r="A8" s="81" t="s">
        <v>268</v>
      </c>
      <c r="B8" s="82">
        <v>15</v>
      </c>
      <c r="C8" s="82">
        <v>14</v>
      </c>
      <c r="D8" s="82">
        <v>0</v>
      </c>
      <c r="E8" s="82">
        <v>1</v>
      </c>
      <c r="F8" s="83">
        <f>1-(E8/B8)</f>
        <v>0.9333333333333333</v>
      </c>
      <c r="G8" s="83">
        <v>0.93</v>
      </c>
      <c r="H8" s="82" t="s">
        <v>269</v>
      </c>
    </row>
    <row r="9" spans="1:8" ht="24" thickBot="1">
      <c r="A9" s="81" t="s">
        <v>270</v>
      </c>
      <c r="B9" s="82">
        <v>17</v>
      </c>
      <c r="C9" s="82">
        <v>7</v>
      </c>
      <c r="D9" s="82">
        <v>10</v>
      </c>
      <c r="E9" s="82">
        <v>0</v>
      </c>
      <c r="F9" s="83">
        <f>1-(E9/B9)</f>
        <v>1</v>
      </c>
      <c r="G9" s="83">
        <v>0.47</v>
      </c>
      <c r="H9" s="84"/>
    </row>
    <row r="10" spans="1:8" ht="24" thickBot="1">
      <c r="A10" s="81" t="s">
        <v>247</v>
      </c>
      <c r="B10" s="82">
        <v>3</v>
      </c>
      <c r="C10" s="82">
        <v>2</v>
      </c>
      <c r="D10" s="82">
        <v>1</v>
      </c>
      <c r="E10" s="82">
        <v>0</v>
      </c>
      <c r="F10" s="83">
        <f>1-(E10/B10)</f>
        <v>1</v>
      </c>
      <c r="G10" s="83">
        <v>0.67</v>
      </c>
      <c r="H10" s="84"/>
    </row>
    <row r="11" spans="1:8" ht="24" thickBot="1">
      <c r="A11" s="81" t="s">
        <v>244</v>
      </c>
      <c r="B11" s="85">
        <f>SUM(B4:B10)</f>
        <v>38</v>
      </c>
      <c r="C11" s="85">
        <f>SUM(C4:C10)</f>
        <v>24.5</v>
      </c>
      <c r="D11" s="85">
        <f>SUM(D4:D10)</f>
        <v>11</v>
      </c>
      <c r="E11" s="85">
        <f>SUM(E4:E10)</f>
        <v>2.5</v>
      </c>
      <c r="F11" s="86">
        <f>1-(E11/B11)</f>
        <v>0.9342105263157895</v>
      </c>
      <c r="G11" s="87">
        <f>+C11/B11</f>
        <v>0.6447368421052632</v>
      </c>
      <c r="H11" s="84"/>
    </row>
    <row r="12" ht="15">
      <c r="E12" s="103"/>
    </row>
    <row r="13" spans="3:5" ht="18">
      <c r="C13" s="88"/>
      <c r="E13" s="104"/>
    </row>
    <row r="14" ht="15">
      <c r="E14" s="89"/>
    </row>
  </sheetData>
  <sheetProtection/>
  <mergeCells count="13">
    <mergeCell ref="A2:A3"/>
    <mergeCell ref="D2:D3"/>
    <mergeCell ref="E2:E3"/>
    <mergeCell ref="F2:F3"/>
    <mergeCell ref="G2:G3"/>
    <mergeCell ref="H2:H3"/>
    <mergeCell ref="G4:G7"/>
    <mergeCell ref="A4:A7"/>
    <mergeCell ref="B4:B7"/>
    <mergeCell ref="C4:C7"/>
    <mergeCell ref="D4:D7"/>
    <mergeCell ref="E4:E7"/>
    <mergeCell ref="F4:F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9"/>
  <sheetViews>
    <sheetView zoomScalePageLayoutView="0" workbookViewId="0" topLeftCell="B1">
      <selection activeCell="C10" sqref="C10"/>
    </sheetView>
  </sheetViews>
  <sheetFormatPr defaultColWidth="11.421875" defaultRowHeight="15"/>
  <cols>
    <col min="1" max="1" width="36.7109375" style="0" bestFit="1" customWidth="1"/>
    <col min="2" max="2" width="36.28125" style="0" bestFit="1" customWidth="1"/>
    <col min="3" max="3" width="49.8515625" style="0" bestFit="1" customWidth="1"/>
    <col min="4" max="4" width="19.00390625" style="0" bestFit="1" customWidth="1"/>
  </cols>
  <sheetData>
    <row r="1" spans="1:2" ht="15">
      <c r="A1" s="61" t="s">
        <v>20</v>
      </c>
      <c r="B1" s="62" t="s">
        <v>253</v>
      </c>
    </row>
    <row r="3" spans="1:4" ht="15">
      <c r="A3" s="54"/>
      <c r="B3" s="57" t="s">
        <v>250</v>
      </c>
      <c r="C3" s="55"/>
      <c r="D3" s="56"/>
    </row>
    <row r="4" spans="1:4" ht="15">
      <c r="A4" s="57" t="s">
        <v>245</v>
      </c>
      <c r="B4" s="54" t="s">
        <v>249</v>
      </c>
      <c r="C4" s="70" t="s">
        <v>252</v>
      </c>
      <c r="D4" s="63" t="s">
        <v>251</v>
      </c>
    </row>
    <row r="5" spans="1:4" ht="15">
      <c r="A5" s="54" t="s">
        <v>248</v>
      </c>
      <c r="B5" s="64">
        <v>7</v>
      </c>
      <c r="C5" s="71">
        <v>7</v>
      </c>
      <c r="D5" s="67">
        <v>1</v>
      </c>
    </row>
    <row r="6" spans="1:4" ht="15">
      <c r="A6" s="58" t="s">
        <v>28</v>
      </c>
      <c r="B6" s="65">
        <v>3</v>
      </c>
      <c r="C6" s="72">
        <v>1.5</v>
      </c>
      <c r="D6" s="68">
        <v>0.5</v>
      </c>
    </row>
    <row r="7" spans="1:4" ht="15">
      <c r="A7" s="58" t="s">
        <v>247</v>
      </c>
      <c r="B7" s="65">
        <v>1</v>
      </c>
      <c r="C7" s="72">
        <v>1</v>
      </c>
      <c r="D7" s="68">
        <v>1</v>
      </c>
    </row>
    <row r="8" spans="1:4" ht="15">
      <c r="A8" s="58" t="s">
        <v>246</v>
      </c>
      <c r="B8" s="65">
        <v>14</v>
      </c>
      <c r="C8" s="72">
        <v>81</v>
      </c>
      <c r="D8" s="68">
        <v>0.9285714285714286</v>
      </c>
    </row>
    <row r="9" spans="1:4" ht="15">
      <c r="A9" s="59" t="s">
        <v>244</v>
      </c>
      <c r="B9" s="66">
        <v>25</v>
      </c>
      <c r="C9" s="73">
        <v>90.5</v>
      </c>
      <c r="D9" s="69">
        <v>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Mireya Lopez chaparro</cp:lastModifiedBy>
  <dcterms:created xsi:type="dcterms:W3CDTF">2019-01-25T21:50:01Z</dcterms:created>
  <dcterms:modified xsi:type="dcterms:W3CDTF">2019-08-01T23:12:11Z</dcterms:modified>
  <cp:category/>
  <cp:version/>
  <cp:contentType/>
  <cp:contentStatus/>
</cp:coreProperties>
</file>