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hidePivotFieldList="1" defaultThemeVersion="166925"/>
  <mc:AlternateContent xmlns:mc="http://schemas.openxmlformats.org/markup-compatibility/2006">
    <mc:Choice Requires="x15">
      <x15ac:absPath xmlns:x15ac="http://schemas.microsoft.com/office/spreadsheetml/2010/11/ac" url="https://d.docs.live.net/75d33f09d7898de4/Desktop/"/>
    </mc:Choice>
  </mc:AlternateContent>
  <xr:revisionPtr revIDLastSave="15" documentId="8_{790AF183-EE80-42D5-A8EA-3811CD791741}" xr6:coauthVersionLast="47" xr6:coauthVersionMax="47" xr10:uidLastSave="{B974DC12-2377-4974-8FB2-6AB96088C7CC}"/>
  <bookViews>
    <workbookView xWindow="-110" yWindow="-110" windowWidth="19420" windowHeight="10300" firstSheet="2" activeTab="2" xr2:uid="{DE7CA65C-F13E-42BF-BDE0-BBCF62FAA85B}"/>
  </bookViews>
  <sheets>
    <sheet name="4.MATRIZ PRIORIZACIÓN TI" sheetId="3" state="hidden" r:id="rId1"/>
    <sheet name="Hoja2" sheetId="10" state="hidden" r:id="rId2"/>
    <sheet name="CRONOGRAMA" sheetId="7" r:id="rId3"/>
    <sheet name="FERIADOS" sheetId="8" state="hidden" r:id="rId4"/>
    <sheet name="CONVENIOS" sheetId="11" state="hidden" r:id="rId5"/>
    <sheet name="Hoja1" sheetId="22" state="hidden" r:id="rId6"/>
    <sheet name="PTT JUNTA" sheetId="25" state="hidden" r:id="rId7"/>
  </sheets>
  <externalReferences>
    <externalReference r:id="rId8"/>
    <externalReference r:id="rId9"/>
  </externalReferences>
  <definedNames>
    <definedName name="_xlnm._FilterDatabase" localSheetId="0" hidden="1">'4.MATRIZ PRIORIZACIÓN TI'!$A$2:$O$66</definedName>
    <definedName name="_xlnm._FilterDatabase" localSheetId="4" hidden="1">CONVENIOS!$A$1:$G$32</definedName>
    <definedName name="_xlnm._FilterDatabase" localSheetId="2" hidden="1">CRONOGRAMA!$A$2:$H$202</definedName>
    <definedName name="_xlnm._FilterDatabase" localSheetId="6" hidden="1">'PTT JUNTA'!$A$2:$BF$162</definedName>
    <definedName name="Ciclo_Rotación_Calif">[1]Parámetros!$C$54:$C$58</definedName>
    <definedName name="Ciclo_Rotación_Def">[1]Parámetros!$B$54:$B$58</definedName>
    <definedName name="ESCALA">[2]Parámetros!$B$13:$B$15</definedName>
    <definedName name="ESCALAS">[2]Parámetros!$B$25:$B$29</definedName>
    <definedName name="ESCALAS2">[2]Parámetros!$C$32:$C$36</definedName>
    <definedName name="ESCALAS3">[2]Parámetros!$B$32:$B$36</definedName>
    <definedName name="FACTORES">[2]Parámetros!$B$32:$B$36</definedName>
    <definedName name="FACTORES2">[2]Parámetros!$B$40:$B$44</definedName>
    <definedName name="Impacto_Obj_Est_Calif">[1]Parámetros!$C$25:$C$29</definedName>
    <definedName name="Impacto_Obj_Est_Def">[1]Parámetros!$B$25:$B$29</definedName>
    <definedName name="Impacto_Ppto_Calif">[1]Parámetros!$C$40:$C$44</definedName>
    <definedName name="Impacto_Ppto_Def">[1]Parámetros!$B$40:$B$44</definedName>
    <definedName name="Nivel_Directivo_Calif">[1]Parámetros!$C$18:$C$22</definedName>
    <definedName name="Nivel_Directivo_Def">[1]Parámetros!$B$18:$B$22</definedName>
    <definedName name="Result_Aud_Ant_Calif">[1]Parámetros!$C$32:$C$36</definedName>
    <definedName name="Result_Aud_Ant_Def">[1]Parámetros!$B$32:$B$36</definedName>
    <definedName name="Tiempo_Ult_Aud_Calif">[1]Parámetros!$E$13:$E$15</definedName>
    <definedName name="Tiempo_Ult_Aud_Def">[1]Parámetros!$B$13:$B$15</definedName>
  </definedNames>
  <calcPr calcId="191029"/>
  <pivotCaches>
    <pivotCache cacheId="0" r:id="rId10"/>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3" i="7" l="1"/>
  <c r="G4" i="7"/>
  <c r="G5" i="7"/>
  <c r="G7" i="7"/>
  <c r="G8" i="7"/>
  <c r="G9" i="7"/>
  <c r="G10" i="7"/>
  <c r="G11" i="7"/>
  <c r="G12" i="7"/>
  <c r="G13" i="7"/>
  <c r="G14" i="7"/>
  <c r="G15" i="7"/>
  <c r="G16" i="7"/>
  <c r="G17" i="7"/>
  <c r="G18" i="7"/>
  <c r="G19" i="7"/>
  <c r="G20" i="7"/>
  <c r="G21" i="7"/>
  <c r="G22" i="7"/>
  <c r="G23" i="7"/>
  <c r="G24" i="7"/>
  <c r="G25" i="7"/>
  <c r="G26" i="7"/>
  <c r="G27" i="7"/>
  <c r="G28" i="7"/>
  <c r="G29" i="7"/>
  <c r="G30" i="7"/>
  <c r="G31" i="7"/>
  <c r="G32" i="7"/>
  <c r="G33" i="7"/>
  <c r="G34" i="7"/>
  <c r="G35" i="7"/>
  <c r="G36" i="7"/>
  <c r="G37" i="7"/>
  <c r="G38" i="7"/>
  <c r="G39" i="7"/>
  <c r="G40" i="7"/>
  <c r="G41" i="7"/>
  <c r="G42" i="7"/>
  <c r="G43" i="7"/>
  <c r="G44" i="7"/>
  <c r="G45" i="7"/>
  <c r="G46" i="7"/>
  <c r="G47" i="7"/>
  <c r="G48" i="7"/>
  <c r="G49" i="7"/>
  <c r="G50" i="7"/>
  <c r="G51" i="7"/>
  <c r="G52" i="7"/>
  <c r="G53" i="7"/>
  <c r="G54" i="7"/>
  <c r="G55" i="7"/>
  <c r="G56" i="7"/>
  <c r="G57" i="7"/>
  <c r="G58" i="7"/>
  <c r="G59" i="7"/>
  <c r="G60" i="7"/>
  <c r="G61" i="7"/>
  <c r="G62" i="7"/>
  <c r="G63" i="7"/>
  <c r="G64" i="7"/>
  <c r="G65" i="7"/>
  <c r="G66" i="7"/>
  <c r="G67" i="7"/>
  <c r="G68" i="7"/>
  <c r="G69" i="7"/>
  <c r="G70" i="7"/>
  <c r="G71" i="7"/>
  <c r="G72" i="7"/>
  <c r="G73" i="7"/>
  <c r="G74" i="7"/>
  <c r="G75" i="7"/>
  <c r="G76" i="7"/>
  <c r="G77" i="7"/>
  <c r="G78" i="7"/>
  <c r="G79" i="7"/>
  <c r="G80" i="7"/>
  <c r="G81" i="7"/>
  <c r="G82" i="7"/>
  <c r="G83" i="7"/>
  <c r="G84" i="7"/>
  <c r="G85" i="7"/>
  <c r="G86" i="7"/>
  <c r="G87" i="7"/>
  <c r="G88" i="7"/>
  <c r="G89" i="7"/>
  <c r="G90" i="7"/>
  <c r="G91" i="7"/>
  <c r="G92" i="7"/>
  <c r="G93" i="7"/>
  <c r="G94" i="7"/>
  <c r="G95" i="7"/>
  <c r="G96" i="7"/>
  <c r="G97" i="7"/>
  <c r="G98" i="7"/>
  <c r="G99" i="7"/>
  <c r="G100" i="7"/>
  <c r="G101" i="7"/>
  <c r="G102" i="7"/>
  <c r="G103" i="7"/>
  <c r="G104" i="7"/>
  <c r="G105" i="7"/>
  <c r="G106" i="7"/>
  <c r="G107" i="7"/>
  <c r="G108" i="7"/>
  <c r="G109" i="7"/>
  <c r="G110" i="7"/>
  <c r="G111" i="7"/>
  <c r="G112" i="7"/>
  <c r="G113" i="7"/>
  <c r="G114" i="7"/>
  <c r="G115" i="7"/>
  <c r="G116" i="7"/>
  <c r="G117" i="7"/>
  <c r="G118" i="7"/>
  <c r="G119" i="7"/>
  <c r="G120" i="7"/>
  <c r="G121" i="7"/>
  <c r="G122" i="7"/>
  <c r="G123" i="7"/>
  <c r="G124" i="7"/>
  <c r="G125" i="7"/>
  <c r="G126" i="7"/>
  <c r="G127" i="7"/>
  <c r="G128" i="7"/>
  <c r="G129" i="7"/>
  <c r="G130" i="7"/>
  <c r="G131" i="7"/>
  <c r="G132" i="7"/>
  <c r="G133" i="7"/>
  <c r="G134" i="7"/>
  <c r="G135" i="7"/>
  <c r="G136" i="7"/>
  <c r="G137" i="7"/>
  <c r="G138" i="7"/>
  <c r="G139" i="7"/>
  <c r="G140" i="7"/>
  <c r="G141" i="7"/>
  <c r="G142" i="7"/>
  <c r="G143" i="7"/>
  <c r="G144" i="7"/>
  <c r="G145" i="7"/>
  <c r="G146" i="7"/>
  <c r="G147" i="7"/>
  <c r="G148" i="7"/>
  <c r="G149" i="7"/>
  <c r="G150" i="7"/>
  <c r="G151" i="7"/>
  <c r="G152" i="7"/>
  <c r="G153" i="7"/>
  <c r="G154" i="7"/>
  <c r="G155" i="7"/>
  <c r="G156" i="7"/>
  <c r="G157" i="7"/>
  <c r="G158" i="7"/>
  <c r="G161" i="7"/>
  <c r="G162" i="7"/>
  <c r="G163" i="7"/>
  <c r="G164" i="7"/>
  <c r="G165" i="7"/>
  <c r="G166" i="7"/>
  <c r="G167" i="7"/>
  <c r="G168" i="7"/>
  <c r="G169" i="7"/>
  <c r="G170" i="7"/>
  <c r="G171" i="7"/>
  <c r="G172" i="7"/>
  <c r="G173" i="7"/>
  <c r="G174" i="7"/>
  <c r="G175" i="7"/>
  <c r="G176" i="7"/>
  <c r="G177" i="7"/>
  <c r="G178" i="7"/>
  <c r="G179" i="7"/>
  <c r="G180" i="7"/>
  <c r="G181" i="7"/>
  <c r="G182" i="7"/>
  <c r="G183" i="7"/>
  <c r="G184" i="7"/>
  <c r="G185" i="7"/>
  <c r="G186" i="7"/>
  <c r="G187" i="7"/>
  <c r="G188" i="7"/>
  <c r="G189" i="7"/>
  <c r="G190" i="7"/>
  <c r="G191" i="7"/>
  <c r="G192" i="7"/>
  <c r="G193" i="7"/>
  <c r="G194" i="7"/>
  <c r="G195" i="7"/>
  <c r="G196" i="7"/>
  <c r="G197" i="7"/>
  <c r="G198" i="7"/>
  <c r="G199" i="7"/>
  <c r="G200" i="7"/>
  <c r="G201" i="7"/>
  <c r="G202" i="7"/>
  <c r="H9" i="7"/>
  <c r="H8" i="7"/>
  <c r="H10" i="7"/>
  <c r="H11" i="7"/>
  <c r="H12" i="7"/>
  <c r="H13" i="7"/>
  <c r="H14" i="7"/>
  <c r="H15" i="7"/>
  <c r="H16" i="7"/>
  <c r="H17" i="7"/>
  <c r="H18" i="7"/>
  <c r="H19" i="7"/>
  <c r="H20" i="7"/>
  <c r="H21" i="7"/>
  <c r="H22" i="7"/>
  <c r="H23" i="7"/>
  <c r="H24" i="7"/>
  <c r="H25" i="7"/>
  <c r="H26" i="7"/>
  <c r="H27" i="7"/>
  <c r="H28" i="7"/>
  <c r="H29" i="7"/>
  <c r="H30" i="7"/>
  <c r="H31" i="7"/>
  <c r="H32" i="7"/>
  <c r="H33" i="7"/>
  <c r="H34" i="7"/>
  <c r="H35" i="7"/>
  <c r="H36" i="7"/>
  <c r="H37" i="7"/>
  <c r="H38" i="7"/>
  <c r="H39" i="7"/>
  <c r="H40" i="7"/>
  <c r="H41" i="7"/>
  <c r="H42" i="7"/>
  <c r="H43" i="7"/>
  <c r="H44" i="7"/>
  <c r="H45" i="7"/>
  <c r="H46" i="7"/>
  <c r="H47" i="7"/>
  <c r="H48" i="7"/>
  <c r="H49" i="7"/>
  <c r="H50" i="7"/>
  <c r="H51" i="7"/>
  <c r="H52" i="7"/>
  <c r="H53" i="7"/>
  <c r="H54" i="7"/>
  <c r="H55" i="7"/>
  <c r="H56" i="7"/>
  <c r="H57" i="7"/>
  <c r="H58" i="7"/>
  <c r="H59" i="7"/>
  <c r="H61" i="7"/>
  <c r="H62" i="7"/>
  <c r="H63" i="7"/>
  <c r="H64" i="7"/>
  <c r="H65" i="7"/>
  <c r="H67" i="7"/>
  <c r="H68" i="7"/>
  <c r="H69" i="7"/>
  <c r="H70" i="7"/>
  <c r="H71" i="7"/>
  <c r="H72" i="7"/>
  <c r="H73" i="7"/>
  <c r="H74" i="7"/>
  <c r="H75" i="7"/>
  <c r="H76" i="7"/>
  <c r="H77" i="7"/>
  <c r="H78" i="7"/>
  <c r="H79" i="7"/>
  <c r="H80" i="7"/>
  <c r="H81" i="7"/>
  <c r="H82" i="7"/>
  <c r="H83" i="7"/>
  <c r="H84" i="7"/>
  <c r="H85" i="7"/>
  <c r="H86" i="7"/>
  <c r="H87" i="7"/>
  <c r="H88" i="7"/>
  <c r="H89" i="7"/>
  <c r="H90" i="7"/>
  <c r="H91" i="7"/>
  <c r="H92" i="7"/>
  <c r="H93" i="7"/>
  <c r="H94" i="7"/>
  <c r="H95" i="7"/>
  <c r="H96" i="7"/>
  <c r="H97" i="7"/>
  <c r="H98" i="7"/>
  <c r="H99" i="7"/>
  <c r="H100" i="7"/>
  <c r="H101" i="7"/>
  <c r="H102" i="7"/>
  <c r="H103" i="7"/>
  <c r="H104" i="7"/>
  <c r="H105" i="7"/>
  <c r="H106" i="7"/>
  <c r="H107" i="7"/>
  <c r="H108" i="7"/>
  <c r="H109" i="7"/>
  <c r="H110" i="7"/>
  <c r="H111" i="7"/>
  <c r="H112" i="7"/>
  <c r="H113" i="7"/>
  <c r="H114" i="7"/>
  <c r="H115" i="7"/>
  <c r="H116" i="7"/>
  <c r="H117" i="7"/>
  <c r="H118" i="7"/>
  <c r="H119" i="7"/>
  <c r="H120" i="7"/>
  <c r="H121" i="7"/>
  <c r="H122" i="7"/>
  <c r="H123" i="7"/>
  <c r="H124" i="7"/>
  <c r="H125" i="7"/>
  <c r="H126" i="7"/>
  <c r="H127" i="7"/>
  <c r="H128" i="7"/>
  <c r="H129" i="7"/>
  <c r="H130" i="7"/>
  <c r="H131" i="7"/>
  <c r="H132" i="7"/>
  <c r="H133" i="7"/>
  <c r="H134" i="7"/>
  <c r="H135" i="7"/>
  <c r="H136" i="7"/>
  <c r="H137" i="7"/>
  <c r="H138" i="7"/>
  <c r="H139" i="7"/>
  <c r="H140" i="7"/>
  <c r="H141" i="7"/>
  <c r="H142" i="7"/>
  <c r="H143" i="7"/>
  <c r="H144" i="7"/>
  <c r="H145" i="7"/>
  <c r="H146" i="7"/>
  <c r="H147" i="7"/>
  <c r="H148" i="7"/>
  <c r="H149" i="7"/>
  <c r="H150" i="7"/>
  <c r="H151" i="7"/>
  <c r="H152" i="7"/>
  <c r="H153" i="7"/>
  <c r="H154" i="7"/>
  <c r="H155" i="7"/>
  <c r="H156" i="7"/>
  <c r="H157" i="7"/>
  <c r="H158" i="7"/>
  <c r="H161" i="7"/>
  <c r="H162" i="7"/>
  <c r="H163" i="7"/>
  <c r="H164" i="7"/>
  <c r="H165" i="7"/>
  <c r="H166" i="7"/>
  <c r="H167" i="7"/>
  <c r="H168" i="7"/>
  <c r="H169" i="7"/>
  <c r="H170" i="7"/>
  <c r="H171" i="7"/>
  <c r="H172" i="7"/>
  <c r="H173" i="7"/>
  <c r="H174" i="7"/>
  <c r="H175" i="7"/>
  <c r="H176" i="7"/>
  <c r="H177" i="7"/>
  <c r="H178" i="7"/>
  <c r="H179" i="7"/>
  <c r="H180" i="7"/>
  <c r="H181" i="7"/>
  <c r="H182" i="7"/>
  <c r="H183" i="7"/>
  <c r="H184" i="7"/>
  <c r="H185" i="7"/>
  <c r="H186" i="7"/>
  <c r="H187" i="7"/>
  <c r="H188" i="7"/>
  <c r="H189" i="7"/>
  <c r="H190" i="7"/>
  <c r="H191" i="7"/>
  <c r="H192" i="7"/>
  <c r="H193" i="7"/>
  <c r="H194" i="7"/>
  <c r="H195" i="7"/>
  <c r="H196" i="7"/>
  <c r="H197" i="7"/>
  <c r="H198" i="7"/>
  <c r="H199" i="7"/>
  <c r="H200" i="7"/>
  <c r="H201" i="7"/>
  <c r="H202" i="7"/>
  <c r="A4" i="7"/>
  <c r="A5" i="7" s="1"/>
  <c r="A7" i="7" s="1"/>
  <c r="A8" i="7" s="1"/>
  <c r="A9" i="7" s="1"/>
  <c r="A10" i="7" s="1"/>
  <c r="A11" i="7" s="1"/>
  <c r="A12" i="7" s="1"/>
  <c r="A13" i="7" s="1"/>
  <c r="A14" i="7" s="1"/>
  <c r="A15" i="7" s="1"/>
  <c r="A16" i="7" s="1"/>
  <c r="A17" i="7" s="1"/>
  <c r="A18" i="7" s="1"/>
  <c r="A19" i="7" s="1"/>
  <c r="A20" i="7" s="1"/>
  <c r="A21" i="7" s="1"/>
  <c r="A22" i="7" s="1"/>
  <c r="A23" i="7" s="1"/>
  <c r="A24" i="7" s="1"/>
  <c r="A25" i="7" s="1"/>
  <c r="A26" i="7" s="1"/>
  <c r="A27" i="7" s="1"/>
  <c r="A28" i="7" s="1"/>
  <c r="A29" i="7" s="1"/>
  <c r="A30" i="7" s="1"/>
  <c r="A31" i="7" s="1"/>
  <c r="A32" i="7" s="1"/>
  <c r="A33" i="7" s="1"/>
  <c r="A34" i="7" s="1"/>
  <c r="A35" i="7" s="1"/>
  <c r="A36" i="7" s="1"/>
  <c r="A38" i="7" s="1"/>
  <c r="A39" i="7" s="1"/>
  <c r="A40" i="7" s="1"/>
  <c r="A41" i="7" s="1"/>
  <c r="A42" i="7" s="1"/>
  <c r="A43" i="7" s="1"/>
  <c r="A44" i="7" s="1"/>
  <c r="A45" i="7" s="1"/>
  <c r="A46" i="7" s="1"/>
  <c r="A47" i="7" s="1"/>
  <c r="A48" i="7" s="1"/>
  <c r="A49" i="7" s="1"/>
  <c r="A50" i="7" s="1"/>
  <c r="A51" i="7" s="1"/>
  <c r="A52" i="7" s="1"/>
  <c r="A53" i="7" s="1"/>
  <c r="A54" i="7" s="1"/>
  <c r="A55" i="7" s="1"/>
  <c r="A56" i="7" s="1"/>
  <c r="A57" i="7" s="1"/>
  <c r="A58" i="7" s="1"/>
  <c r="A59" i="7" s="1"/>
  <c r="A60" i="7" s="1"/>
  <c r="A61" i="7" s="1"/>
  <c r="A62" i="7" s="1"/>
  <c r="A63" i="7" s="1"/>
  <c r="A64" i="7" s="1"/>
  <c r="A65" i="7" s="1"/>
  <c r="A66" i="7" s="1"/>
  <c r="A67" i="7" s="1"/>
  <c r="A68" i="7" s="1"/>
  <c r="A70" i="7" s="1"/>
  <c r="A71" i="7" s="1"/>
  <c r="A72" i="7" s="1"/>
  <c r="A73" i="7" s="1"/>
  <c r="A74" i="7" s="1"/>
  <c r="A75" i="7" s="1"/>
  <c r="A76" i="7" s="1"/>
  <c r="A77" i="7" s="1"/>
  <c r="A78" i="7" s="1"/>
  <c r="A79" i="7" s="1"/>
  <c r="A80" i="7" s="1"/>
  <c r="A81" i="7" s="1"/>
  <c r="A82" i="7" s="1"/>
  <c r="A83" i="7" s="1"/>
  <c r="A84" i="7" s="1"/>
  <c r="A85" i="7" s="1"/>
  <c r="A86" i="7" s="1"/>
  <c r="A87" i="7" s="1"/>
  <c r="A88" i="7" s="1"/>
  <c r="A89" i="7" s="1"/>
  <c r="A90" i="7" s="1"/>
  <c r="A91" i="7" s="1"/>
  <c r="A92" i="7" s="1"/>
  <c r="A93" i="7" s="1"/>
  <c r="A94" i="7" s="1"/>
  <c r="A95" i="7" s="1"/>
  <c r="A96" i="7" s="1"/>
  <c r="A97" i="7" s="1"/>
  <c r="A98" i="7" s="1"/>
  <c r="A99" i="7" s="1"/>
  <c r="A100" i="7" s="1"/>
  <c r="A101" i="7" s="1"/>
  <c r="A102" i="7" s="1"/>
  <c r="C33" i="22"/>
  <c r="B15" i="22"/>
  <c r="A104" i="7" l="1"/>
  <c r="A105" i="7" s="1"/>
  <c r="A106" i="7" s="1"/>
  <c r="A107" i="7" s="1"/>
  <c r="A108" i="7" s="1"/>
  <c r="A109" i="7" s="1"/>
  <c r="A112" i="7" s="1"/>
  <c r="A113" i="7" s="1"/>
  <c r="A114" i="7" s="1"/>
  <c r="A115" i="7" s="1"/>
  <c r="A116" i="7" s="1"/>
  <c r="A117" i="7" s="1"/>
  <c r="A118" i="7" s="1"/>
  <c r="A119" i="7" s="1"/>
  <c r="A120" i="7" s="1"/>
  <c r="A121" i="7" s="1"/>
  <c r="A122" i="7" s="1"/>
  <c r="A123" i="7" s="1"/>
  <c r="A124" i="7" s="1"/>
  <c r="B22" i="22"/>
  <c r="D22" i="22" s="1"/>
  <c r="B20" i="22"/>
  <c r="A126" i="7" l="1"/>
  <c r="A127" i="7" s="1"/>
  <c r="A128" i="7" s="1"/>
  <c r="A129" i="7" s="1"/>
  <c r="A130" i="7" s="1"/>
  <c r="A131" i="7" s="1"/>
  <c r="A132" i="7" s="1"/>
  <c r="A133" i="7" s="1"/>
  <c r="A134" i="7" s="1"/>
  <c r="D20" i="22"/>
  <c r="B21" i="22"/>
  <c r="D21" i="22" s="1"/>
  <c r="A135" i="7" l="1"/>
  <c r="A136" i="7" s="1"/>
  <c r="A137" i="7" s="1"/>
  <c r="B29" i="22"/>
  <c r="D29" i="22" s="1"/>
  <c r="B32" i="22"/>
  <c r="D32" i="22" s="1"/>
  <c r="B31" i="22"/>
  <c r="D31" i="22" s="1"/>
  <c r="B26" i="22"/>
  <c r="D26" i="22" s="1"/>
  <c r="B30" i="22"/>
  <c r="D30" i="22" s="1"/>
  <c r="B23" i="22" l="1"/>
  <c r="D23" i="22" s="1"/>
  <c r="B27" i="22"/>
  <c r="D27" i="22" s="1"/>
  <c r="B28" i="22"/>
  <c r="D28" i="22" s="1"/>
  <c r="B25" i="22"/>
  <c r="D25" i="22" s="1"/>
  <c r="B24" i="22"/>
  <c r="A138" i="7"/>
  <c r="A139" i="7" s="1"/>
  <c r="A140" i="7" s="1"/>
  <c r="D24" i="22" l="1"/>
  <c r="B33" i="22"/>
  <c r="A141" i="7"/>
  <c r="A142" i="7" s="1"/>
  <c r="A143" i="7" s="1"/>
  <c r="A144" i="7" l="1"/>
  <c r="A145" i="7" s="1"/>
  <c r="A146" i="7" s="1"/>
  <c r="A147" i="7" s="1"/>
  <c r="A148" i="7" s="1"/>
  <c r="A149" i="7" l="1"/>
  <c r="A150" i="7" s="1"/>
  <c r="A151" i="7" l="1"/>
  <c r="A152" i="7" s="1"/>
  <c r="A153" i="7" s="1"/>
  <c r="A154" i="7" s="1"/>
  <c r="A155" i="7" s="1"/>
  <c r="A156" i="7" s="1"/>
  <c r="A157" i="7" s="1"/>
  <c r="A158" i="7" s="1"/>
  <c r="A159" i="7" s="1"/>
  <c r="A160" i="7" s="1"/>
  <c r="A161" i="7" s="1"/>
  <c r="A162" i="7" s="1"/>
  <c r="A163" i="7" s="1"/>
  <c r="A164" i="7" s="1"/>
  <c r="A165" i="7" s="1"/>
  <c r="A166" i="7" s="1"/>
  <c r="A167" i="7" s="1"/>
  <c r="A168" i="7" s="1"/>
  <c r="A169" i="7" s="1"/>
  <c r="A170" i="7" s="1"/>
  <c r="A171" i="7" s="1"/>
  <c r="A172" i="7" s="1"/>
  <c r="A173" i="7" s="1"/>
  <c r="A174" i="7" s="1"/>
  <c r="A175" i="7" s="1"/>
  <c r="A176" i="7" s="1"/>
  <c r="A177" i="7" s="1"/>
  <c r="A178" i="7" s="1"/>
  <c r="A179" i="7" s="1"/>
  <c r="A180" i="7" s="1"/>
  <c r="A181" i="7" s="1"/>
  <c r="A182" i="7" s="1"/>
  <c r="A183" i="7" s="1"/>
  <c r="A184" i="7" s="1"/>
  <c r="A185" i="7" s="1"/>
  <c r="A186" i="7" s="1"/>
  <c r="A187" i="7" s="1"/>
  <c r="A188" i="7" s="1"/>
  <c r="A189" i="7" s="1"/>
  <c r="A190" i="7" s="1"/>
  <c r="A191" i="7" s="1"/>
  <c r="A192" i="7" s="1"/>
  <c r="A193" i="7" s="1"/>
  <c r="A194" i="7" s="1"/>
  <c r="A195" i="7" s="1"/>
  <c r="A196" i="7" s="1"/>
  <c r="A197" i="7" s="1"/>
  <c r="A198" i="7" s="1"/>
  <c r="A199" i="7" s="1"/>
  <c r="A200" i="7" s="1"/>
  <c r="A201" i="7" s="1"/>
  <c r="A202" i="7" s="1"/>
  <c r="F68" i="3" l="1"/>
  <c r="K66" i="3"/>
  <c r="L66" i="3" s="1"/>
  <c r="M66" i="3" s="1"/>
  <c r="K65" i="3"/>
  <c r="L65" i="3" s="1"/>
  <c r="M65" i="3" s="1"/>
  <c r="M64" i="3"/>
  <c r="L64" i="3"/>
  <c r="K64" i="3"/>
  <c r="K63" i="3"/>
  <c r="L63" i="3" s="1"/>
  <c r="K62" i="3"/>
  <c r="L62" i="3" s="1"/>
  <c r="M62" i="3" s="1"/>
  <c r="K61" i="3"/>
  <c r="L61" i="3" s="1"/>
  <c r="M61" i="3" s="1"/>
  <c r="K60" i="3"/>
  <c r="L60" i="3" s="1"/>
  <c r="M60" i="3" s="1"/>
  <c r="K59" i="3"/>
  <c r="L59" i="3" s="1"/>
  <c r="M59" i="3" s="1"/>
  <c r="K58" i="3"/>
  <c r="L58" i="3" s="1"/>
  <c r="K57" i="3"/>
  <c r="L57" i="3" s="1"/>
  <c r="M57" i="3" s="1"/>
  <c r="K56" i="3"/>
  <c r="L56" i="3" s="1"/>
  <c r="M56" i="3" s="1"/>
  <c r="M55" i="3"/>
  <c r="K55" i="3"/>
  <c r="L55" i="3" s="1"/>
  <c r="K54" i="3"/>
  <c r="L54" i="3" s="1"/>
  <c r="M54" i="3" s="1"/>
  <c r="K53" i="3"/>
  <c r="L53" i="3" s="1"/>
  <c r="M53" i="3" s="1"/>
  <c r="K52" i="3"/>
  <c r="L52" i="3" s="1"/>
  <c r="M52" i="3" s="1"/>
  <c r="L51" i="3"/>
  <c r="K51" i="3"/>
  <c r="K50" i="3"/>
  <c r="L50" i="3" s="1"/>
  <c r="M50" i="3" s="1"/>
  <c r="K49" i="3"/>
  <c r="L49" i="3" s="1"/>
  <c r="M49" i="3" s="1"/>
  <c r="K48" i="3"/>
  <c r="L48" i="3" s="1"/>
  <c r="M48" i="3" s="1"/>
  <c r="L47" i="3"/>
  <c r="M47" i="3" s="1"/>
  <c r="K47" i="3"/>
  <c r="K46" i="3"/>
  <c r="L46" i="3" s="1"/>
  <c r="M46" i="3" s="1"/>
  <c r="K45" i="3"/>
  <c r="L45" i="3" s="1"/>
  <c r="K44" i="3"/>
  <c r="L44" i="3" s="1"/>
  <c r="M44" i="3" s="1"/>
  <c r="L43" i="3"/>
  <c r="M43" i="3" s="1"/>
  <c r="K43" i="3"/>
  <c r="K42" i="3"/>
  <c r="L42" i="3" s="1"/>
  <c r="K41" i="3"/>
  <c r="L41" i="3" s="1"/>
  <c r="K40" i="3"/>
  <c r="L40" i="3" s="1"/>
  <c r="M40" i="3" s="1"/>
  <c r="K39" i="3"/>
  <c r="L39" i="3" s="1"/>
  <c r="M39" i="3" s="1"/>
  <c r="L38" i="3"/>
  <c r="M38" i="3" s="1"/>
  <c r="K38" i="3"/>
  <c r="K37" i="3"/>
  <c r="L37" i="3" s="1"/>
  <c r="M37" i="3" s="1"/>
  <c r="K36" i="3"/>
  <c r="L36" i="3" s="1"/>
  <c r="M36" i="3" s="1"/>
  <c r="K35" i="3"/>
  <c r="L35" i="3" s="1"/>
  <c r="L34" i="3"/>
  <c r="K34" i="3"/>
  <c r="L33" i="3"/>
  <c r="K33" i="3"/>
  <c r="K32" i="3"/>
  <c r="L32" i="3" s="1"/>
  <c r="K31" i="3"/>
  <c r="L31" i="3" s="1"/>
  <c r="M31" i="3" s="1"/>
  <c r="K30" i="3"/>
  <c r="L30" i="3" s="1"/>
  <c r="M30" i="3" s="1"/>
  <c r="K29" i="3"/>
  <c r="L29" i="3" s="1"/>
  <c r="M29" i="3" s="1"/>
  <c r="K28" i="3"/>
  <c r="L28" i="3" s="1"/>
  <c r="M28" i="3" s="1"/>
  <c r="K27" i="3"/>
  <c r="L27" i="3" s="1"/>
  <c r="M27" i="3" s="1"/>
  <c r="K26" i="3"/>
  <c r="L26" i="3" s="1"/>
  <c r="M26" i="3" s="1"/>
  <c r="K25" i="3"/>
  <c r="L25" i="3" s="1"/>
  <c r="M25" i="3" s="1"/>
  <c r="K24" i="3"/>
  <c r="L24" i="3" s="1"/>
  <c r="M24" i="3" s="1"/>
  <c r="K23" i="3"/>
  <c r="L23" i="3" s="1"/>
  <c r="K22" i="3"/>
  <c r="L22" i="3" s="1"/>
  <c r="M22" i="3" s="1"/>
  <c r="K21" i="3"/>
  <c r="L21" i="3" s="1"/>
  <c r="M21" i="3" s="1"/>
  <c r="K20" i="3"/>
  <c r="L20" i="3" s="1"/>
  <c r="M20" i="3" s="1"/>
  <c r="K19" i="3"/>
  <c r="L19" i="3" s="1"/>
  <c r="M19" i="3" s="1"/>
  <c r="K18" i="3"/>
  <c r="L18" i="3" s="1"/>
  <c r="M18" i="3" s="1"/>
  <c r="K17" i="3"/>
  <c r="L17" i="3" s="1"/>
  <c r="M17" i="3" s="1"/>
  <c r="L16" i="3"/>
  <c r="K16" i="3"/>
  <c r="K15" i="3"/>
  <c r="L15" i="3" s="1"/>
  <c r="M15" i="3" s="1"/>
  <c r="K14" i="3"/>
  <c r="L14" i="3" s="1"/>
  <c r="M14" i="3" s="1"/>
  <c r="K13" i="3"/>
  <c r="L13" i="3" s="1"/>
  <c r="K12" i="3"/>
  <c r="L12" i="3" s="1"/>
  <c r="M12" i="3" s="1"/>
  <c r="K11" i="3"/>
  <c r="L11" i="3" s="1"/>
  <c r="K10" i="3"/>
  <c r="L10" i="3" s="1"/>
  <c r="K9" i="3"/>
  <c r="L9" i="3" s="1"/>
  <c r="M9" i="3" s="1"/>
  <c r="K8" i="3"/>
  <c r="L8" i="3" s="1"/>
  <c r="L7" i="3"/>
  <c r="K7" i="3"/>
  <c r="L6" i="3"/>
  <c r="K6" i="3"/>
  <c r="K5" i="3"/>
  <c r="L5" i="3" s="1"/>
  <c r="M5" i="3" s="1"/>
  <c r="K4" i="3"/>
  <c r="L4" i="3" s="1"/>
  <c r="M4" i="3" s="1"/>
  <c r="K3" i="3"/>
  <c r="L3" i="3" s="1"/>
  <c r="M3"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adriana pinzon briseño</author>
  </authors>
  <commentList>
    <comment ref="D66" authorId="0" shapeId="0" xr:uid="{EAD7360B-9604-4F17-A29B-D59B88EB9B23}">
      <text>
        <r>
          <rPr>
            <b/>
            <sz val="9"/>
            <color indexed="81"/>
            <rFont val="Tahoma"/>
            <family val="2"/>
          </rPr>
          <t>adriana pinzon briseño:</t>
        </r>
        <r>
          <rPr>
            <sz val="9"/>
            <color indexed="81"/>
            <rFont val="Tahoma"/>
            <family val="2"/>
          </rPr>
          <t xml:space="preserve">
semestral </t>
        </r>
      </text>
    </comment>
    <comment ref="D91" authorId="0" shapeId="0" xr:uid="{CEDDDCE5-3D62-4689-9B7D-0E97238120B1}">
      <text>
        <r>
          <rPr>
            <b/>
            <sz val="9"/>
            <color indexed="81"/>
            <rFont val="Tahoma"/>
            <family val="2"/>
          </rPr>
          <t>adriana pinzon briseño:</t>
        </r>
        <r>
          <rPr>
            <sz val="9"/>
            <color indexed="81"/>
            <rFont val="Tahoma"/>
            <family val="2"/>
          </rPr>
          <t xml:space="preserve">
Programar primer trmestre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adriana pinzon briseño</author>
  </authors>
  <commentList>
    <comment ref="D64" authorId="0" shapeId="0" xr:uid="{C1AF941B-DD48-4E5D-A950-891A9AA76F28}">
      <text>
        <r>
          <rPr>
            <b/>
            <sz val="9"/>
            <color indexed="81"/>
            <rFont val="Tahoma"/>
            <family val="2"/>
          </rPr>
          <t>adriana pinzon briseño:</t>
        </r>
        <r>
          <rPr>
            <sz val="9"/>
            <color indexed="81"/>
            <rFont val="Tahoma"/>
            <family val="2"/>
          </rPr>
          <t xml:space="preserve">
semestral </t>
        </r>
      </text>
    </comment>
    <comment ref="D88" authorId="0" shapeId="0" xr:uid="{38C2CC6F-1D90-4116-9921-F0C44D77966E}">
      <text>
        <r>
          <rPr>
            <b/>
            <sz val="9"/>
            <color indexed="81"/>
            <rFont val="Tahoma"/>
            <family val="2"/>
          </rPr>
          <t>adriana pinzon briseño:</t>
        </r>
        <r>
          <rPr>
            <sz val="9"/>
            <color indexed="81"/>
            <rFont val="Tahoma"/>
            <family val="2"/>
          </rPr>
          <t xml:space="preserve">
Programar primer trmestre </t>
        </r>
      </text>
    </comment>
    <comment ref="I93" authorId="0" shapeId="0" xr:uid="{18E00921-61EC-4131-80E9-EC9BE82FCFFB}">
      <text>
        <r>
          <rPr>
            <b/>
            <sz val="9"/>
            <color indexed="81"/>
            <rFont val="Tahoma"/>
            <family val="2"/>
          </rPr>
          <t>adriana pinzon briseño:</t>
        </r>
        <r>
          <rPr>
            <sz val="9"/>
            <color indexed="81"/>
            <rFont val="Tahoma"/>
            <family val="2"/>
          </rPr>
          <t xml:space="preserve">
lider contador por capitulos </t>
        </r>
      </text>
    </comment>
    <comment ref="I95" authorId="0" shapeId="0" xr:uid="{EC0E8099-3AA9-4785-B2F8-D41B2DADC967}">
      <text>
        <r>
          <rPr>
            <b/>
            <sz val="9"/>
            <color indexed="81"/>
            <rFont val="Tahoma"/>
            <family val="2"/>
          </rPr>
          <t>adriana pinzon briseño:</t>
        </r>
        <r>
          <rPr>
            <sz val="9"/>
            <color indexed="81"/>
            <rFont val="Tahoma"/>
            <family val="2"/>
          </rPr>
          <t xml:space="preserve">
lider contador por capitulos </t>
        </r>
      </text>
    </comment>
    <comment ref="I97" authorId="0" shapeId="0" xr:uid="{71533DD5-6670-4431-AE73-C2AD8AD9CF0E}">
      <text>
        <r>
          <rPr>
            <b/>
            <sz val="9"/>
            <color indexed="81"/>
            <rFont val="Tahoma"/>
            <family val="2"/>
          </rPr>
          <t>adriana pinzon briseño:</t>
        </r>
        <r>
          <rPr>
            <sz val="9"/>
            <color indexed="81"/>
            <rFont val="Tahoma"/>
            <family val="2"/>
          </rPr>
          <t xml:space="preserve">
lider contador por capitulos </t>
        </r>
      </text>
    </comment>
  </commentList>
</comments>
</file>

<file path=xl/sharedStrings.xml><?xml version="1.0" encoding="utf-8"?>
<sst xmlns="http://schemas.openxmlformats.org/spreadsheetml/2006/main" count="2206" uniqueCount="392">
  <si>
    <t xml:space="preserve">Estados Financieros </t>
  </si>
  <si>
    <t xml:space="preserve">Tiquetes </t>
  </si>
  <si>
    <t xml:space="preserve">Seguros </t>
  </si>
  <si>
    <t xml:space="preserve">Gestión Comercial </t>
  </si>
  <si>
    <t xml:space="preserve">No aplica </t>
  </si>
  <si>
    <t xml:space="preserve">Evaluación del Programa de Aseguramiento de la Calidad de la Auditoría Interna y medición de indicadores-I </t>
  </si>
  <si>
    <t>Evaluación del Programa de Aseguramiento de la Calidad de la Auditoría Interna y medición de indicadores-II</t>
  </si>
  <si>
    <t>Informe Evaluación al SCI -II semestre 2025</t>
  </si>
  <si>
    <t>Informe Evaluación al SCI -I semestre 2026</t>
  </si>
  <si>
    <t>Informe Contractual -diciembre 2025</t>
  </si>
  <si>
    <t>Informe Contractual -enero  2026</t>
  </si>
  <si>
    <t>Informe Contractual -marzo  2026</t>
  </si>
  <si>
    <t>Informe Contractual -abril  2026</t>
  </si>
  <si>
    <t>Informe Contractual -mayo  2026</t>
  </si>
  <si>
    <t>Informe Contractual -junio  2026</t>
  </si>
  <si>
    <t>Informe Contractual -octubre  2026</t>
  </si>
  <si>
    <t>Informe de seguimiento al sistema de peticiones, quejas, reclamos y sugerencias –PQRS (Semestre II 2025)</t>
  </si>
  <si>
    <t>Informe de seguimiento al sistema de peticiones, quejas, reclamos y sugerencias –PQRS (Semestre I 2026)</t>
  </si>
  <si>
    <t xml:space="preserve">Arqueo sorpresivo de caja menor </t>
  </si>
  <si>
    <t>Informe de derechos de autor - software licenciado y equipos de la vigencia 2025</t>
  </si>
  <si>
    <t>Informe anual de control interno consolidado - Aplicativo FURAG II</t>
  </si>
  <si>
    <t>Seguimiento avances de planes de mejoramiento Auditorías de gestión - cuarto trimestre 2025</t>
  </si>
  <si>
    <t>Informe de seguimiento a la suscripción y cierre de Acuerdos de Gestión de Gerentes Públicos</t>
  </si>
  <si>
    <t>Informe de austeridad del gasto I trimestre 2026</t>
  </si>
  <si>
    <t>Informe de austeridad del gasto II trimestre 2026</t>
  </si>
  <si>
    <t>Informe de austeridad del gasto III trimestre 2026</t>
  </si>
  <si>
    <t>Informe de análisis de riesgos y controles de Enterritorio</t>
  </si>
  <si>
    <t>Informe consolidado de cumplimiento de recomendaciones de la ACI por dependencias, mejoras adoptadas y riesgos persistentes</t>
  </si>
  <si>
    <t xml:space="preserve">Seguimiento MIPG </t>
  </si>
  <si>
    <t>Asistencia con derecho a voz en los comités institucionales</t>
  </si>
  <si>
    <t xml:space="preserve">Solicitudes Junta Directiva </t>
  </si>
  <si>
    <t xml:space="preserve">índice de Transparencia y Acceso a la Información -ITA </t>
  </si>
  <si>
    <t xml:space="preserve">Informe nacional de focalización diferencial </t>
  </si>
  <si>
    <t xml:space="preserve">Labores Administrativas </t>
  </si>
  <si>
    <t>Actualización Mapa de Aseguramiento</t>
  </si>
  <si>
    <t xml:space="preserve">COMPONENTE </t>
  </si>
  <si>
    <t>NOMBRE/ELEMENTO/UNIDAD</t>
  </si>
  <si>
    <t xml:space="preserve">DESCRIPCIÓN/FUNCIONALIDAD o forma de aplicación </t>
  </si>
  <si>
    <r>
      <t xml:space="preserve">Cantidad, según  componente y elemento
Nota: para los </t>
    </r>
    <r>
      <rPr>
        <b/>
        <u/>
        <sz val="10"/>
        <rFont val="Calibri"/>
        <family val="2"/>
        <scheme val="minor"/>
      </rPr>
      <t>aplicativos-</t>
    </r>
    <r>
      <rPr>
        <b/>
        <sz val="10"/>
        <rFont val="Calibri"/>
        <family val="2"/>
        <scheme val="minor"/>
      </rPr>
      <t xml:space="preserve"> cantidad de usuarios</t>
    </r>
  </si>
  <si>
    <t>Comentarios
(criticidad según BIA)</t>
  </si>
  <si>
    <t>Aplicativos</t>
  </si>
  <si>
    <t>DISCOVERER</t>
  </si>
  <si>
    <t>Sistema utilizado para el desarrollo de reportes con la posibilidad de exportarlos a diversos formatos y personalizarlos de acuerdo a las necesidades de los usuarios de la Entidad.</t>
  </si>
  <si>
    <t>10  usuarios</t>
  </si>
  <si>
    <t>Mayor</t>
  </si>
  <si>
    <t>GEOTEC - FONVIVIENDA</t>
  </si>
  <si>
    <t>Sistema utilizado para la gestión de la información relacionada al seguimiento e interventoría de proyectos de desarrollo social, económico, técnico, infraestructura, atención a población vulnerable y de resolución de ejecución de recursos, empleados por el Gobierno Nacional para satisfacer las demandas de mejoramiento de calidad de vida de la población Colombiana.</t>
  </si>
  <si>
    <t>Moderado</t>
  </si>
  <si>
    <t>ORFEO</t>
  </si>
  <si>
    <t xml:space="preserve">El Sistema utilizado para llevar la gestión documental de la Entidad. Está basada en el concepto de manejo de números de radicados, que facilita el movimiento y la gestión documental de todos los formatos y documentos que ingresan a la Entidad por la ventanilla de radicación de correspondencia y los demás generados mediante herramientas ofimáticas.
Adicionalmente cuenta con un formulario Web de radicación de peticiones, quejas, reclamos y denuncias (PQRD). </t>
  </si>
  <si>
    <t>SEVINPRO</t>
  </si>
  <si>
    <t>Sistema para la administración de portafolio de inversiones</t>
  </si>
  <si>
    <t>TIQUETES</t>
  </si>
  <si>
    <t>Sistema utilizado para el control y suministros de tiquetes aéreos de los contratistas de funcionamiento y convenios de ENTerritorio.</t>
  </si>
  <si>
    <t>FORMULARIO DE VINCULACIÓN DE CLIENTES - FVC</t>
  </si>
  <si>
    <t>Sistema Web en el cual los funcionarios, contratistas y clientes de ENTerritorio pueden crear y actualizar su información de vinculación.</t>
  </si>
  <si>
    <t>GRC</t>
  </si>
  <si>
    <t>Sistema para el gobierno, gestion y cumplimientos de riesgos, asi como la gestion de Calidad implementada por la entidad</t>
  </si>
  <si>
    <t>NOMINA - Sigep</t>
  </si>
  <si>
    <t>Sistema utilizado para la gestión de la nómina de la Entidad. Inicia con el ingreso de las novedades de cada funcionario y termina con la liquidación de sus pagos. Conocido también con el nombre de SIGEP.</t>
  </si>
  <si>
    <t>ERP</t>
  </si>
  <si>
    <t>Sistema de información que integra la gestión contable, presupuestal, de tesorería, costos, contratación (Funcionamiento y convenios y contratos), de activos fijos e inventarios  de la Entidad.</t>
  </si>
  <si>
    <r>
      <t xml:space="preserve">Mayor, </t>
    </r>
    <r>
      <rPr>
        <b/>
        <u/>
        <sz val="10"/>
        <color theme="1"/>
        <rFont val="Calibri"/>
        <family val="2"/>
        <scheme val="minor"/>
      </rPr>
      <t>auditado en 2023</t>
    </r>
  </si>
  <si>
    <t>Portal WEB</t>
  </si>
  <si>
    <t>CMS que permite la administración de contenidos y la estructura de la página Web www.enterritorio.gov.co.</t>
  </si>
  <si>
    <t>LIRA</t>
  </si>
  <si>
    <t>Es un sistema de información o un conjunto de estos que ofrece las funcionalidades necesarias para la gestión de documentos electrónicos de archivo, en otras palabras, permite la "planificación, manejo y organización de la documentación producida y recibida por las entidades, desde su origen hasta su destino final, con el objeto de facilitar su utilización y conservación", a través del ciclo vital y observado los procesos de la gestión documental permitiendo la  planeación, producción, gestión y trámite, organización, transferencia, disposición, preservación a largo plazo y valoración</t>
  </si>
  <si>
    <t>ARANDA - CIC</t>
  </si>
  <si>
    <t xml:space="preserve"> Una Herramienta Integral para la Gestión de Servicios de TI, comunicaciones, Servicios Administrativos, Calidad entre otros que permite mejorar su eficiencia, optimizar sus procesos y ofrecer un mejor servicio a los usuarios de la Entidad.</t>
  </si>
  <si>
    <t>No se encuentra en BIA</t>
  </si>
  <si>
    <t>COSTOS - GAUSSOFT</t>
  </si>
  <si>
    <t>Sistema utilizado para llevar el seguimiento de los procesos de costos de la Entidad, adicional a la simulación de sus escenarios actuales y futuros; de manera que le permite realizar las reinversiones de los réditos (intereses de capital) obtenidos por ENTerritorio en sus operaciones de Bolsa y monitorear el costeo de las diferentes áreas de la Entidad.</t>
  </si>
  <si>
    <t>RISK SIMULATOR</t>
  </si>
  <si>
    <t xml:space="preserve">La aplicación RISK SIMULATOR, es una aplicación que se utiliza para la simulación de escenarios de stress testing de riesgo de mercado, que soportan el establecimiento de las políticas de límites de riesgo.  </t>
  </si>
  <si>
    <t>CERTIFICADOS RETENCIONES</t>
  </si>
  <si>
    <t>Sistema Web en el cual los contratistas y clientes de ENTerritorio generar su certificado de retenciones en un periodo determinado</t>
  </si>
  <si>
    <t>Aplicativo de acceso público</t>
  </si>
  <si>
    <t>CERTIFICADOS CONTRATOS ENTERITORIO</t>
  </si>
  <si>
    <t>Sistema Web en el cual los contratistas de convenios y funcionamiento ENTerritorio pueden generar su certificado de contrato en un periodo determinado</t>
  </si>
  <si>
    <t>HELISA</t>
  </si>
  <si>
    <t>Sistema contable por módulos, utilizado para el manejo de los recursos financieros  y la contabilidad de convenios con clientes como Fondo Mundial, Malaria, SID, entre otros. Estos convenios exigen que la contabilidad sea llevada en un estándar mundial.</t>
  </si>
  <si>
    <t>NIIF – SQL Server</t>
  </si>
  <si>
    <t>Sistema utilizado como plan de contingencia para suplir reportes que la Entidad debe presentar bajo norma NCIF a los diferentes entes de control.</t>
  </si>
  <si>
    <t>SISCI (DIME)SISCO</t>
  </si>
  <si>
    <t>Sistema utilizado para llevar información básica e insumos del convenio con el cliente Fondo Mundial relacionada a VIH - Virus de inmunodeficiencia humana de la población vulnerable.</t>
  </si>
  <si>
    <t>PAZ Y SALVOS</t>
  </si>
  <si>
    <t>Aplicación que permite la generación de las certificaciodos de entrega</t>
  </si>
  <si>
    <t>Novedades Nomina</t>
  </si>
  <si>
    <t>Sistema utilizado para que los funcionarios de la entidad puedan reportar sus novedades de nomina tales como vacaciones, incapacidades, licencias, etc.</t>
  </si>
  <si>
    <t>Intranet</t>
  </si>
  <si>
    <t>CMS que permite la administración de contenidos y la estructura de la Intranet disponible en www.enterritorio.gov.co/intranet</t>
  </si>
  <si>
    <t>ACTIITY REPORT</t>
  </si>
  <si>
    <t xml:space="preserve">Sistema que permite a los contratistas registrar las actividades y el tiempo de dedicación en  los proyectos derivados de los convenios a los que hace parte como equipo de trabajo. </t>
  </si>
  <si>
    <t>COMPROMISOS LABORALES</t>
  </si>
  <si>
    <t>Aplicación que permite el registro de compromisos laborales concertados por parte de los funcionarios, la calificación respectiva por parte de sus jefes y generación de plan de mejora asociado a una calificación semestral.</t>
  </si>
  <si>
    <t>CONTROL DE ASISTENCIAS</t>
  </si>
  <si>
    <t>Sistema que permite el registro de asistencia a reuniones y llevar el catalogo de documentos generados para cada reunión</t>
  </si>
  <si>
    <t>Incumplimientos</t>
  </si>
  <si>
    <t>Sistema de información para la gestión realizada por parte de Gestión Contractual de acuerdo con las solicitudes de incumplimiento asignadas por las Gerencias de Grupo de ENTerritorio, para verificar la trazabilidad de los procesos teniendo en cuenta los tiempos establecidos en las ANS, formatos P-PR-16, F-PR-34 y F-PR-11 así como también funciones de consulta y reportes en el aplicativo.</t>
  </si>
  <si>
    <t>Fotos</t>
  </si>
  <si>
    <t xml:space="preserve"> Sistema utilizado para el cargue de fotografías del convenio con el Fondo Mundial contra la lucha del VIH</t>
  </si>
  <si>
    <t>Liquidaciones</t>
  </si>
  <si>
    <t>Sistema de información que permite el registro de información de solicitudes de liquidación y generación de distintos informes, tanto internos (Grupo de trabajo) como externos  para las distintos Grupos de trabajo de la Entidad.</t>
  </si>
  <si>
    <t>Aerocivil</t>
  </si>
  <si>
    <t xml:space="preserve">Aplicación web  para la Gestión Pedidos  Aerocivil, permitiendo gestionar y hacer seguimineto por su lugar  de entrega  y porcentaje de avance. </t>
  </si>
  <si>
    <t>Infraestructura</t>
  </si>
  <si>
    <t>Centros de computo</t>
  </si>
  <si>
    <t>ANEXO TÉCNICO No. 1 – SERVICIO ESPECIALIZADO DE INFRAESTRUCTURA Y CENTROS DE CÓMPUTO PARA AMBIENTES PRODUCTIVOS Y DE PRUEBAS, NUBE PUBLICA, Y SERVICIOS DE ADMINISTRACIÓN, OPERACIÓN, SOPORTE Y MANTENIMIENTO</t>
  </si>
  <si>
    <t>Servidores (fisicos, virtuales)</t>
  </si>
  <si>
    <t xml:space="preserve"> ALMACENAMIENTO, RESPALDOS Y RESTAURACIONES</t>
  </si>
  <si>
    <t>SERVICIOS NOC (Centro de Operaciones de Red)</t>
  </si>
  <si>
    <t xml:space="preserve"> SOPORTE TÉCNICO, MANTENIMIENTO PREVENTIVO Y CORRECTIVO CON  SUMINISTRO DE REPUESTOS, PARA LAS UPS DE ENTERRITORIO </t>
  </si>
  <si>
    <t>SOPORTE TÉCNICO, MANTENIMIENTO PREVENTIVO Y CORRECTIVO, CON  SUMINISTRO DE REPUESTOS PARA LOS AIRES ACONDICIONADOS DEL CENTRO DE  DATOS BASICO CCB Y EL ÁREA DE UPS DE ENTERRITORIO</t>
  </si>
  <si>
    <t>APROVISIONAMIENTO DE EQUIPOS DE CÓMPUTO Y 
PERIFÉRICOS</t>
  </si>
  <si>
    <t xml:space="preserve">ANEXO TÉCNICO No. 3 – SERVICIOS DE APROVISIONAMIENTO DE EQUIPOS DE CÓMPUTO Y 
PERIFÉRICOS. </t>
  </si>
  <si>
    <t>SERVICIOS DE CANALES DE COMUNICACIÓN (comunicaciones unificadas, office 365,  Streaming , terminales telefonicas, grabacion de llamadas)</t>
  </si>
  <si>
    <t xml:space="preserve">ANEXO TÉCNICO No. 6 – SERVICIOS DE CANALES DE COMUNICACIÓN  
según usuarios vigentes </t>
  </si>
  <si>
    <t xml:space="preserve"> LAN Y WIFI (Switch de borde  - Access Point )</t>
  </si>
  <si>
    <t>ANEXO TÉCNICO No. 4 – SERVICIOS DE LAN Y WIFI.</t>
  </si>
  <si>
    <t>Centro de computo alterno-CCA</t>
  </si>
  <si>
    <t>ANEXO TÉCNICO No. 1 – SERVICIO ESPECIALIZADO DE INFRAESTRUCTURA Y CENTROS DE CÓMPUTO PARA AMBIENTES PRODUCTIVOS Y DE PRUEBAS, NUBE PUBLICA, Y SERVICIOS DE ADMINISTRACIÓN, OPERACIÓN, SOPORTE Y MANTENIMIENTO
M-RI-05 MANUAL DE  CONTINUIDAD DEL 
NEGOCIO 
PROCEDIMIENTOS INTERNOS</t>
  </si>
  <si>
    <t>Auditado en dic 2023 y abordado en informe SIAR 2024</t>
  </si>
  <si>
    <t>Plan de continuidad del Negocio, plan de pruebas y demás componentes</t>
  </si>
  <si>
    <t>1 plan implementado integralmente</t>
  </si>
  <si>
    <t>Operaciones</t>
  </si>
  <si>
    <t>ACUERDO DE NIVEL DE SERVICIO PARA COMPONENTES DE INFRAESTRUCTURA</t>
  </si>
  <si>
    <t>Según ANEXO TÉCNICO No. 1 – SERVICIO ESPECIALIZADO DE INFRAESTRUCTURA Y CENTROS DE CÓMPUTO PARA AMBIENTES PRODUCTIVOS Y DE PRUEBAS, NUBE PUBLICA, Y SERVICIOS DE ADMINISTRACIÓN, OPERACIÓN, SOPORTE Y MANTENIMIENTO</t>
  </si>
  <si>
    <t>INFORMES DE GESTIÓN PARA EL  COMPONENTES DE INFRAESTRUCTURA</t>
  </si>
  <si>
    <t>MESA INTEGRAL DE SERVICIOS</t>
  </si>
  <si>
    <t xml:space="preserve">ANEXO TÉCNICO No. 7 – MESA INTEGRAL DE SERVICIOS TECNOLÓGICOS </t>
  </si>
  <si>
    <t>INFORMES DE GESTIÓN DE LA MESA INTEGRAL DE SERVICIOS</t>
  </si>
  <si>
    <t>MANTENIMIENTO PREVENTIVO DE EQUIPOS DE COMPUTO</t>
  </si>
  <si>
    <t xml:space="preserve">ACUERDO DE NIVEL DE SERVICIO PARA SERVICIOS DE APROVISIONAMIENTO DE EQUIPOS DE CÓMPUTO Y 
PERIFÉRICOS. </t>
  </si>
  <si>
    <t>Proceso de Borrado seguro del disco de equipos de computo</t>
  </si>
  <si>
    <t>por demanda</t>
  </si>
  <si>
    <t>Gestión de proyectos de TI</t>
  </si>
  <si>
    <t>PETI y otros</t>
  </si>
  <si>
    <t xml:space="preserve">GRABACIÓN DE LLAMADAS </t>
  </si>
  <si>
    <t>ANEXO TÉCNICO No. 5 – SERVICIOS DE MOVILIDAD INTEGRAL</t>
  </si>
  <si>
    <t xml:space="preserve">CERTIFICADOS DIGITALES </t>
  </si>
  <si>
    <t>MONITOREO SERVICIOS DE MOVILIDAD INTEGRAL</t>
  </si>
  <si>
    <t>ACUERDO DE NIVEL DE SERVICIO SERVICIOS DE MOVILIDAD INTEGRAL</t>
  </si>
  <si>
    <t xml:space="preserve">ACUERDOS DE NIVEL DE SERVICIO- CANALES DE COMUNICACIÓN </t>
  </si>
  <si>
    <t xml:space="preserve">ANEXO TÉCNICO No. 6 – SERVICIOS DE CANALES DE COMUNICACIÓN </t>
  </si>
  <si>
    <t>Adquisición, mantenimiento y desarrollo de software</t>
  </si>
  <si>
    <t>procedimientos internos. Segun listado aplicativos 29 interno</t>
  </si>
  <si>
    <t>ADMINISTRACIÓN DE CAMBIOS EN LA INFRAESTRUCTURA TECNOLÓGICA</t>
  </si>
  <si>
    <t>MANUAL DE GESTIÓN DE LA
TECNOLOGÍA DE LA INFORMACIÓN Y
LAS COMUNICACIONES
procedimientos internos</t>
  </si>
  <si>
    <t>SEGURIDAD DE LA INFORMACIÓN</t>
  </si>
  <si>
    <t>ANEXO TÉCNICO No. 2 – SERVICIOS DE SEGURIDAD TECNOLÓGICA.
M-RI-06 - MANUAL DE POLÍTICAS  DE SEGURIDAD DE LA 
INFORMACIÓN 
MSPI
Procedimientos internos</t>
  </si>
  <si>
    <r>
      <t xml:space="preserve">La Entidad esta certificada en ISO 27001:2013
Se encuentra en Trancisión  a la v. 2022, y se tiene </t>
    </r>
    <r>
      <rPr>
        <u/>
        <sz val="10"/>
        <color theme="1"/>
        <rFont val="Calibri"/>
        <family val="2"/>
        <scheme val="minor"/>
      </rPr>
      <t>proyectada</t>
    </r>
    <r>
      <rPr>
        <sz val="10"/>
        <color theme="1"/>
        <rFont val="Calibri"/>
        <family val="2"/>
        <scheme val="minor"/>
      </rPr>
      <t xml:space="preserve"> la auditoria por el ente certificador, para el primer trimestre 2025
</t>
    </r>
  </si>
  <si>
    <t>GESTIÓN DE VULNERABILIDADES</t>
  </si>
  <si>
    <t>ANEXO TÉCNICO No. 2 – SERVICIOS DE SEGURIDAD TECNOLÓGICA.
M-RI-06 - MANUAL DE POLÍTICAS  DE SEGURIDAD DE LA 
INFORMACIÓN  
Procedimientos internos</t>
  </si>
  <si>
    <t>permanente</t>
  </si>
  <si>
    <t>SERVICIOS SOC (Centro de Operaciones de 
Seguridad)</t>
  </si>
  <si>
    <t xml:space="preserve"> FIREWALL</t>
  </si>
  <si>
    <t>SERVICIO ANTIMALWARE – ANTIVIRUS o EDR</t>
  </si>
  <si>
    <t xml:space="preserve">SERVICIO PREVENCIÓN DE PÉRDIDA DE DATOS (DLP) </t>
  </si>
  <si>
    <t xml:space="preserve"> GESTIÓN DE NETWORKING- MONITOREO LAN Y WIFI.</t>
  </si>
  <si>
    <t>ACUERDO DE NIVEL DE SERVICIO  SERVICIOS DE LAN Y WIFI.</t>
  </si>
  <si>
    <t xml:space="preserve">ACUERDO DE NIVEL DE SERVICIO  SERVICIOS SERVICIOS DE SEGURIDAD TECNOLÓGICA. </t>
  </si>
  <si>
    <t xml:space="preserve">ANEXO TÉCNICO No. 2 – SERVICIOS DE SEGURIDAD TECNOLÓGICA. </t>
  </si>
  <si>
    <t xml:space="preserve">IMPACTO FINANCIERO
Bajo &lt;=1% y &lt;10%=1
Moderado &gt;=10% y &lt;20%=2
Considerable  &gt;=20 y &lt;50%=4
Significativo &gt;= 50%=5 </t>
  </si>
  <si>
    <t xml:space="preserve">Calidad de los controles internos
Bajo =1
Moderado=2 
Considerable =3
Significativo=4 </t>
  </si>
  <si>
    <t xml:space="preserve">Disponibilidad
Bajo =1
Moderado=2 
Considerable =3
Significativo=4 </t>
  </si>
  <si>
    <t xml:space="preserve">Integridad
Bajo =1
Moderado=2 
Considerable =3
Significativo=4 </t>
  </si>
  <si>
    <t xml:space="preserve">Confidencialidad
Bajo =1
Moderado=2 
Considerable =3
Significativo=4 </t>
  </si>
  <si>
    <t>Ponderación y nivel de riesgo</t>
  </si>
  <si>
    <t>NIVEL DE CRITICIDAD</t>
  </si>
  <si>
    <t>Ciclo de Rotación auditorías</t>
  </si>
  <si>
    <t>INCLUSIÓN PAA</t>
  </si>
  <si>
    <t xml:space="preserve">Justificación </t>
  </si>
  <si>
    <t xml:space="preserve">Cada año </t>
  </si>
  <si>
    <t xml:space="preserve">Cada dos años </t>
  </si>
  <si>
    <t>ANEXO TÉCNICO No 8 - SERVICIO ESPECIALIZADO DE ANALÍTICA DE DATOS, INGENIERÍA DE DATOS, VISUALIZACIÓN DE LOS DATOS Y CIENCIA DE DATOS.</t>
  </si>
  <si>
    <t>ENERO</t>
  </si>
  <si>
    <t>FEBRERO</t>
  </si>
  <si>
    <t>MARZO</t>
  </si>
  <si>
    <t>ABRIL</t>
  </si>
  <si>
    <t>MAYO</t>
  </si>
  <si>
    <t>JUNIO</t>
  </si>
  <si>
    <t>JULIO</t>
  </si>
  <si>
    <t>AGOSTO</t>
  </si>
  <si>
    <t>SEPTIEMBRE</t>
  </si>
  <si>
    <t>OCTUBRE</t>
  </si>
  <si>
    <t>NOVIEMBRE</t>
  </si>
  <si>
    <t>DICIEMBRE</t>
  </si>
  <si>
    <t xml:space="preserve">ROL </t>
  </si>
  <si>
    <t xml:space="preserve">Lider </t>
  </si>
  <si>
    <t xml:space="preserve">Apoyo </t>
  </si>
  <si>
    <t>TÍTULO DE LA TEMÁTICA DE AUDITORÍA</t>
  </si>
  <si>
    <t xml:space="preserve">ROLES
 </t>
  </si>
  <si>
    <t xml:space="preserve">ACTIVIDADES
</t>
  </si>
  <si>
    <t>FECHA
 INICIO</t>
  </si>
  <si>
    <t>FECHA
 FIN</t>
  </si>
  <si>
    <t xml:space="preserve">No dias hábiles </t>
  </si>
  <si>
    <t>No.</t>
  </si>
  <si>
    <t xml:space="preserve">Informes /Seguimientos de ley </t>
  </si>
  <si>
    <t>Enfoque Hacia la Prevención</t>
  </si>
  <si>
    <t xml:space="preserve">RESPONSABLE </t>
  </si>
  <si>
    <t xml:space="preserve">No Horas </t>
  </si>
  <si>
    <t xml:space="preserve">Informe anual cuenta anual consolidado SIRECI-CGR-Planes de mejoramiento </t>
  </si>
  <si>
    <t xml:space="preserve">Ingenero de Sistemas 1 </t>
  </si>
  <si>
    <t xml:space="preserve">Informe trimestral contratos IV T 2025 </t>
  </si>
  <si>
    <t xml:space="preserve">Informe Control Interno Contable </t>
  </si>
  <si>
    <t xml:space="preserve">Reporte SIRECI Plan de Mejoramiento II semestre 2025 </t>
  </si>
  <si>
    <t xml:space="preserve">Gobierno Corporativo &amp; Seguimiento plan Implementación Circular 006 Capitulo IV 2026 </t>
  </si>
  <si>
    <t>Informe de obras inconclusas diciembre 2025</t>
  </si>
  <si>
    <t>Informe de delitos contra la administración pública II 2025</t>
  </si>
  <si>
    <t>Informe de obras inconclusas enero 2026</t>
  </si>
  <si>
    <t>Informe de obras inconclusas febrero 2026</t>
  </si>
  <si>
    <t>Informe de obras inconclusas marzo 2026</t>
  </si>
  <si>
    <t>Informe de obras inconclusas abril  2026</t>
  </si>
  <si>
    <t>Informe de obras inconclusas mayo 2026</t>
  </si>
  <si>
    <t>Informe de obras inconclusas junio 2026</t>
  </si>
  <si>
    <t>Informe de obras inconclusas julio 2026</t>
  </si>
  <si>
    <t>Informe de obras inconclusas agosto 2026</t>
  </si>
  <si>
    <t>Informe de obras inconclusas septiembre 2026</t>
  </si>
  <si>
    <t>Informe de obras inconclusas octubre  2026</t>
  </si>
  <si>
    <t>Informe de obras inconclusas noviembre 2026</t>
  </si>
  <si>
    <t>Informe Contractual -febrero  2026</t>
  </si>
  <si>
    <t>Informe Contractual -julio  2026</t>
  </si>
  <si>
    <t>Informe Contractual -agosto   2026</t>
  </si>
  <si>
    <t>Informe Contractual -septiembre  2026</t>
  </si>
  <si>
    <t xml:space="preserve">Evaluación SIAR I </t>
  </si>
  <si>
    <t>Evaluación SIAR II</t>
  </si>
  <si>
    <t xml:space="preserve">Evaluación SARLAFT I </t>
  </si>
  <si>
    <t>Evaluación SARLAFT II</t>
  </si>
  <si>
    <t xml:space="preserve">Informe anual cuenta anual consolidado SIRECI-CGR-Fiscal </t>
  </si>
  <si>
    <t xml:space="preserve">Informe trimestral contratos I T 2026 </t>
  </si>
  <si>
    <t xml:space="preserve">Informe trimestral contratos II T 2026 </t>
  </si>
  <si>
    <t>Informe trimestral contratos III T 2026</t>
  </si>
  <si>
    <t>Informe de delitos contra la administración pública  I 2026</t>
  </si>
  <si>
    <t>Informe de austeridad del gasto IV trimestre 2025</t>
  </si>
  <si>
    <t>Seguimiento avances de planes de mejoramiento Auditorías de gestión -I trimestre 2026</t>
  </si>
  <si>
    <t>Seguimiento avances de planes de mejoramiento Auditorías de gestión - II trimestre 2026</t>
  </si>
  <si>
    <t>Seguimiento avances de planes de mejoramiento Auditorías de gestión - III trimestre 2027</t>
  </si>
  <si>
    <t>Evaluación de avances de planes de Mejoramiento CGR Trimestre IV 2025</t>
  </si>
  <si>
    <t xml:space="preserve">Evaluación de avances de planes de Mejoramiento CGR Trimestre I 2026 </t>
  </si>
  <si>
    <t xml:space="preserve">Evaluación de avances de planes de Mejoramiento CGR Trimestre II 2026 </t>
  </si>
  <si>
    <t>Evaluación de avances de planes de Mejoramiento CGR Trimestre III 2026</t>
  </si>
  <si>
    <t xml:space="preserve">Fomulación Plan de Mejoramiento auditoria CGR </t>
  </si>
  <si>
    <t>Informe de seguimiento al Programa de Transparencia y Ética Pública - Corte 30 ABR 2026</t>
  </si>
  <si>
    <t>Informe de seguimiento al Programa de Transparencia y Ética Pública - Corte 30 AGO 2026</t>
  </si>
  <si>
    <t xml:space="preserve">Cumplimiento </t>
  </si>
  <si>
    <t xml:space="preserve">Profesional Estadistico-Analisis de Datos </t>
  </si>
  <si>
    <t>Seguimiento Ejecución Presupuestal I 2026</t>
  </si>
  <si>
    <t>Seguimiento Ejecución Presupuestal II 2026</t>
  </si>
  <si>
    <t xml:space="preserve">Seguimiento Ejecución Presupuestal III 2026 </t>
  </si>
  <si>
    <t xml:space="preserve">Consultoría </t>
  </si>
  <si>
    <t>Liderazgo Estratégico</t>
  </si>
  <si>
    <t>Diagnostico de control indicadores de liquidez y solvencia de la Sociedad I</t>
  </si>
  <si>
    <t xml:space="preserve">nforme Seguimiento Política Gobierno Digital (MSPI -
Modelo de Seguridad y Privacidad de la Información) </t>
  </si>
  <si>
    <t xml:space="preserve">Seguimiento Sistemas Integrados de Gestión </t>
  </si>
  <si>
    <t xml:space="preserve">Segumiento planes de mejorameinto </t>
  </si>
  <si>
    <t xml:space="preserve">Evaluación y Seguimiento </t>
  </si>
  <si>
    <t>Seguimiento SIGEP: hojas de vida. declaración de bienes y rentas, y conflictos de interés-incluir circular 09 de 2025</t>
  </si>
  <si>
    <t>Seguimiento circular 09 PGN Segunda instancia disciplinaria</t>
  </si>
  <si>
    <t xml:space="preserve">Solicitudes Presidencia </t>
  </si>
  <si>
    <t xml:space="preserve">Auditores ACI </t>
  </si>
  <si>
    <t>circular 0065 de superfinanciera.Evaluar el cumplimiento de la política de información y comunicación,</t>
  </si>
  <si>
    <t>Aseguramiento Auditoría basada en Riesgos</t>
  </si>
  <si>
    <t xml:space="preserve">Esap Etapa 2 </t>
  </si>
  <si>
    <t xml:space="preserve">Aeronautica Civil </t>
  </si>
  <si>
    <t>DPS4</t>
  </si>
  <si>
    <t>ICBF</t>
  </si>
  <si>
    <t xml:space="preserve">Registraduría Nacional </t>
  </si>
  <si>
    <t xml:space="preserve">Aseguramiento Auditoría basada en Riesgos-Convenios </t>
  </si>
  <si>
    <t>Apoyo</t>
  </si>
  <si>
    <t>Servicios Publicos</t>
  </si>
  <si>
    <t xml:space="preserve">Plan estrategico Talento Humano </t>
  </si>
  <si>
    <t xml:space="preserve">Planeación Estratégica </t>
  </si>
  <si>
    <t xml:space="preserve"> Administración de la Infraestructura Física/norma tecnica </t>
  </si>
  <si>
    <t xml:space="preserve">PAGADURIA </t>
  </si>
  <si>
    <t xml:space="preserve">PLANEACIÓN FINANCIERA </t>
  </si>
  <si>
    <t xml:space="preserve">Apoyo comité concilicación </t>
  </si>
  <si>
    <t xml:space="preserve">Apoyo comité contratación </t>
  </si>
  <si>
    <t xml:space="preserve">Seguimiento Comité Conciliación /acciones de repetición </t>
  </si>
  <si>
    <t>Seguimiento Norma Tecnica 5854</t>
  </si>
  <si>
    <t>Etiquetas de fila</t>
  </si>
  <si>
    <t>(en blanco)</t>
  </si>
  <si>
    <t>Total general</t>
  </si>
  <si>
    <t>Cuenta de TÍTULO DE LA TEMÁTICA DE AUDITORÍA</t>
  </si>
  <si>
    <t>Actualización y notificación de los hallazgos que tengan incidencia fiscal, penal, disciplinaria a través del SACI</t>
  </si>
  <si>
    <t xml:space="preserve">Evaluación Clima Etico </t>
  </si>
  <si>
    <t>PROYECTOS EVALUACIÓN DE PROYECTOS</t>
  </si>
  <si>
    <t>Programa de Vivienda Gratuita – PVG II</t>
  </si>
  <si>
    <t xml:space="preserve">Programa de Vivienda Rural - Fiduagraría </t>
  </si>
  <si>
    <t>Supervisión Rural</t>
  </si>
  <si>
    <t>INTERVENTORÍA URBANA No. 224003</t>
  </si>
  <si>
    <t>Supervisión Urbana</t>
  </si>
  <si>
    <t>Supervisión SFV</t>
  </si>
  <si>
    <t>UNGRD CI – Mocoa Putumayo</t>
  </si>
  <si>
    <t>Proyectos – Estructuración de Proyectos</t>
  </si>
  <si>
    <t>Gobernación de Córdoba</t>
  </si>
  <si>
    <t>Vía Vélez – Chipatá – La Paz</t>
  </si>
  <si>
    <t>INDER Santander</t>
  </si>
  <si>
    <t>E.S.E Hospital Regional de Vélez</t>
  </si>
  <si>
    <t>Gobernación de Tolima</t>
  </si>
  <si>
    <t>Municipio de Valledupar</t>
  </si>
  <si>
    <t>ISAGEN No. 34/17912 – ENT No. 224005</t>
  </si>
  <si>
    <t>Desarrollo de Proyectos 1</t>
  </si>
  <si>
    <t>USPEC - (28/11/2025) 216144</t>
  </si>
  <si>
    <t>ESAP NEIVA -ETAPA 1 221004</t>
  </si>
  <si>
    <t>ESAP NEIVA -ETAPA 2 221017</t>
  </si>
  <si>
    <t>SENA MANTENIMIENTOS 220005</t>
  </si>
  <si>
    <t>AERONAUTICA CIVIL 223007</t>
  </si>
  <si>
    <t>ICBF 224014</t>
  </si>
  <si>
    <t>Desarrollo de Proyectos 2</t>
  </si>
  <si>
    <t>Desarrollo de Proyectos 3</t>
  </si>
  <si>
    <t>FONDO PAZ -223006</t>
  </si>
  <si>
    <t>DPS4 224015</t>
  </si>
  <si>
    <t>AGENCIA DE DESARROLLO RURAL - ADR 224010</t>
  </si>
  <si>
    <t>PROSPERIDAD SOCIAL - DPS3 212080</t>
  </si>
  <si>
    <t>FONDO MUNDIAL 222005</t>
  </si>
  <si>
    <t>REGISTRADURÍA NACIONAL 224016</t>
  </si>
  <si>
    <t>AGENCIA NACIONAL DE HIDROCARBUROS 225003</t>
  </si>
  <si>
    <t xml:space="preserve">LINEA NEGOCIO </t>
  </si>
  <si>
    <t xml:space="preserve">NOMBRE </t>
  </si>
  <si>
    <t xml:space="preserve">FECHA INICIAL </t>
  </si>
  <si>
    <t xml:space="preserve">FECHA FINAL </t>
  </si>
  <si>
    <t xml:space="preserve">CONTRATOS DERIVADOS </t>
  </si>
  <si>
    <t xml:space="preserve">VALOR </t>
  </si>
  <si>
    <t>INTRADOMICILIARIAS 223004</t>
  </si>
  <si>
    <t>Secretaría de Educación Distrital (SED 221013</t>
  </si>
  <si>
    <t>Desarrollo de Proyectos Especiales</t>
  </si>
  <si>
    <t xml:space="preserve">MINISTERIO DE SALUD Y PROTECCIÓN SOCIAL </t>
  </si>
  <si>
    <t>PACTOS TERRITORIALES</t>
  </si>
  <si>
    <t>Auditado 2025</t>
  </si>
  <si>
    <t xml:space="preserve">Auditoria basada en riesgos </t>
  </si>
  <si>
    <t xml:space="preserve">Monitoreo </t>
  </si>
  <si>
    <t xml:space="preserve">TIPO DE TRABAJO </t>
  </si>
  <si>
    <t>Adminsitrador Público -AP</t>
  </si>
  <si>
    <t>Arquitecto -AR</t>
  </si>
  <si>
    <t>PROGRAMA DE VIVIENDA GRATUITA – PVG II</t>
  </si>
  <si>
    <t>Monitoreo SENA MANTENIMIENTOS 220005</t>
  </si>
  <si>
    <t>Monitoreo INTRADOMICILIARIAS 223004</t>
  </si>
  <si>
    <t>Monitoreo /FONDO PAZ -223006</t>
  </si>
  <si>
    <t>Monitoreo AGENCIA NACIONAL DE HIDROCARBUROS 225003</t>
  </si>
  <si>
    <t>Monitoreo /SECRETARÍA DE EDUCACIÓN DISTRITAL (SED 221013</t>
  </si>
  <si>
    <t>Monitoreo /PACTOS TERRITORIALES 221009</t>
  </si>
  <si>
    <t>Ingeniero Civil-AG</t>
  </si>
  <si>
    <t>Abogado 1 -AB</t>
  </si>
  <si>
    <t>Contador 3-MG</t>
  </si>
  <si>
    <t>Contador 1-JG</t>
  </si>
  <si>
    <t>Abogado 2-MS</t>
  </si>
  <si>
    <t xml:space="preserve">Actividades tercerizadas </t>
  </si>
  <si>
    <t>Verificación del informe de actividad litigiosa del Estado II semestre 2025 &amp;Informe de acciones de repetición (II semestre 2024)</t>
  </si>
  <si>
    <t>Contador 2-DP</t>
  </si>
  <si>
    <t>Contador 4-APR</t>
  </si>
  <si>
    <t>Ingenero de Sistemas 2-CG</t>
  </si>
  <si>
    <t xml:space="preserve">Suma de No Horas </t>
  </si>
  <si>
    <t>Informe Contractual -noviembre  2026</t>
  </si>
  <si>
    <t>Monitoreo ESAP NEIVA -ETAPA 1 221004</t>
  </si>
  <si>
    <t>DIFERENCIA</t>
  </si>
  <si>
    <t>Diagnostico de control indicadores de liquidez y solvencia de la Sociedad I (SL ADMON)</t>
  </si>
  <si>
    <t>procedimiento más efectivo al momento de presentar reclamaciones ante las aseguradoras por el presunto incumplimiento de los contratistas frente a sus obligaciones.(SL ADMON)</t>
  </si>
  <si>
    <t>Aplicativo LIRA (Incluye contrato)(SL ADMON)</t>
  </si>
  <si>
    <t>Actualización Guia de Administración de Riesgos (SIGRI) (SL ADMON)</t>
  </si>
  <si>
    <t xml:space="preserve">febrero </t>
  </si>
  <si>
    <t>marzo</t>
  </si>
  <si>
    <t>mayo</t>
  </si>
  <si>
    <t>junio</t>
  </si>
  <si>
    <t>julio</t>
  </si>
  <si>
    <t>agosto</t>
  </si>
  <si>
    <t>septiembre</t>
  </si>
  <si>
    <t>octubre</t>
  </si>
  <si>
    <t>noviembre</t>
  </si>
  <si>
    <t>diciembre</t>
  </si>
  <si>
    <t xml:space="preserve">enero </t>
  </si>
  <si>
    <t xml:space="preserve">agosto </t>
  </si>
  <si>
    <t>PERFIL</t>
  </si>
  <si>
    <t>HORAS ASIGNADAS</t>
  </si>
  <si>
    <t>CAPACIDAD X AUDITOR</t>
  </si>
  <si>
    <t>ALFREDO</t>
  </si>
  <si>
    <t>MERCY</t>
  </si>
  <si>
    <t>MAYERLY</t>
  </si>
  <si>
    <t>RIAÑO</t>
  </si>
  <si>
    <t>S1</t>
  </si>
  <si>
    <t>S2</t>
  </si>
  <si>
    <t>S3</t>
  </si>
  <si>
    <t>S4</t>
  </si>
  <si>
    <t>,</t>
  </si>
  <si>
    <t xml:space="preserve">Monitoreo INDER Santander/Negocio nuevo </t>
  </si>
  <si>
    <t xml:space="preserve">Monitoreo E.S.E Hospital Regional de Vélez/ negocio nuevo </t>
  </si>
  <si>
    <t>febrero</t>
  </si>
  <si>
    <t>abril</t>
  </si>
  <si>
    <t xml:space="preserve">Acciones de Repetición SIRECI </t>
  </si>
  <si>
    <t xml:space="preserve">Reportes periodicos otras areas </t>
  </si>
  <si>
    <t>Reporte eventos de riesgo operacional</t>
  </si>
  <si>
    <t>Reporte Transacciones inusuales</t>
  </si>
  <si>
    <t>Flujo Presupuesto de Gastos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</si>
</sst>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 #,##0.00_-;\-&quot;$&quot;\ * #,##0.00_-;_-&quot;$&quot;\ * &quot;-&quot;??_-;_-@_-"/>
    <numFmt numFmtId="43" formatCode="_-* #,##0.00_-;\-* #,##0.00_-;_-* &quot;-&quot;??_-;_-@_-"/>
    <numFmt numFmtId="164" formatCode="0.000"/>
    <numFmt numFmtId="167" formatCode="_(* #,##0.00_);_(* \(#,##0.00\);_(* &quot;-&quot;??_);_(@_)"/>
    <numFmt numFmtId="169" formatCode="_-&quot;$&quot;\ * #,##0_-;\-&quot;$&quot;\ * #,##0_-;_-&quot;$&quot;\ * &quot;-&quot;??_-;_-@_-"/>
  </numFmts>
  <fonts count="21" x14ac:knownFonts="1">
    <font>
      <sz val="11"/>
      <color theme="1"/>
      <name val="Calibri"/>
      <family val="2"/>
      <scheme val="minor"/>
    </font>
    <font>
      <sz val="10"/>
      <color theme="1"/>
      <name val="Arial"/>
      <family val="2"/>
    </font>
    <font>
      <sz val="10"/>
      <color theme="1"/>
      <name val="Calibri"/>
      <family val="2"/>
      <scheme val="minor"/>
    </font>
    <font>
      <sz val="10"/>
      <name val="Arial"/>
      <family val="2"/>
    </font>
    <font>
      <b/>
      <sz val="10"/>
      <name val="Calibri"/>
      <family val="2"/>
      <scheme val="minor"/>
    </font>
    <font>
      <b/>
      <u/>
      <sz val="10"/>
      <name val="Calibri"/>
      <family val="2"/>
      <scheme val="minor"/>
    </font>
    <font>
      <b/>
      <sz val="10"/>
      <color theme="1"/>
      <name val="Calibri"/>
      <family val="2"/>
      <scheme val="minor"/>
    </font>
    <font>
      <b/>
      <u/>
      <sz val="10"/>
      <color theme="1"/>
      <name val="Calibri"/>
      <family val="2"/>
      <scheme val="minor"/>
    </font>
    <font>
      <sz val="10"/>
      <name val="Calibri"/>
      <family val="2"/>
      <scheme val="minor"/>
    </font>
    <font>
      <sz val="10"/>
      <color rgb="FF242424"/>
      <name val="Calibri"/>
      <family val="2"/>
      <scheme val="minor"/>
    </font>
    <font>
      <sz val="10"/>
      <color rgb="FF000000"/>
      <name val="Calibri"/>
      <family val="2"/>
      <scheme val="minor"/>
    </font>
    <font>
      <u/>
      <sz val="10"/>
      <color theme="1"/>
      <name val="Calibri"/>
      <family val="2"/>
      <scheme val="minor"/>
    </font>
    <font>
      <b/>
      <sz val="11"/>
      <name val="Arial"/>
      <family val="2"/>
    </font>
    <font>
      <sz val="11"/>
      <color theme="1"/>
      <name val="Calibri"/>
      <family val="2"/>
      <scheme val="minor"/>
    </font>
    <font>
      <b/>
      <sz val="7"/>
      <color theme="1"/>
      <name val="Calibri"/>
      <family val="2"/>
      <scheme val="minor"/>
    </font>
    <font>
      <sz val="7"/>
      <color theme="1"/>
      <name val="Calibri"/>
      <family val="2"/>
      <scheme val="minor"/>
    </font>
    <font>
      <b/>
      <sz val="11"/>
      <color theme="1"/>
      <name val="Calibri"/>
      <family val="2"/>
      <scheme val="minor"/>
    </font>
    <font>
      <sz val="8"/>
      <name val="Calibri"/>
      <family val="2"/>
      <scheme val="minor"/>
    </font>
    <font>
      <sz val="9"/>
      <color indexed="81"/>
      <name val="Tahoma"/>
      <family val="2"/>
    </font>
    <font>
      <b/>
      <sz val="9"/>
      <color indexed="81"/>
      <name val="Tahoma"/>
      <family val="2"/>
    </font>
    <font>
      <sz val="7"/>
      <color rgb="FFFF0000"/>
      <name val="Calibri"/>
      <family val="2"/>
      <scheme val="minor"/>
    </font>
  </fonts>
  <fills count="17">
    <fill>
      <patternFill patternType="none"/>
    </fill>
    <fill>
      <patternFill patternType="gray125"/>
    </fill>
    <fill>
      <patternFill patternType="solid">
        <fgColor theme="0" tint="-0.14999847407452621"/>
        <bgColor indexed="64"/>
      </patternFill>
    </fill>
    <fill>
      <patternFill patternType="solid">
        <fgColor rgb="FFFFC000"/>
        <bgColor indexed="64"/>
      </patternFill>
    </fill>
    <fill>
      <patternFill patternType="solid">
        <fgColor theme="2"/>
        <bgColor indexed="64"/>
      </patternFill>
    </fill>
    <fill>
      <patternFill patternType="solid">
        <fgColor theme="9" tint="0.79998168889431442"/>
        <bgColor indexed="64"/>
      </patternFill>
    </fill>
    <fill>
      <patternFill patternType="solid">
        <fgColor rgb="FFFFFFFF"/>
        <bgColor rgb="FF000000"/>
      </patternFill>
    </fill>
    <fill>
      <patternFill patternType="solid">
        <fgColor theme="5" tint="0.59999389629810485"/>
        <bgColor indexed="64"/>
      </patternFill>
    </fill>
    <fill>
      <patternFill patternType="solid">
        <fgColor rgb="FF0070C0"/>
        <bgColor indexed="64"/>
      </patternFill>
    </fill>
    <fill>
      <patternFill patternType="solid">
        <fgColor rgb="FFFFFF00"/>
        <bgColor indexed="64"/>
      </patternFill>
    </fill>
    <fill>
      <patternFill patternType="solid">
        <fgColor rgb="FF92D050"/>
        <bgColor indexed="64"/>
      </patternFill>
    </fill>
    <fill>
      <patternFill patternType="solid">
        <fgColor rgb="FFFF0000"/>
        <bgColor indexed="64"/>
      </patternFill>
    </fill>
    <fill>
      <patternFill patternType="solid">
        <fgColor rgb="FF00B0F0"/>
        <bgColor indexed="64"/>
      </patternFill>
    </fill>
    <fill>
      <patternFill patternType="solid">
        <fgColor theme="4" tint="0.39997558519241921"/>
        <bgColor indexed="64"/>
      </patternFill>
    </fill>
    <fill>
      <patternFill patternType="solid">
        <fgColor theme="8" tint="0.59999389629810485"/>
        <bgColor indexed="64"/>
      </patternFill>
    </fill>
    <fill>
      <patternFill patternType="solid">
        <fgColor theme="0"/>
        <bgColor indexed="64"/>
      </patternFill>
    </fill>
    <fill>
      <patternFill patternType="solid">
        <fgColor theme="8" tint="0.39997558519241921"/>
        <bgColor indexed="64"/>
      </patternFill>
    </fill>
  </fills>
  <borders count="27">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medium">
        <color auto="1"/>
      </right>
      <top/>
      <bottom/>
      <diagonal/>
    </border>
    <border>
      <left style="medium">
        <color auto="1"/>
      </left>
      <right/>
      <top style="medium">
        <color auto="1"/>
      </top>
      <bottom/>
      <diagonal/>
    </border>
    <border>
      <left style="medium">
        <color auto="1"/>
      </left>
      <right/>
      <top/>
      <bottom/>
      <diagonal/>
    </border>
    <border>
      <left style="thin">
        <color auto="1"/>
      </left>
      <right style="thin">
        <color auto="1"/>
      </right>
      <top style="medium">
        <color auto="1"/>
      </top>
      <bottom/>
      <diagonal/>
    </border>
    <border>
      <left style="thin">
        <color auto="1"/>
      </left>
      <right style="thin">
        <color auto="1"/>
      </right>
      <top style="thin">
        <color auto="1"/>
      </top>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auto="1"/>
      </left>
      <right style="thin">
        <color rgb="FF000000"/>
      </right>
      <top style="thin">
        <color rgb="FF000000"/>
      </top>
      <bottom/>
      <diagonal/>
    </border>
    <border>
      <left style="thin">
        <color auto="1"/>
      </left>
      <right style="thin">
        <color rgb="FF000000"/>
      </right>
      <top/>
      <bottom style="thin">
        <color auto="1"/>
      </bottom>
      <diagonal/>
    </border>
    <border>
      <left style="thin">
        <color rgb="FF000000"/>
      </left>
      <right/>
      <top/>
      <bottom style="thin">
        <color rgb="FF000000"/>
      </bottom>
      <diagonal/>
    </border>
    <border>
      <left style="thin">
        <color auto="1"/>
      </left>
      <right style="thin">
        <color auto="1"/>
      </right>
      <top style="thin">
        <color auto="1"/>
      </top>
      <bottom style="medium">
        <color auto="1"/>
      </bottom>
      <diagonal/>
    </border>
    <border>
      <left style="thin">
        <color auto="1"/>
      </left>
      <right/>
      <top style="thin">
        <color auto="1"/>
      </top>
      <bottom/>
      <diagonal/>
    </border>
    <border>
      <left style="medium">
        <color auto="1"/>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medium">
        <color indexed="64"/>
      </right>
      <top style="thin">
        <color auto="1"/>
      </top>
      <bottom style="thin">
        <color auto="1"/>
      </bottom>
      <diagonal/>
    </border>
  </borders>
  <cellStyleXfs count="7">
    <xf numFmtId="0" fontId="0" fillId="0" borderId="0"/>
    <xf numFmtId="0" fontId="1" fillId="0" borderId="0"/>
    <xf numFmtId="0" fontId="3" fillId="0" borderId="0"/>
    <xf numFmtId="44" fontId="13" fillId="0" borderId="0" applyFont="0" applyFill="0" applyBorder="0" applyAlignment="0" applyProtection="0"/>
    <xf numFmtId="43" fontId="13" fillId="0" borderId="0" applyFont="0" applyFill="0" applyBorder="0" applyAlignment="0" applyProtection="0"/>
    <xf numFmtId="0" fontId="13" fillId="0" borderId="0"/>
    <xf numFmtId="167" fontId="13" fillId="0" borderId="0" applyFont="0" applyFill="0" applyBorder="0" applyAlignment="0" applyProtection="0"/>
  </cellStyleXfs>
  <cellXfs count="175">
    <xf numFmtId="0" fontId="0" fillId="0" borderId="0" xfId="0"/>
    <xf numFmtId="0" fontId="4" fillId="4" borderId="1" xfId="2" applyFont="1" applyFill="1" applyBorder="1" applyAlignment="1">
      <alignment horizontal="center" vertical="center" wrapText="1"/>
    </xf>
    <xf numFmtId="0" fontId="6" fillId="4" borderId="1" xfId="0" applyFont="1" applyFill="1" applyBorder="1" applyAlignment="1">
      <alignment vertical="center" wrapText="1"/>
    </xf>
    <xf numFmtId="0" fontId="4" fillId="0" borderId="1" xfId="2" applyFont="1" applyBorder="1" applyAlignment="1">
      <alignment horizontal="center" vertical="center" wrapText="1"/>
    </xf>
    <xf numFmtId="0" fontId="2" fillId="0" borderId="1" xfId="0" applyFont="1" applyBorder="1" applyAlignment="1">
      <alignment horizontal="left" vertical="center" wrapText="1"/>
    </xf>
    <xf numFmtId="0" fontId="8" fillId="0" borderId="1" xfId="2" applyFont="1" applyBorder="1" applyAlignment="1">
      <alignment vertical="center" wrapText="1"/>
    </xf>
    <xf numFmtId="0" fontId="2" fillId="0" borderId="1" xfId="0" applyFont="1" applyBorder="1" applyAlignment="1">
      <alignment horizontal="left" vertical="center"/>
    </xf>
    <xf numFmtId="0" fontId="8" fillId="0" borderId="1" xfId="0" applyFont="1" applyBorder="1" applyAlignment="1">
      <alignment vertical="center" wrapText="1"/>
    </xf>
    <xf numFmtId="9" fontId="0" fillId="0" borderId="0" xfId="0" applyNumberFormat="1"/>
    <xf numFmtId="0" fontId="0" fillId="0" borderId="0" xfId="0" applyAlignment="1">
      <alignment horizontal="center"/>
    </xf>
    <xf numFmtId="0" fontId="4" fillId="4" borderId="4" xfId="2" applyFont="1" applyFill="1" applyBorder="1" applyAlignment="1">
      <alignment horizontal="center" vertical="center" wrapText="1"/>
    </xf>
    <xf numFmtId="0" fontId="4" fillId="4" borderId="2" xfId="2" applyFont="1" applyFill="1" applyBorder="1" applyAlignment="1">
      <alignment horizontal="center" vertical="center" wrapText="1"/>
    </xf>
    <xf numFmtId="0" fontId="4" fillId="4" borderId="5" xfId="2" applyFont="1" applyFill="1" applyBorder="1" applyAlignment="1">
      <alignment horizontal="left" vertical="center" wrapText="1"/>
    </xf>
    <xf numFmtId="1" fontId="4" fillId="7" borderId="6" xfId="2" applyNumberFormat="1" applyFont="1" applyFill="1" applyBorder="1" applyAlignment="1">
      <alignment horizontal="center" vertical="center" wrapText="1"/>
    </xf>
    <xf numFmtId="1" fontId="4" fillId="7" borderId="7" xfId="2" applyNumberFormat="1" applyFont="1" applyFill="1" applyBorder="1" applyAlignment="1">
      <alignment horizontal="center" vertical="center" wrapText="1"/>
    </xf>
    <xf numFmtId="164" fontId="4" fillId="8" borderId="7" xfId="2" applyNumberFormat="1" applyFont="1" applyFill="1" applyBorder="1" applyAlignment="1">
      <alignment horizontal="center" vertical="center" wrapText="1"/>
    </xf>
    <xf numFmtId="1" fontId="4" fillId="7" borderId="8" xfId="2" applyNumberFormat="1" applyFont="1" applyFill="1" applyBorder="1" applyAlignment="1">
      <alignment horizontal="center" vertical="center" wrapText="1"/>
    </xf>
    <xf numFmtId="0" fontId="12" fillId="2" borderId="9" xfId="1" applyFont="1" applyFill="1" applyBorder="1" applyAlignment="1">
      <alignment horizontal="center" vertical="center" wrapText="1"/>
    </xf>
    <xf numFmtId="0" fontId="12" fillId="2" borderId="10" xfId="1" applyFont="1" applyFill="1" applyBorder="1" applyAlignment="1">
      <alignment horizontal="center" vertical="center" wrapText="1"/>
    </xf>
    <xf numFmtId="0" fontId="2" fillId="0" borderId="11" xfId="0" applyFont="1" applyBorder="1" applyAlignment="1">
      <alignment vertical="center" wrapText="1"/>
    </xf>
    <xf numFmtId="0" fontId="2" fillId="0" borderId="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0" fillId="9" borderId="0" xfId="0" applyFill="1" applyAlignment="1">
      <alignment horizontal="center" vertical="center"/>
    </xf>
    <xf numFmtId="0" fontId="1" fillId="2" borderId="1" xfId="1" applyFill="1" applyBorder="1" applyAlignment="1">
      <alignment horizontal="center" vertical="center"/>
    </xf>
    <xf numFmtId="0" fontId="1" fillId="0" borderId="1" xfId="1" applyBorder="1" applyAlignment="1">
      <alignment vertical="center"/>
    </xf>
    <xf numFmtId="0" fontId="12" fillId="0" borderId="1" xfId="1" applyFont="1" applyBorder="1" applyAlignment="1">
      <alignment vertical="center" wrapText="1"/>
    </xf>
    <xf numFmtId="0" fontId="0" fillId="10" borderId="0" xfId="0" applyFill="1" applyAlignment="1">
      <alignment horizontal="center" vertical="center"/>
    </xf>
    <xf numFmtId="0" fontId="0" fillId="0" borderId="1" xfId="0" applyBorder="1"/>
    <xf numFmtId="0" fontId="0" fillId="11" borderId="0" xfId="0" applyFill="1" applyAlignment="1">
      <alignment horizontal="center" vertical="center"/>
    </xf>
    <xf numFmtId="0" fontId="0" fillId="3" borderId="0" xfId="0" applyFill="1" applyAlignment="1">
      <alignment horizontal="center" vertical="center"/>
    </xf>
    <xf numFmtId="0" fontId="2" fillId="0" borderId="12" xfId="0" applyFont="1" applyBorder="1" applyAlignment="1">
      <alignment horizontal="left" vertical="center" wrapText="1"/>
    </xf>
    <xf numFmtId="0" fontId="2" fillId="5" borderId="11" xfId="0" applyFont="1" applyFill="1" applyBorder="1" applyAlignment="1">
      <alignment vertical="center" wrapText="1"/>
    </xf>
    <xf numFmtId="0" fontId="2" fillId="0" borderId="13" xfId="0" applyFont="1" applyBorder="1" applyAlignment="1">
      <alignment horizontal="left" vertical="center" wrapText="1"/>
    </xf>
    <xf numFmtId="0" fontId="2" fillId="0" borderId="3" xfId="0" applyFont="1" applyBorder="1" applyAlignment="1">
      <alignment horizontal="left" vertical="center" wrapText="1"/>
    </xf>
    <xf numFmtId="0" fontId="2" fillId="0" borderId="5" xfId="0" applyFont="1" applyBorder="1" applyAlignment="1">
      <alignment vertical="center" wrapText="1"/>
    </xf>
    <xf numFmtId="0" fontId="2" fillId="0" borderId="5" xfId="0" applyFont="1" applyBorder="1" applyAlignment="1">
      <alignment vertical="center"/>
    </xf>
    <xf numFmtId="0" fontId="2" fillId="0" borderId="10" xfId="0" applyFont="1" applyBorder="1" applyAlignment="1">
      <alignment horizontal="left" vertical="center" wrapText="1"/>
    </xf>
    <xf numFmtId="0" fontId="2" fillId="0" borderId="14" xfId="0" applyFont="1" applyBorder="1" applyAlignment="1">
      <alignment horizontal="left" vertical="center" wrapText="1"/>
    </xf>
    <xf numFmtId="0" fontId="8" fillId="0" borderId="5" xfId="2" applyFont="1" applyBorder="1" applyAlignment="1">
      <alignment vertical="center" wrapText="1"/>
    </xf>
    <xf numFmtId="0" fontId="8" fillId="6" borderId="5" xfId="0" applyFont="1" applyFill="1" applyBorder="1" applyAlignment="1">
      <alignment vertical="center" wrapText="1"/>
    </xf>
    <xf numFmtId="0" fontId="2" fillId="0" borderId="5" xfId="0" applyFont="1" applyBorder="1" applyAlignment="1">
      <alignment horizontal="left" vertical="center"/>
    </xf>
    <xf numFmtId="0" fontId="2" fillId="0" borderId="5" xfId="0" applyFont="1" applyBorder="1"/>
    <xf numFmtId="0" fontId="2" fillId="0" borderId="1" xfId="0" applyFont="1" applyBorder="1" applyAlignment="1">
      <alignment horizontal="center"/>
    </xf>
    <xf numFmtId="0" fontId="8" fillId="0" borderId="1" xfId="0" applyFont="1" applyBorder="1" applyAlignment="1">
      <alignment horizontal="center"/>
    </xf>
    <xf numFmtId="0" fontId="8" fillId="0" borderId="5" xfId="0" applyFont="1" applyBorder="1" applyAlignment="1">
      <alignment vertical="center" wrapText="1"/>
    </xf>
    <xf numFmtId="0" fontId="2" fillId="0" borderId="0" xfId="0" applyFont="1" applyAlignment="1">
      <alignment vertical="center" wrapText="1"/>
    </xf>
    <xf numFmtId="0" fontId="9" fillId="0" borderId="0" xfId="0" applyFont="1" applyAlignment="1">
      <alignment vertical="top" wrapText="1"/>
    </xf>
    <xf numFmtId="0" fontId="2" fillId="5" borderId="5" xfId="0" applyFont="1" applyFill="1" applyBorder="1" applyAlignment="1">
      <alignment vertical="center" wrapText="1"/>
    </xf>
    <xf numFmtId="0" fontId="2" fillId="5" borderId="5" xfId="0" applyFont="1" applyFill="1" applyBorder="1" applyAlignment="1">
      <alignment wrapText="1"/>
    </xf>
    <xf numFmtId="0" fontId="10" fillId="0" borderId="12" xfId="0" applyFont="1" applyBorder="1" applyAlignment="1">
      <alignment vertical="top" wrapText="1"/>
    </xf>
    <xf numFmtId="0" fontId="8" fillId="0" borderId="11" xfId="0" applyFont="1" applyBorder="1" applyAlignment="1">
      <alignment vertical="center" wrapText="1"/>
    </xf>
    <xf numFmtId="0" fontId="9" fillId="0" borderId="12" xfId="0" applyFont="1" applyBorder="1" applyAlignment="1">
      <alignment vertical="top" wrapText="1"/>
    </xf>
    <xf numFmtId="0" fontId="9" fillId="0" borderId="15" xfId="0" applyFont="1" applyBorder="1" applyAlignment="1">
      <alignment vertical="top" wrapText="1"/>
    </xf>
    <xf numFmtId="0" fontId="9" fillId="0" borderId="16" xfId="0" applyFont="1" applyBorder="1" applyAlignment="1">
      <alignment vertical="top" wrapText="1"/>
    </xf>
    <xf numFmtId="0" fontId="8" fillId="0" borderId="17" xfId="0" applyFont="1" applyBorder="1" applyAlignment="1">
      <alignment vertical="center" wrapText="1"/>
    </xf>
    <xf numFmtId="0" fontId="9" fillId="0" borderId="11" xfId="0" applyFont="1" applyBorder="1" applyAlignment="1">
      <alignment vertical="top" wrapText="1"/>
    </xf>
    <xf numFmtId="0" fontId="15" fillId="0" borderId="1" xfId="0" applyFont="1" applyBorder="1"/>
    <xf numFmtId="0" fontId="15" fillId="0" borderId="1" xfId="0" applyFont="1" applyBorder="1" applyAlignment="1">
      <alignment horizontal="center" vertical="center"/>
    </xf>
    <xf numFmtId="0" fontId="15" fillId="0" borderId="0" xfId="0" applyFont="1"/>
    <xf numFmtId="0" fontId="15" fillId="0" borderId="1" xfId="0" applyFont="1" applyBorder="1" applyAlignment="1">
      <alignment vertical="center"/>
    </xf>
    <xf numFmtId="0" fontId="15" fillId="0" borderId="1" xfId="0" applyFont="1" applyBorder="1" applyAlignment="1">
      <alignment vertical="center" wrapText="1"/>
    </xf>
    <xf numFmtId="0" fontId="15" fillId="0" borderId="1" xfId="0" applyFont="1" applyBorder="1" applyAlignment="1">
      <alignment horizontal="center"/>
    </xf>
    <xf numFmtId="0" fontId="15" fillId="0" borderId="1" xfId="0" applyFont="1" applyBorder="1" applyAlignment="1">
      <alignment horizontal="left" vertical="center" wrapText="1"/>
    </xf>
    <xf numFmtId="0" fontId="15" fillId="0" borderId="0" xfId="0" applyFont="1" applyAlignment="1">
      <alignment horizontal="left"/>
    </xf>
    <xf numFmtId="0" fontId="15" fillId="0" borderId="0" xfId="0" applyFont="1" applyAlignment="1">
      <alignment horizontal="center"/>
    </xf>
    <xf numFmtId="0" fontId="16" fillId="0" borderId="0" xfId="0" applyFont="1"/>
    <xf numFmtId="0" fontId="16" fillId="0" borderId="0" xfId="0" applyFont="1" applyAlignment="1">
      <alignment horizontal="center"/>
    </xf>
    <xf numFmtId="14" fontId="2" fillId="0" borderId="0" xfId="0" applyNumberFormat="1" applyFont="1"/>
    <xf numFmtId="14" fontId="0" fillId="0" borderId="0" xfId="0" applyNumberFormat="1"/>
    <xf numFmtId="0" fontId="14" fillId="2" borderId="1" xfId="0" applyFont="1" applyFill="1" applyBorder="1" applyAlignment="1">
      <alignment horizontal="center" vertical="center" wrapText="1"/>
    </xf>
    <xf numFmtId="0" fontId="15" fillId="0" borderId="1" xfId="0" applyFont="1" applyBorder="1" applyAlignment="1">
      <alignment horizontal="left"/>
    </xf>
    <xf numFmtId="0" fontId="15" fillId="0" borderId="1" xfId="0" applyFont="1" applyBorder="1" applyAlignment="1">
      <alignment horizontal="left" wrapText="1"/>
    </xf>
    <xf numFmtId="14" fontId="15" fillId="0" borderId="1" xfId="0" applyNumberFormat="1" applyFont="1" applyBorder="1" applyAlignment="1">
      <alignment horizontal="center"/>
    </xf>
    <xf numFmtId="0" fontId="15" fillId="0" borderId="1" xfId="0" applyFont="1" applyBorder="1" applyAlignment="1">
      <alignment wrapText="1"/>
    </xf>
    <xf numFmtId="0" fontId="15" fillId="0" borderId="1" xfId="0" applyFont="1" applyBorder="1" applyAlignment="1">
      <alignment horizontal="left" vertical="center"/>
    </xf>
    <xf numFmtId="0" fontId="15" fillId="3" borderId="1" xfId="0" applyFont="1" applyFill="1" applyBorder="1" applyAlignment="1">
      <alignment horizontal="left" wrapText="1"/>
    </xf>
    <xf numFmtId="0" fontId="15" fillId="0" borderId="1" xfId="0" applyFont="1" applyBorder="1" applyAlignment="1">
      <alignment horizontal="left" vertical="top" wrapText="1"/>
    </xf>
    <xf numFmtId="0" fontId="14" fillId="2" borderId="1" xfId="0" applyFont="1" applyFill="1" applyBorder="1" applyAlignment="1">
      <alignment horizontal="left" vertical="center" wrapText="1"/>
    </xf>
    <xf numFmtId="0" fontId="15" fillId="0" borderId="1" xfId="0" applyFont="1" applyBorder="1" applyAlignment="1">
      <alignment horizontal="center" vertical="top"/>
    </xf>
    <xf numFmtId="0" fontId="15" fillId="0" borderId="1" xfId="0" applyFont="1" applyBorder="1" applyAlignment="1">
      <alignment vertical="top"/>
    </xf>
    <xf numFmtId="0" fontId="15" fillId="0" borderId="0" xfId="0" applyFont="1" applyAlignment="1">
      <alignment vertical="top"/>
    </xf>
    <xf numFmtId="0" fontId="15" fillId="15" borderId="1" xfId="0" applyFont="1" applyFill="1" applyBorder="1" applyAlignment="1">
      <alignment horizontal="left" vertical="center" wrapText="1"/>
    </xf>
    <xf numFmtId="0" fontId="15" fillId="0" borderId="1" xfId="0" applyFont="1" applyBorder="1" applyAlignment="1">
      <alignment horizontal="left" vertical="top"/>
    </xf>
    <xf numFmtId="0" fontId="15" fillId="9" borderId="1" xfId="0" applyFont="1" applyFill="1" applyBorder="1"/>
    <xf numFmtId="0" fontId="20" fillId="0" borderId="1" xfId="0" applyFont="1" applyBorder="1"/>
    <xf numFmtId="0" fontId="0" fillId="0" borderId="0" xfId="0" pivotButton="1"/>
    <xf numFmtId="0" fontId="0" fillId="0" borderId="0" xfId="0" applyAlignment="1">
      <alignment horizontal="left"/>
    </xf>
    <xf numFmtId="0" fontId="0" fillId="0" borderId="0" xfId="0" applyAlignment="1">
      <alignment horizontal="left" indent="1"/>
    </xf>
    <xf numFmtId="0" fontId="0" fillId="9" borderId="0" xfId="0" applyFill="1" applyAlignment="1">
      <alignment horizontal="left" indent="1"/>
    </xf>
    <xf numFmtId="169" fontId="0" fillId="0" borderId="0" xfId="3" applyNumberFormat="1" applyFont="1"/>
    <xf numFmtId="0" fontId="0" fillId="12" borderId="0" xfId="0" applyFill="1"/>
    <xf numFmtId="14" fontId="0" fillId="12" borderId="0" xfId="0" applyNumberFormat="1" applyFill="1"/>
    <xf numFmtId="0" fontId="0" fillId="12" borderId="0" xfId="0" applyFill="1" applyAlignment="1">
      <alignment horizontal="center"/>
    </xf>
    <xf numFmtId="169" fontId="0" fillId="12" borderId="0" xfId="3" applyNumberFormat="1" applyFont="1" applyFill="1"/>
    <xf numFmtId="0" fontId="15" fillId="9" borderId="1" xfId="0" applyFont="1" applyFill="1" applyBorder="1" applyAlignment="1">
      <alignment horizontal="center" vertical="center"/>
    </xf>
    <xf numFmtId="2" fontId="15" fillId="0" borderId="1" xfId="0" applyNumberFormat="1" applyFont="1" applyBorder="1" applyAlignment="1">
      <alignment horizontal="center" vertical="center"/>
    </xf>
    <xf numFmtId="1" fontId="15" fillId="0" borderId="1" xfId="0" applyNumberFormat="1" applyFont="1" applyBorder="1" applyAlignment="1">
      <alignment horizontal="center"/>
    </xf>
    <xf numFmtId="1" fontId="15" fillId="0" borderId="1" xfId="0" applyNumberFormat="1" applyFont="1" applyBorder="1" applyAlignment="1">
      <alignment horizontal="center" vertical="center"/>
    </xf>
    <xf numFmtId="1" fontId="14" fillId="2" borderId="1" xfId="0" applyNumberFormat="1" applyFont="1" applyFill="1" applyBorder="1" applyAlignment="1">
      <alignment horizontal="center" vertical="center" wrapText="1"/>
    </xf>
    <xf numFmtId="1" fontId="15" fillId="0" borderId="1" xfId="0" applyNumberFormat="1" applyFont="1" applyBorder="1" applyAlignment="1">
      <alignment horizontal="center" vertical="top"/>
    </xf>
    <xf numFmtId="0" fontId="15" fillId="10" borderId="1" xfId="0" applyFont="1" applyFill="1" applyBorder="1"/>
    <xf numFmtId="0" fontId="0" fillId="14" borderId="0" xfId="0" applyFill="1" applyAlignment="1">
      <alignment horizontal="center" vertical="center" wrapText="1"/>
    </xf>
    <xf numFmtId="0" fontId="0" fillId="14" borderId="0" xfId="0" applyFill="1" applyAlignment="1">
      <alignment horizontal="right" vertical="center" wrapText="1"/>
    </xf>
    <xf numFmtId="0" fontId="14" fillId="2" borderId="10" xfId="0" applyFont="1" applyFill="1" applyBorder="1" applyAlignment="1">
      <alignment horizontal="center" vertical="center" wrapText="1"/>
    </xf>
    <xf numFmtId="0" fontId="15" fillId="0" borderId="10" xfId="0" applyFont="1" applyBorder="1" applyAlignment="1">
      <alignment horizontal="left" wrapText="1"/>
    </xf>
    <xf numFmtId="0" fontId="15" fillId="0" borderId="10" xfId="0" applyFont="1" applyBorder="1" applyAlignment="1">
      <alignment horizontal="left" vertical="center"/>
    </xf>
    <xf numFmtId="0" fontId="15" fillId="0" borderId="10" xfId="0" applyFont="1" applyBorder="1"/>
    <xf numFmtId="0" fontId="15" fillId="0" borderId="10" xfId="0" applyFont="1" applyBorder="1" applyAlignment="1">
      <alignment horizontal="center"/>
    </xf>
    <xf numFmtId="1" fontId="15" fillId="0" borderId="10" xfId="0" applyNumberFormat="1" applyFont="1" applyBorder="1" applyAlignment="1">
      <alignment horizontal="center" vertical="center"/>
    </xf>
    <xf numFmtId="1" fontId="15" fillId="0" borderId="0" xfId="0" applyNumberFormat="1" applyFont="1"/>
    <xf numFmtId="0" fontId="15" fillId="0" borderId="5" xfId="0" applyFont="1" applyBorder="1" applyAlignment="1">
      <alignment horizontal="center"/>
    </xf>
    <xf numFmtId="0" fontId="15" fillId="0" borderId="5" xfId="0" applyFont="1" applyBorder="1" applyAlignment="1">
      <alignment horizontal="center" vertical="center"/>
    </xf>
    <xf numFmtId="0" fontId="15" fillId="0" borderId="5" xfId="0" applyFont="1" applyBorder="1" applyAlignment="1">
      <alignment horizontal="center" vertical="top"/>
    </xf>
    <xf numFmtId="0" fontId="15" fillId="0" borderId="19" xfId="0" applyFont="1" applyBorder="1" applyAlignment="1">
      <alignment horizontal="center" vertical="center"/>
    </xf>
    <xf numFmtId="0" fontId="15" fillId="0" borderId="21" xfId="0" applyFont="1" applyBorder="1" applyAlignment="1">
      <alignment horizontal="center"/>
    </xf>
    <xf numFmtId="0" fontId="15" fillId="0" borderId="22" xfId="0" applyFont="1" applyBorder="1" applyAlignment="1">
      <alignment horizontal="center"/>
    </xf>
    <xf numFmtId="0" fontId="15" fillId="0" borderId="23" xfId="0" applyFont="1" applyBorder="1" applyAlignment="1">
      <alignment horizontal="center"/>
    </xf>
    <xf numFmtId="0" fontId="15" fillId="0" borderId="20" xfId="0" applyFont="1" applyBorder="1" applyAlignment="1">
      <alignment horizontal="center"/>
    </xf>
    <xf numFmtId="0" fontId="15" fillId="0" borderId="26" xfId="0" applyFont="1" applyBorder="1" applyAlignment="1">
      <alignment horizontal="center"/>
    </xf>
    <xf numFmtId="0" fontId="15" fillId="0" borderId="20" xfId="0" applyFont="1" applyBorder="1"/>
    <xf numFmtId="0" fontId="15" fillId="0" borderId="26" xfId="0" applyFont="1" applyBorder="1"/>
    <xf numFmtId="0" fontId="15" fillId="0" borderId="20" xfId="0" applyFont="1" applyBorder="1" applyAlignment="1">
      <alignment vertical="top"/>
    </xf>
    <xf numFmtId="0" fontId="15" fillId="0" borderId="26" xfId="0" applyFont="1" applyBorder="1" applyAlignment="1">
      <alignment vertical="top"/>
    </xf>
    <xf numFmtId="0" fontId="15" fillId="0" borderId="24" xfId="0" applyFont="1" applyBorder="1"/>
    <xf numFmtId="0" fontId="15" fillId="0" borderId="18" xfId="0" applyFont="1" applyBorder="1"/>
    <xf numFmtId="0" fontId="15" fillId="0" borderId="25" xfId="0" applyFont="1" applyBorder="1"/>
    <xf numFmtId="0" fontId="14" fillId="2" borderId="5" xfId="0" applyFont="1" applyFill="1" applyBorder="1" applyAlignment="1">
      <alignment horizontal="center" vertical="center" wrapText="1"/>
    </xf>
    <xf numFmtId="0" fontId="15" fillId="5" borderId="24" xfId="0" applyFont="1" applyFill="1" applyBorder="1" applyAlignment="1">
      <alignment horizontal="center"/>
    </xf>
    <xf numFmtId="0" fontId="15" fillId="5" borderId="18" xfId="0" applyFont="1" applyFill="1" applyBorder="1" applyAlignment="1">
      <alignment horizontal="center"/>
    </xf>
    <xf numFmtId="0" fontId="15" fillId="5" borderId="25" xfId="0" applyFont="1" applyFill="1" applyBorder="1" applyAlignment="1">
      <alignment horizontal="center"/>
    </xf>
    <xf numFmtId="0" fontId="15" fillId="16" borderId="20" xfId="0" applyFont="1" applyFill="1" applyBorder="1" applyAlignment="1">
      <alignment horizontal="center"/>
    </xf>
    <xf numFmtId="0" fontId="15" fillId="16" borderId="20" xfId="0" applyFont="1" applyFill="1" applyBorder="1"/>
    <xf numFmtId="0" fontId="15" fillId="16" borderId="21" xfId="0" applyFont="1" applyFill="1" applyBorder="1" applyAlignment="1">
      <alignment horizontal="center"/>
    </xf>
    <xf numFmtId="0" fontId="15" fillId="16" borderId="26" xfId="0" applyFont="1" applyFill="1" applyBorder="1"/>
    <xf numFmtId="0" fontId="15" fillId="16" borderId="1" xfId="0" applyFont="1" applyFill="1" applyBorder="1"/>
    <xf numFmtId="0" fontId="15" fillId="16" borderId="24" xfId="0" applyFont="1" applyFill="1" applyBorder="1"/>
    <xf numFmtId="0" fontId="15" fillId="16" borderId="18" xfId="0" applyFont="1" applyFill="1" applyBorder="1"/>
    <xf numFmtId="0" fontId="15" fillId="16" borderId="25" xfId="0" applyFont="1" applyFill="1" applyBorder="1"/>
    <xf numFmtId="0" fontId="15" fillId="16" borderId="1" xfId="0" applyFont="1" applyFill="1" applyBorder="1" applyAlignment="1">
      <alignment horizontal="center"/>
    </xf>
    <xf numFmtId="0" fontId="15" fillId="16" borderId="26" xfId="0" applyFont="1" applyFill="1" applyBorder="1" applyAlignment="1">
      <alignment horizontal="center"/>
    </xf>
    <xf numFmtId="0" fontId="15" fillId="9" borderId="20" xfId="0" applyFont="1" applyFill="1" applyBorder="1"/>
    <xf numFmtId="0" fontId="15" fillId="9" borderId="26" xfId="0" applyFont="1" applyFill="1" applyBorder="1"/>
    <xf numFmtId="0" fontId="15" fillId="16" borderId="20" xfId="0" applyFont="1" applyFill="1" applyBorder="1" applyAlignment="1">
      <alignment vertical="top"/>
    </xf>
    <xf numFmtId="0" fontId="15" fillId="16" borderId="1" xfId="0" applyFont="1" applyFill="1" applyBorder="1" applyAlignment="1">
      <alignment vertical="top"/>
    </xf>
    <xf numFmtId="0" fontId="15" fillId="16" borderId="26" xfId="0" applyFont="1" applyFill="1" applyBorder="1" applyAlignment="1">
      <alignment vertical="top"/>
    </xf>
    <xf numFmtId="14" fontId="15" fillId="0" borderId="0" xfId="0" applyNumberFormat="1" applyFont="1"/>
    <xf numFmtId="14" fontId="14" fillId="2" borderId="1" xfId="0" applyNumberFormat="1" applyFont="1" applyFill="1" applyBorder="1" applyAlignment="1">
      <alignment horizontal="center" vertical="center" wrapText="1"/>
    </xf>
    <xf numFmtId="0" fontId="15" fillId="13" borderId="21" xfId="0" applyFont="1" applyFill="1" applyBorder="1" applyAlignment="1">
      <alignment horizontal="center"/>
    </xf>
    <xf numFmtId="0" fontId="15" fillId="13" borderId="22" xfId="0" applyFont="1" applyFill="1" applyBorder="1" applyAlignment="1">
      <alignment horizontal="center"/>
    </xf>
    <xf numFmtId="0" fontId="15" fillId="13" borderId="23" xfId="0" applyFont="1" applyFill="1" applyBorder="1" applyAlignment="1">
      <alignment horizontal="center"/>
    </xf>
    <xf numFmtId="0" fontId="15" fillId="0" borderId="1" xfId="0" applyFont="1" applyFill="1" applyBorder="1" applyAlignment="1">
      <alignment horizontal="left"/>
    </xf>
    <xf numFmtId="0" fontId="15" fillId="0" borderId="1" xfId="0" applyFont="1" applyFill="1" applyBorder="1" applyAlignment="1">
      <alignment horizontal="left" vertical="center" wrapText="1"/>
    </xf>
    <xf numFmtId="0" fontId="15" fillId="0" borderId="1" xfId="0" applyFont="1" applyFill="1" applyBorder="1" applyAlignment="1">
      <alignment horizontal="left" wrapText="1"/>
    </xf>
    <xf numFmtId="14" fontId="15" fillId="0" borderId="1" xfId="0" applyNumberFormat="1" applyFont="1" applyFill="1" applyBorder="1" applyAlignment="1">
      <alignment horizontal="center"/>
    </xf>
    <xf numFmtId="0" fontId="15" fillId="0" borderId="1" xfId="0" applyFont="1" applyFill="1" applyBorder="1" applyAlignment="1">
      <alignment horizontal="center"/>
    </xf>
    <xf numFmtId="1" fontId="15" fillId="0" borderId="1" xfId="0" applyNumberFormat="1" applyFont="1" applyFill="1" applyBorder="1" applyAlignment="1">
      <alignment horizontal="center"/>
    </xf>
    <xf numFmtId="0" fontId="15" fillId="0" borderId="1" xfId="0" applyFont="1" applyFill="1" applyBorder="1" applyAlignment="1">
      <alignment horizontal="left" vertical="top"/>
    </xf>
    <xf numFmtId="0" fontId="15" fillId="0" borderId="1" xfId="0" applyFont="1" applyFill="1" applyBorder="1"/>
    <xf numFmtId="0" fontId="15" fillId="0" borderId="1" xfId="0" applyFont="1" applyFill="1" applyBorder="1" applyAlignment="1">
      <alignment wrapText="1"/>
    </xf>
    <xf numFmtId="0" fontId="15" fillId="0" borderId="1" xfId="0" applyFont="1" applyFill="1" applyBorder="1" applyAlignment="1">
      <alignment horizontal="center" vertical="center"/>
    </xf>
    <xf numFmtId="1" fontId="15" fillId="0" borderId="1" xfId="0" applyNumberFormat="1" applyFont="1" applyFill="1" applyBorder="1" applyAlignment="1">
      <alignment horizontal="center" vertical="center"/>
    </xf>
    <xf numFmtId="14" fontId="15" fillId="0" borderId="1" xfId="0" applyNumberFormat="1" applyFont="1" applyFill="1" applyBorder="1" applyAlignment="1">
      <alignment horizontal="center" vertical="center"/>
    </xf>
    <xf numFmtId="0" fontId="15" fillId="0" borderId="1" xfId="0" applyFont="1" applyFill="1" applyBorder="1" applyAlignment="1">
      <alignment horizontal="left" vertical="center"/>
    </xf>
    <xf numFmtId="0" fontId="15" fillId="0" borderId="1" xfId="0" applyFont="1" applyFill="1" applyBorder="1" applyAlignment="1">
      <alignment vertical="center" wrapText="1"/>
    </xf>
    <xf numFmtId="0" fontId="15" fillId="0" borderId="1" xfId="0" applyFont="1" applyFill="1" applyBorder="1" applyAlignment="1">
      <alignment vertical="center"/>
    </xf>
    <xf numFmtId="2" fontId="15" fillId="0" borderId="1" xfId="0" applyNumberFormat="1" applyFont="1" applyFill="1" applyBorder="1" applyAlignment="1">
      <alignment horizontal="center" vertical="center"/>
    </xf>
    <xf numFmtId="0" fontId="20" fillId="0" borderId="1" xfId="0" applyFont="1" applyFill="1" applyBorder="1"/>
    <xf numFmtId="0" fontId="15" fillId="0" borderId="1" xfId="0" applyFont="1" applyFill="1" applyBorder="1" applyAlignment="1">
      <alignment horizontal="left" vertical="top" wrapText="1"/>
    </xf>
    <xf numFmtId="0" fontId="15" fillId="0" borderId="1" xfId="0" applyFont="1" applyFill="1" applyBorder="1" applyAlignment="1">
      <alignment vertical="top"/>
    </xf>
    <xf numFmtId="14" fontId="15" fillId="0" borderId="1" xfId="0" applyNumberFormat="1" applyFont="1" applyFill="1" applyBorder="1" applyAlignment="1">
      <alignment horizontal="center" vertical="top"/>
    </xf>
    <xf numFmtId="0" fontId="15" fillId="0" borderId="1" xfId="0" applyFont="1" applyFill="1" applyBorder="1" applyAlignment="1">
      <alignment horizontal="center" vertical="top"/>
    </xf>
    <xf numFmtId="1" fontId="15" fillId="0" borderId="1" xfId="0" applyNumberFormat="1" applyFont="1" applyFill="1" applyBorder="1" applyAlignment="1">
      <alignment horizontal="center" vertical="top"/>
    </xf>
    <xf numFmtId="0" fontId="15" fillId="0" borderId="10" xfId="0" applyFont="1" applyFill="1" applyBorder="1" applyAlignment="1">
      <alignment horizontal="left"/>
    </xf>
    <xf numFmtId="0" fontId="15" fillId="0" borderId="10" xfId="0" applyFont="1" applyFill="1" applyBorder="1" applyAlignment="1">
      <alignment horizontal="left" vertical="center"/>
    </xf>
  </cellXfs>
  <cellStyles count="7">
    <cellStyle name="Millares 2" xfId="4" xr:uid="{4890E130-3812-486D-AFB1-B3CDD4C8F8C1}"/>
    <cellStyle name="Millares 3" xfId="6" xr:uid="{24738F01-8153-4558-BB75-BF166E35A4F6}"/>
    <cellStyle name="Moneda" xfId="3" builtinId="4"/>
    <cellStyle name="Normal" xfId="0" builtinId="0"/>
    <cellStyle name="Normal 2 2" xfId="2" xr:uid="{91D7014C-FF09-4159-AA0A-EB36A20FB57E}"/>
    <cellStyle name="Normal 3" xfId="1" xr:uid="{1C3064C1-5565-4DB4-A42D-679BB65AB275}"/>
    <cellStyle name="Normal 5" xfId="5" xr:uid="{85E076F1-470E-4EB5-9A8E-9EB4D7E78C08}"/>
  </cellStyles>
  <dxfs count="26">
    <dxf>
      <fill>
        <patternFill>
          <bgColor rgb="FFFF0000"/>
        </patternFill>
      </fill>
    </dxf>
    <dxf>
      <fill>
        <patternFill>
          <bgColor rgb="FF92D05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pivotCacheDefinition" Target="pivotCache/pivotCacheDefinition1.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Documentos/ente/PAA/PLAN%20ANUAL%20DE%20AUDITOR&#205;A%202026.xlsx" TargetMode="External"/><Relationship Id="rId1" Type="http://schemas.openxmlformats.org/officeDocument/2006/relationships/externalLinkPath" Target="/75d33f09d7898de4/Documentos/ente/PAA/PLAN%20ANUAL%20DE%20AUDITOR&#205;A%202026.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Documentos/ente/PAA/PAA%202025%20V10%20JUNTA%20DIRECTIVA%20(1).xlsx" TargetMode="External"/><Relationship Id="rId1" Type="http://schemas.openxmlformats.org/officeDocument/2006/relationships/externalLinkPath" Target="/75d33f09d7898de4/Documentos/ente/PAA/PAA%202025%20V10%20JUNTA%20DIRECTIVA%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ENTENDIMIENTO DE LA ENTIDAD"/>
      <sheetName val="1. UNIVERSO PROCESOS "/>
      <sheetName val="2.UNIVERSO TI"/>
      <sheetName val="3.Matriz de Priorización PRO "/>
      <sheetName val="4.MATRIZ PRIORIZACIÓN TI"/>
      <sheetName val="CONSOLIDADO TIEMPOS"/>
      <sheetName val="CONVENIOS"/>
      <sheetName val="Hoja1"/>
      <sheetName val="Hoja2"/>
      <sheetName val="RESUMEN PLAN ANUAL "/>
      <sheetName val="Hoja4"/>
      <sheetName val="5.ANALISIS DE RECURSOS"/>
      <sheetName val="6,TIEMPOS "/>
      <sheetName val="Hoja5"/>
      <sheetName val="MODIFICACIONES "/>
      <sheetName val="PAMC"/>
      <sheetName val="Hoja6"/>
      <sheetName val="Hoja11"/>
      <sheetName val="SOLICITUDES JUNTA"/>
      <sheetName val="TIEMPOS"/>
      <sheetName val="FERIADOS"/>
      <sheetName val="Hoja3"/>
      <sheetName val="CONSOLIDADO SOLICADMON"/>
      <sheetName val="ejecución acumulada"/>
      <sheetName val="Hoja12"/>
      <sheetName val="6.CRONOGRAMA"/>
      <sheetName val="modificaciones"/>
      <sheetName val="Hoja7"/>
      <sheetName val="Hoja10"/>
      <sheetName val="Hoja9"/>
      <sheetName val="Hoja9 (2)"/>
      <sheetName val="ACTIVIDADES CUENTAS"/>
      <sheetName val="PT PRESUPUESTO "/>
      <sheetName val="TEMAS INTERÉS ENTIDAD "/>
      <sheetName val="REPORTE EVENTOS"/>
      <sheetName val="RESUMEN PLAN "/>
      <sheetName val="RECURSOS "/>
      <sheetName val="PLAN ANUAL "/>
      <sheetName val="Orientaciones"/>
      <sheetName val="Parámetros"/>
      <sheetName val="Procesos A Auditar Vs Recursos"/>
      <sheetName val="Seguimiento Programa Anua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ow r="13">
          <cell r="B13" t="str">
            <v>&lt;= 1 año</v>
          </cell>
          <cell r="E13">
            <v>1</v>
          </cell>
        </row>
        <row r="14">
          <cell r="B14" t="str">
            <v>&gt; 1 año &lt;= 2 años</v>
          </cell>
          <cell r="E14">
            <v>2</v>
          </cell>
        </row>
        <row r="15">
          <cell r="B15" t="str">
            <v>&gt; 2 años &lt;= 3 años</v>
          </cell>
          <cell r="E15">
            <v>3</v>
          </cell>
        </row>
        <row r="18">
          <cell r="B18" t="str">
            <v>Menos de 2 seguimientos por alta dirección</v>
          </cell>
          <cell r="C18">
            <v>1</v>
          </cell>
        </row>
        <row r="19">
          <cell r="B19" t="str">
            <v>Entre 2 y 3 seguimientos por alta dirección</v>
          </cell>
          <cell r="C19">
            <v>2</v>
          </cell>
        </row>
        <row r="20">
          <cell r="B20" t="str">
            <v>Entre 4 y 5 seguimientos por alta dirección</v>
          </cell>
          <cell r="C20">
            <v>3</v>
          </cell>
        </row>
        <row r="21">
          <cell r="B21" t="str">
            <v>Entre 6 y 7 seguimientos por alta dirección</v>
          </cell>
          <cell r="C21">
            <v>4</v>
          </cell>
        </row>
        <row r="22">
          <cell r="B22" t="str">
            <v>Entre 8 ó mas seguimientos por alta dirección</v>
          </cell>
          <cell r="C22">
            <v>5</v>
          </cell>
        </row>
        <row r="25">
          <cell r="B25" t="str">
            <v>No tiene objetivo asociado</v>
          </cell>
          <cell r="C25">
            <v>1</v>
          </cell>
        </row>
        <row r="26">
          <cell r="B26" t="str">
            <v>1 objetivo estratégico asociado</v>
          </cell>
          <cell r="C26">
            <v>2</v>
          </cell>
        </row>
        <row r="27">
          <cell r="B27" t="str">
            <v>2 objetivos estratégicos asociados</v>
          </cell>
          <cell r="C27">
            <v>3</v>
          </cell>
        </row>
        <row r="28">
          <cell r="B28" t="str">
            <v>3 objetivos estratégicos asociados</v>
          </cell>
          <cell r="C28">
            <v>4</v>
          </cell>
        </row>
        <row r="29">
          <cell r="B29" t="str">
            <v>4 o más objetivos estratégicos asociados</v>
          </cell>
          <cell r="C29">
            <v>5</v>
          </cell>
        </row>
        <row r="32">
          <cell r="B32" t="str">
            <v>Sin hallazgos abiertos</v>
          </cell>
          <cell r="C32">
            <v>1</v>
          </cell>
        </row>
        <row r="33">
          <cell r="B33" t="str">
            <v>1 a 2 hallazgos abiertos</v>
          </cell>
          <cell r="C33">
            <v>2</v>
          </cell>
        </row>
        <row r="34">
          <cell r="B34" t="str">
            <v>3 a 4 hallazgos abiertos</v>
          </cell>
          <cell r="C34">
            <v>3</v>
          </cell>
        </row>
        <row r="35">
          <cell r="B35" t="str">
            <v>5 a 6 hallazgos abiertos</v>
          </cell>
          <cell r="C35">
            <v>4</v>
          </cell>
        </row>
        <row r="36">
          <cell r="B36" t="str">
            <v>7 o más hallazgos abiertos</v>
          </cell>
          <cell r="C36">
            <v>5</v>
          </cell>
        </row>
        <row r="40">
          <cell r="B40" t="str">
            <v>Catastrófico &gt;= 50%</v>
          </cell>
          <cell r="C40">
            <v>5</v>
          </cell>
        </row>
        <row r="41">
          <cell r="B41" t="str">
            <v>Mayor &gt;=20 y &lt;50%</v>
          </cell>
          <cell r="C41">
            <v>4</v>
          </cell>
        </row>
        <row r="42">
          <cell r="B42" t="str">
            <v>Moderado &gt;=5% y &lt;20%</v>
          </cell>
          <cell r="C42">
            <v>3</v>
          </cell>
        </row>
        <row r="43">
          <cell r="B43" t="str">
            <v>Menor &gt;=1% y &lt;5%</v>
          </cell>
          <cell r="C43">
            <v>2</v>
          </cell>
        </row>
        <row r="44">
          <cell r="B44" t="str">
            <v>Insignificante &lt;1%</v>
          </cell>
          <cell r="C44">
            <v>1</v>
          </cell>
        </row>
        <row r="54">
          <cell r="B54" t="str">
            <v>Bajo</v>
          </cell>
          <cell r="C54" t="str">
            <v>No auditar</v>
          </cell>
        </row>
        <row r="55">
          <cell r="B55" t="str">
            <v>Bajo (Priorizado)</v>
          </cell>
          <cell r="C55" t="str">
            <v>Cada 4 años</v>
          </cell>
        </row>
        <row r="56">
          <cell r="B56" t="str">
            <v>Moderado</v>
          </cell>
          <cell r="C56" t="str">
            <v>Cada 3 años</v>
          </cell>
        </row>
        <row r="57">
          <cell r="B57" t="str">
            <v>Alto</v>
          </cell>
          <cell r="C57" t="str">
            <v>Cada 2 años</v>
          </cell>
        </row>
        <row r="58">
          <cell r="B58" t="str">
            <v>Extremo</v>
          </cell>
          <cell r="C58" t="str">
            <v>Cada año</v>
          </cell>
        </row>
      </sheetData>
      <sheetData sheetId="40"/>
      <sheetData sheetId="4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ENTENDIMIENTO DE LA ENTIDAD"/>
      <sheetName val="1. UNIVERSO PROCESOS "/>
      <sheetName val="2.UNIVERSO TI"/>
      <sheetName val="3.Matriz de Priorización PRO "/>
      <sheetName val="4.MATRIZ PRIORIZACIÓN TI"/>
      <sheetName val="CONSOLIDADO TIEMPOS"/>
      <sheetName val="CONVENIOS"/>
      <sheetName val="Hoja1"/>
      <sheetName val="Hoja2"/>
      <sheetName val="RESUMEN PLAN ANUAL "/>
      <sheetName val="Hoja4"/>
      <sheetName val="5.ANALISIS DE RECURSOS"/>
      <sheetName val="6,TIEMPOS "/>
      <sheetName val="Hoja5"/>
      <sheetName val="MODIFICACIONES "/>
      <sheetName val="PAMC"/>
      <sheetName val="Hoja6"/>
      <sheetName val="Hoja11"/>
      <sheetName val="SOLICITUDES JUNTA"/>
      <sheetName val="TIEMPOS"/>
      <sheetName val="FERIADOS"/>
      <sheetName val="Hoja3"/>
      <sheetName val="CONSOLIDADO SOLICADMON"/>
      <sheetName val="ejecución acumulada"/>
      <sheetName val="Hoja12"/>
      <sheetName val="Hoja13"/>
      <sheetName val="Hoja14"/>
      <sheetName val="6.CRONOGRAMA"/>
      <sheetName val="modificaciones"/>
      <sheetName val="Hoja8"/>
      <sheetName val="Hoja7"/>
      <sheetName val="Hoja10"/>
      <sheetName val="Hoja9"/>
      <sheetName val="Hoja9 (2)"/>
      <sheetName val="ACTIVIDADES CUENTAS"/>
      <sheetName val="PT PRESUPUESTO "/>
      <sheetName val="TEMAS INTERÉS ENTIDAD "/>
      <sheetName val="REPORTE EVENTOS"/>
      <sheetName val="RESUMEN PLAN "/>
      <sheetName val="RECURSOS "/>
      <sheetName val="PLAN ANUAL "/>
      <sheetName val="Orientaciones"/>
      <sheetName val="Parámetros"/>
      <sheetName val="Procesos A Auditar Vs Recursos"/>
      <sheetName val="Seguimiento Programa Anua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row r="13">
          <cell r="B13" t="str">
            <v>&lt;= 1 año</v>
          </cell>
        </row>
        <row r="14">
          <cell r="B14" t="str">
            <v>&gt; 1 año &lt;= 2 años</v>
          </cell>
        </row>
        <row r="15">
          <cell r="B15" t="str">
            <v>&gt; 2 años &lt;= 3 años</v>
          </cell>
        </row>
        <row r="25">
          <cell r="B25" t="str">
            <v>No tiene objetivo asociado</v>
          </cell>
        </row>
        <row r="26">
          <cell r="B26" t="str">
            <v>1 objetivo estratégico asociado</v>
          </cell>
        </row>
        <row r="27">
          <cell r="B27" t="str">
            <v>2 objetivos estratégicos asociados</v>
          </cell>
        </row>
        <row r="28">
          <cell r="B28" t="str">
            <v>3 objetivos estratégicos asociados</v>
          </cell>
        </row>
        <row r="29">
          <cell r="B29" t="str">
            <v>4 o más objetivos estratégicos asociados</v>
          </cell>
        </row>
        <row r="32">
          <cell r="B32" t="str">
            <v>Sin hallazgos abiertos</v>
          </cell>
          <cell r="C32">
            <v>1</v>
          </cell>
        </row>
        <row r="33">
          <cell r="B33" t="str">
            <v>1 a 2 hallazgos abiertos</v>
          </cell>
          <cell r="C33">
            <v>2</v>
          </cell>
        </row>
        <row r="34">
          <cell r="B34" t="str">
            <v>3 a 4 hallazgos abiertos</v>
          </cell>
          <cell r="C34">
            <v>3</v>
          </cell>
        </row>
        <row r="35">
          <cell r="B35" t="str">
            <v>5 a 6 hallazgos abiertos</v>
          </cell>
          <cell r="C35">
            <v>4</v>
          </cell>
        </row>
        <row r="36">
          <cell r="B36" t="str">
            <v>7 o más hallazgos abiertos</v>
          </cell>
          <cell r="C36">
            <v>5</v>
          </cell>
        </row>
        <row r="40">
          <cell r="B40" t="str">
            <v>Catastrófico &gt;= 50%</v>
          </cell>
        </row>
        <row r="41">
          <cell r="B41" t="str">
            <v>Mayor &gt;=20 y &lt;50%</v>
          </cell>
        </row>
        <row r="42">
          <cell r="B42" t="str">
            <v>Moderado &gt;=5% y &lt;20%</v>
          </cell>
        </row>
        <row r="43">
          <cell r="B43" t="str">
            <v>Menor &gt;=1% y &lt;5%</v>
          </cell>
        </row>
        <row r="44">
          <cell r="B44" t="str">
            <v>Insignificante &lt;1%</v>
          </cell>
        </row>
      </sheetData>
      <sheetData sheetId="43"/>
      <sheetData sheetId="44"/>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driana pinzon briseño" refreshedDate="45995.697688310189" createdVersion="7" refreshedVersion="7" minRefreshableVersion="3" recordCount="161" xr:uid="{5B9E5427-9BCB-4AEC-9694-D62E3EDAB6B9}">
  <cacheSource type="worksheet">
    <worksheetSource ref="A1:H1048576" sheet="CRONOGRAMA"/>
  </cacheSource>
  <cacheFields count="10">
    <cacheField name="No." numFmtId="0">
      <sharedItems containsBlank="1" containsMixedTypes="1" containsNumber="1" containsInteger="1" minValue="1" maxValue="44"/>
    </cacheField>
    <cacheField name="TÍTULO DE LA TEMÁTICA DE AUDITORÍA" numFmtId="0">
      <sharedItems containsBlank="1" count="15">
        <s v="Informes /Seguimientos de ley "/>
        <s v="Cumplimiento "/>
        <s v="Segumiento planes de mejorameinto "/>
        <s v="Consultoría "/>
        <s v="Labores Administrativas "/>
        <s v="Aseguramiento Auditoría basada en Riesgos"/>
        <s v="Solicitudes Presidencia "/>
        <s v="Aseguramiento Auditoría basada en Riesgos-Convenios "/>
        <m/>
        <s v="Consultoría -Solicitud Admimistración TI " u="1"/>
        <s v="Consultoría" u="1"/>
        <s v="Solicitud Administración -Cumplimiento " u="1"/>
        <s v="Consultoría Solicitud Admimistración TI " u="1"/>
        <s v="Aseguramiento Auditoría basada en Riesgos -Solicitud Admimistración TI " u="1"/>
        <s v="Aseguramiento Auditoría basada en Riesgos TI " u="1"/>
      </sharedItems>
    </cacheField>
    <cacheField name="ROLES_x000a_ " numFmtId="0">
      <sharedItems containsBlank="1"/>
    </cacheField>
    <cacheField name="ACTIVIDADES_x000a_" numFmtId="0">
      <sharedItems containsBlank="1" count="140">
        <s v="Actualización y notificación de los hallazgos que tengan incidencia fiscal, penal, disciplinaria a través del SACI"/>
        <s v="Evaluación Clima Etico "/>
        <s v="Informe de delitos contra la administración pública II 2025"/>
        <s v="Informe de delitos contra la administración pública  I 2026"/>
        <s v="Informe Contractual -diciembre 2025"/>
        <s v="Informe Contractual -enero  2026"/>
        <s v="Informe Contractual -febrero  2026"/>
        <s v="Informe Contractual -marzo  2026"/>
        <s v="Informe Contractual -abril  2026"/>
        <s v="Informe Contractual -mayo  2026"/>
        <s v="Informe Contractual -junio  2026"/>
        <s v="Informe Contractual -julio  2026"/>
        <s v="Informe Contractual -agosto   2026"/>
        <s v="Informe Contractual -septiembre  2026"/>
        <s v="Informe Contractual -octubre  2026"/>
        <s v="Informe Contractual -noviembre  2026"/>
        <s v="Informe de obras inconclusas diciembre 2025"/>
        <s v="Informe de obras inconclusas enero 2026"/>
        <s v="Informe de obras inconclusas febrero 2026"/>
        <s v="Informe de obras inconclusas marzo 2026"/>
        <s v="Informe de obras inconclusas abril  2026"/>
        <s v="Informe de obras inconclusas mayo 2026"/>
        <s v="Informe de obras inconclusas junio 2026"/>
        <s v="Informe de obras inconclusas julio 2026"/>
        <s v="Informe de obras inconclusas agosto 2026"/>
        <s v="Informe de obras inconclusas septiembre 2026"/>
        <s v="Informe de obras inconclusas octubre  2026"/>
        <s v="Informe de obras inconclusas noviembre 2026"/>
        <s v="Informe Evaluación al SCI -II semestre 2025"/>
        <s v="Informe Evaluación al SCI -I semestre 2026"/>
        <s v="Informe de austeridad del gasto IV trimestre 2025"/>
        <s v="Informe de austeridad del gasto I trimestre 2026"/>
        <s v="Informe de austeridad del gasto II trimestre 2026"/>
        <s v="Informe de austeridad del gasto III trimestre 2026"/>
        <s v="Informe anual cuenta anual consolidado SIRECI-CGR-Planes de mejoramiento "/>
        <s v="Informe trimestral contratos IV T 2025 "/>
        <s v="Informe trimestral contratos I T 2026 "/>
        <s v="Informe trimestral contratos II T 2026 "/>
        <s v="Informe trimestral contratos III T 2026"/>
        <s v="Seguimiento avances de planes de mejoramiento Auditorías de gestión - cuarto trimestre 2025"/>
        <s v="Seguimiento avances de planes de mejoramiento Auditorías de gestión -I trimestre 2026"/>
        <s v="Seguimiento avances de planes de mejoramiento Auditorías de gestión - II trimestre 2026"/>
        <s v="Seguimiento avances de planes de mejoramiento Auditorías de gestión - III trimestre 2027"/>
        <s v="Informe de seguimiento al Programa de Transparencia y Ética Pública - Corte 30 ABR 2026"/>
        <s v="Informe de seguimiento al Programa de Transparencia y Ética Pública - Corte 30 AGO 2026"/>
        <s v="Evaluación de avances de planes de Mejoramiento CGR Trimestre IV 2025"/>
        <s v="Evaluación de avances de planes de Mejoramiento CGR Trimestre I 2026 "/>
        <s v="Evaluación de avances de planes de Mejoramiento CGR Trimestre II 2026 "/>
        <s v="Evaluación de avances de planes de Mejoramiento CGR Trimestre III 2026"/>
        <s v="Gobierno Corporativo &amp; Seguimiento plan Implementación Circular 006 Capitulo IV 2026 "/>
        <s v="índice de Transparencia y Acceso a la Información -ITA "/>
        <s v="Informe nacional de focalización diferencial "/>
        <s v="Reporte SIRECI Plan de Mejoramiento II semestre 2025 "/>
        <s v="Informe Control Interno Contable "/>
        <s v="Informe de seguimiento al sistema de peticiones, quejas, reclamos y sugerencias –PQRS (Semestre II 2025)"/>
        <s v="Informe de seguimiento al sistema de peticiones, quejas, reclamos y sugerencias –PQRS (Semestre I 2026)"/>
        <s v="Informe de derechos de autor - software licenciado y equipos de la vigencia 2025"/>
        <s v="Seguimiento SIGEP: hojas de vida. declaración de bienes y rentas, y conflictos de interés-incluir circular 09 de 2025"/>
        <s v="Evaluación SIAR I "/>
        <s v="Evaluación SIAR II"/>
        <s v="Evaluación SARLAFT I "/>
        <s v="Evaluación SARLAFT II"/>
        <s v="Informe anual cuenta anual consolidado SIRECI-CGR-Fiscal "/>
        <s v="Informe anual de control interno consolidado - Aplicativo FURAG II"/>
        <s v="Fomulación Plan de Mejoramiento auditoria CGR "/>
        <s v="Informe de seguimiento a la suscripción y cierre de Acuerdos de Gestión de Gerentes Públicos"/>
        <s v="Informe de análisis de riesgos y controles de Enterritorio"/>
        <s v="Informe consolidado de cumplimiento de recomendaciones de la ACI por dependencias, mejoras adoptadas y riesgos persistentes"/>
        <s v="nforme Seguimiento Política Gobierno Digital (MSPI -_x000a_Modelo de Seguridad y Privacidad de la Información) "/>
        <s v="Seguimiento circular 09 PGN Segunda instancia disciplinaria"/>
        <s v="circular 0065 de superfinanciera.Evaluar el cumplimiento de la política de información y comunicación,"/>
        <s v="Seguimiento Sistemas Integrados de Gestión "/>
        <s v="Seguimiento MIPG "/>
        <s v="Seguimiento Ejecución Presupuestal I 2026"/>
        <s v="Seguimiento Ejecución Presupuestal II 2026"/>
        <s v="Seguimiento Ejecución Presupuestal III 2026 "/>
        <s v="Arqueo sorpresivo de caja menor "/>
        <s v="Monitoreo SENA MANTENIMIENTOS 220005"/>
        <s v="Monitoreo INTRADOMICILIARIAS 223004"/>
        <s v="Monitoreo /FONDO PAZ -223006"/>
        <s v="Monitoreo /PACTOS TERRITORIALES 221009"/>
        <s v="Monitoreo /SECRETARÍA DE EDUCACIÓN DISTRITAL (SED 221013"/>
        <s v="Monitoreo AGENCIA NACIONAL DE HIDROCARBUROS 225003"/>
        <s v="Monitoreo ESAP NEIVA -ETAPA 1 221004"/>
        <s v="Diagnostico de control indicadores de liquidez y solvencia de la Sociedad I (SL ADMON)"/>
        <s v="Diagnostico de control indicadores de liquidez y solvencia de la Sociedad I"/>
        <s v="Actualización Mapa de Aseguramiento"/>
        <s v="procedimiento más efectivo al momento de presentar reclamaciones ante las aseguradoras por el presunto incumplimiento de los contratistas frente a sus obligaciones.(SL ADMON)"/>
        <s v="Evaluación del Programa de Aseguramiento de la Calidad de la Auditoría Interna y medición de indicadores-I "/>
        <s v="Evaluación del Programa de Aseguramiento de la Calidad de la Auditoría Interna y medición de indicadores-II"/>
        <s v="Solicitudes Junta Directiva "/>
        <s v="Asistencia con derecho a voz en los comités institucionales"/>
        <s v="Aplicativo LIRA (Incluye contrato)(SL ADMON)"/>
        <s v="ANEXO TÉCNICO No 8 - SERVICIO ESPECIALIZADO DE ANALÍTICA DE DATOS, INGENIERÍA DE DATOS, VISUALIZACIÓN DE LOS DATOS Y CIENCIA DE DATOS."/>
        <s v="ANEXO TÉCNICO No. 1 – SERVICIO ESPECIALIZADO DE INFRAESTRUCTURA Y CENTROS DE CÓMPUTO PARA AMBIENTES PRODUCTIVOS Y DE PRUEBAS, NUBE PUBLICA, Y SERVICIOS DE ADMINISTRACIÓN, OPERACIÓN, SOPORTE Y MANTENIMIENTO"/>
        <s v="Actualización Guia de Administración de Riesgos (SIGRI) (SL ADMON)"/>
        <s v="Solicitudes Presidencia "/>
        <s v="Esap Etapa 2 "/>
        <s v="Aeronautica Civil "/>
        <s v="DPS4"/>
        <s v="ICBF"/>
        <s v="Registraduría Nacional "/>
        <s v="PROGRAMA DE VIVIENDA GRATUITA – PVG II"/>
        <s v="AGENCIA DE DESARROLLO RURAL - ADR 224010"/>
        <s v="Seguros "/>
        <s v="Tiquetes "/>
        <s v="Estados Financieros "/>
        <s v="Servicios Publicos"/>
        <s v="Plan estrategico Talento Humano "/>
        <s v=" Administración de la Infraestructura Física/norma tecnica "/>
        <s v="Gestión Comercial "/>
        <s v="Planeación Estratégica "/>
        <s v="PAGADURIA "/>
        <s v="PLANEACIÓN FINANCIERA "/>
        <s v="Apoyo comité concilicación "/>
        <s v="Apoyo comité contratación "/>
        <s v="Verificación del informe de actividad litigiosa del Estado II semestre 2025 &amp;Informe de acciones de repetición (II semestre 2024)"/>
        <s v="Seguimiento Comité Conciliación /acciones de repetición "/>
        <s v="Actividades tercerizadas "/>
        <s v="Seguimiento Norma Tecnica 5854"/>
        <m/>
        <s v="Monitoreo /auditoría Agil Convenio 6" u="1"/>
        <s v="UNGR" u="1"/>
        <s v="Informe Contractual -noviembre  2025" u="1"/>
        <s v="Monitoreo /auditoría Agil Convenio 5" u="1"/>
        <s v="ADR " u="1"/>
        <s v="Actualización Guia de Administración de Riesgos (SIGRI)" u="1"/>
        <s v="Monitoreo /auditoría Agil Convenio 4" u="1"/>
        <s v="Informe de obras inconclusas diciembre 2026" u="1"/>
        <s v="Seguimiento Intranet " u="1"/>
        <s v="Monitoreo /auditoría Agil Convenio 3" u="1"/>
        <s v="ADND" u="1"/>
        <s v="Monitoreo /auditoría Agil Convenio 2" u="1"/>
        <s v="Aplicativo LIRA (Incluye contrato)" u="1"/>
        <s v="Monitoreo /auditoría Agil Convenio 1" u="1"/>
        <s v="EKOGUI" u="1"/>
        <s v="Informe Contractual -diciembre   2025" u="1"/>
        <s v="PACTOS " u="1"/>
        <s v="Actividades tercerizdas " u="1"/>
        <s v="procedimiento más efectivo al momento de presentar reclamaciones ante las aseguradoras por el presunto incumplimiento de los contratistas frente a sus obligaciones." u="1"/>
      </sharedItems>
    </cacheField>
    <cacheField name="FECHA_x000a_ INICIO" numFmtId="0">
      <sharedItems containsNonDate="0" containsDate="1" containsString="0" containsBlank="1" minDate="2026-01-01T00:00:00" maxDate="2026-12-04T00:00:00"/>
    </cacheField>
    <cacheField name="No dias hábiles " numFmtId="0">
      <sharedItems containsString="0" containsBlank="1" containsNumber="1" containsInteger="1" minValue="2" maxValue="256"/>
    </cacheField>
    <cacheField name="No Horas " numFmtId="0">
      <sharedItems containsString="0" containsBlank="1" containsNumber="1" containsInteger="1" minValue="8" maxValue="420"/>
    </cacheField>
    <cacheField name="FECHA_x000a_ FIN" numFmtId="0">
      <sharedItems containsNonDate="0" containsDate="1" containsString="0" containsBlank="1" minDate="2026-01-09T00:00:00" maxDate="2027-01-01T00:00:00"/>
    </cacheField>
    <cacheField name="RESPONSABLE " numFmtId="0">
      <sharedItems containsBlank="1" count="29">
        <s v="Contador 3-MG"/>
        <s v="Adminsitrador Público -AP"/>
        <s v="Abogado 1 -AB"/>
        <s v="Abogado 2-MS"/>
        <s v="Ingenero de Sistemas 2-CG"/>
        <s v="Ingenero de Sistemas 1 "/>
        <s v="Contador 2-DP"/>
        <s v="Contador 1-JG"/>
        <s v="Contador 4-APR"/>
        <s v="Profesional Estadistico-Analisis de Datos "/>
        <s v="Arquitecto -AR"/>
        <s v="Ingeniero Civil-AG"/>
        <s v="Auditores ACI "/>
        <m/>
        <s v="Contador 3" u="1"/>
        <s v="Contador 4" u="1"/>
        <s v="Adminsitrador Público " u="1"/>
        <s v="Abogado 2 " u="1"/>
        <s v="Arquitecto " u="1"/>
        <s v="Estadistico / Economista " u="1"/>
        <s v="Contador 1 " u="1"/>
        <s v="Contador 3 " u="1"/>
        <s v="Abogado 2" u="1"/>
        <s v="Ingeniero Civil " u="1"/>
        <s v="Abogado 1 " u="1"/>
        <s v="Contador 4 " u="1"/>
        <s v="Contador 1" u="1"/>
        <s v="Contador 2" u="1"/>
        <s v="Auditores " u="1"/>
      </sharedItems>
    </cacheField>
    <cacheField name="ROL " numFmtId="0">
      <sharedItems containsBlank="1" count="4">
        <s v="Lider "/>
        <s v="Apoyo "/>
        <s v="Apoyo"/>
        <m/>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61">
  <r>
    <n v="1"/>
    <x v="0"/>
    <s v="Enfoque Hacia la Prevención"/>
    <x v="0"/>
    <d v="2026-03-01T00:00:00"/>
    <n v="8"/>
    <n v="16"/>
    <d v="2026-03-15T00:00:00"/>
    <x v="0"/>
    <x v="0"/>
  </r>
  <r>
    <n v="2"/>
    <x v="1"/>
    <s v="Enfoque Hacia la Prevención"/>
    <x v="1"/>
    <d v="2026-02-02T00:00:00"/>
    <n v="18"/>
    <n v="72"/>
    <d v="2026-02-28T00:00:00"/>
    <x v="1"/>
    <x v="0"/>
  </r>
  <r>
    <n v="3"/>
    <x v="0"/>
    <s v="Enfoque Hacia la Prevención"/>
    <x v="0"/>
    <d v="2026-07-01T00:00:00"/>
    <n v="8"/>
    <n v="16"/>
    <d v="2026-07-15T00:00:00"/>
    <x v="0"/>
    <x v="0"/>
  </r>
  <r>
    <n v="4"/>
    <x v="0"/>
    <s v="Enfoque Hacia la Prevención"/>
    <x v="0"/>
    <d v="2026-10-01T00:00:00"/>
    <n v="8"/>
    <n v="16"/>
    <d v="2026-10-15T00:00:00"/>
    <x v="0"/>
    <x v="0"/>
  </r>
  <r>
    <n v="5"/>
    <x v="0"/>
    <s v="Enfoque Hacia la Prevención"/>
    <x v="2"/>
    <d v="2026-01-12T00:00:00"/>
    <n v="5"/>
    <n v="10"/>
    <d v="2026-01-19T00:00:00"/>
    <x v="2"/>
    <x v="0"/>
  </r>
  <r>
    <n v="6"/>
    <x v="0"/>
    <s v="Enfoque Hacia la Prevención"/>
    <x v="3"/>
    <d v="2026-07-02T00:00:00"/>
    <n v="5"/>
    <n v="10"/>
    <d v="2026-07-09T00:00:00"/>
    <x v="2"/>
    <x v="0"/>
  </r>
  <r>
    <n v="7"/>
    <x v="0"/>
    <s v="Enfoque Hacia la Prevención"/>
    <x v="4"/>
    <d v="2026-01-02T00:00:00"/>
    <n v="5"/>
    <n v="10"/>
    <d v="2026-01-09T00:00:00"/>
    <x v="3"/>
    <x v="0"/>
  </r>
  <r>
    <n v="8"/>
    <x v="0"/>
    <s v="Enfoque Hacia la Prevención"/>
    <x v="5"/>
    <d v="2026-02-02T00:00:00"/>
    <n v="5"/>
    <n v="10"/>
    <d v="2026-02-09T00:00:00"/>
    <x v="2"/>
    <x v="0"/>
  </r>
  <r>
    <n v="9"/>
    <x v="0"/>
    <s v="Enfoque Hacia la Prevención"/>
    <x v="6"/>
    <d v="2026-03-02T00:00:00"/>
    <n v="5"/>
    <n v="10"/>
    <d v="2026-03-09T00:00:00"/>
    <x v="2"/>
    <x v="0"/>
  </r>
  <r>
    <n v="10"/>
    <x v="0"/>
    <s v="Enfoque Hacia la Prevención"/>
    <x v="7"/>
    <d v="2026-04-02T00:00:00"/>
    <n v="5"/>
    <n v="10"/>
    <d v="2026-04-09T00:00:00"/>
    <x v="2"/>
    <x v="0"/>
  </r>
  <r>
    <n v="11"/>
    <x v="0"/>
    <s v="Enfoque Hacia la Prevención"/>
    <x v="8"/>
    <d v="2026-05-02T00:00:00"/>
    <n v="5"/>
    <n v="10"/>
    <d v="2026-05-08T00:00:00"/>
    <x v="2"/>
    <x v="0"/>
  </r>
  <r>
    <n v="12"/>
    <x v="0"/>
    <s v="Enfoque Hacia la Prevención"/>
    <x v="9"/>
    <d v="2026-06-02T00:00:00"/>
    <n v="5"/>
    <n v="10"/>
    <d v="2026-06-09T00:00:00"/>
    <x v="2"/>
    <x v="0"/>
  </r>
  <r>
    <n v="13"/>
    <x v="0"/>
    <s v="Enfoque Hacia la Prevención"/>
    <x v="10"/>
    <d v="2026-07-02T00:00:00"/>
    <n v="5"/>
    <n v="10"/>
    <d v="2026-07-09T00:00:00"/>
    <x v="2"/>
    <x v="0"/>
  </r>
  <r>
    <n v="14"/>
    <x v="0"/>
    <s v="Enfoque Hacia la Prevención"/>
    <x v="11"/>
    <d v="2026-08-02T00:00:00"/>
    <n v="5"/>
    <n v="10"/>
    <d v="2026-08-07T00:00:00"/>
    <x v="2"/>
    <x v="0"/>
  </r>
  <r>
    <n v="15"/>
    <x v="0"/>
    <s v="Enfoque Hacia la Prevención"/>
    <x v="12"/>
    <d v="2026-09-02T00:00:00"/>
    <n v="5"/>
    <n v="10"/>
    <d v="2026-09-09T00:00:00"/>
    <x v="2"/>
    <x v="0"/>
  </r>
  <r>
    <n v="16"/>
    <x v="0"/>
    <s v="Enfoque Hacia la Prevención"/>
    <x v="13"/>
    <d v="2026-10-02T00:00:00"/>
    <n v="5"/>
    <n v="10"/>
    <d v="2026-10-09T00:00:00"/>
    <x v="2"/>
    <x v="0"/>
  </r>
  <r>
    <n v="17"/>
    <x v="0"/>
    <s v="Enfoque Hacia la Prevención"/>
    <x v="14"/>
    <d v="2026-11-02T00:00:00"/>
    <n v="5"/>
    <n v="10"/>
    <d v="2026-11-09T00:00:00"/>
    <x v="2"/>
    <x v="0"/>
  </r>
  <r>
    <n v="18"/>
    <x v="0"/>
    <s v="Enfoque Hacia la Prevención"/>
    <x v="15"/>
    <d v="2026-12-02T00:00:00"/>
    <n v="5"/>
    <n v="10"/>
    <d v="2026-12-09T00:00:00"/>
    <x v="2"/>
    <x v="0"/>
  </r>
  <r>
    <n v="19"/>
    <x v="0"/>
    <s v="Enfoque Hacia la Prevención"/>
    <x v="16"/>
    <d v="2026-01-05T00:00:00"/>
    <n v="5"/>
    <n v="10"/>
    <d v="2026-01-12T00:00:00"/>
    <x v="2"/>
    <x v="0"/>
  </r>
  <r>
    <n v="20"/>
    <x v="0"/>
    <s v="Enfoque Hacia la Prevención"/>
    <x v="17"/>
    <d v="2026-02-02T00:00:00"/>
    <n v="5"/>
    <n v="10"/>
    <d v="2026-02-09T00:00:00"/>
    <x v="3"/>
    <x v="0"/>
  </r>
  <r>
    <n v="21"/>
    <x v="0"/>
    <s v="Enfoque Hacia la Prevención"/>
    <x v="18"/>
    <d v="2026-03-02T00:00:00"/>
    <n v="5"/>
    <n v="10"/>
    <d v="2026-03-09T00:00:00"/>
    <x v="3"/>
    <x v="0"/>
  </r>
  <r>
    <n v="22"/>
    <x v="0"/>
    <s v="Enfoque Hacia la Prevención"/>
    <x v="19"/>
    <d v="2026-04-02T00:00:00"/>
    <n v="5"/>
    <n v="10"/>
    <d v="2026-04-09T00:00:00"/>
    <x v="3"/>
    <x v="0"/>
  </r>
  <r>
    <n v="23"/>
    <x v="0"/>
    <s v="Enfoque Hacia la Prevención"/>
    <x v="20"/>
    <d v="2026-05-02T00:00:00"/>
    <n v="5"/>
    <n v="10"/>
    <d v="2026-05-08T00:00:00"/>
    <x v="3"/>
    <x v="0"/>
  </r>
  <r>
    <n v="24"/>
    <x v="0"/>
    <s v="Enfoque Hacia la Prevención"/>
    <x v="21"/>
    <d v="2026-06-02T00:00:00"/>
    <n v="5"/>
    <n v="10"/>
    <d v="2026-06-09T00:00:00"/>
    <x v="3"/>
    <x v="0"/>
  </r>
  <r>
    <n v="25"/>
    <x v="0"/>
    <s v="Enfoque Hacia la Prevención"/>
    <x v="22"/>
    <d v="2026-07-02T00:00:00"/>
    <n v="5"/>
    <n v="10"/>
    <d v="2026-07-09T00:00:00"/>
    <x v="3"/>
    <x v="0"/>
  </r>
  <r>
    <n v="26"/>
    <x v="0"/>
    <s v="Enfoque Hacia la Prevención"/>
    <x v="23"/>
    <d v="2026-08-02T00:00:00"/>
    <n v="5"/>
    <n v="10"/>
    <d v="2026-08-07T00:00:00"/>
    <x v="3"/>
    <x v="0"/>
  </r>
  <r>
    <n v="27"/>
    <x v="0"/>
    <s v="Enfoque Hacia la Prevención"/>
    <x v="24"/>
    <d v="2026-09-02T00:00:00"/>
    <n v="5"/>
    <n v="10"/>
    <d v="2026-09-09T00:00:00"/>
    <x v="3"/>
    <x v="0"/>
  </r>
  <r>
    <n v="28"/>
    <x v="0"/>
    <s v="Enfoque Hacia la Prevención"/>
    <x v="25"/>
    <d v="2026-10-02T00:00:00"/>
    <n v="5"/>
    <n v="10"/>
    <d v="2026-10-09T00:00:00"/>
    <x v="3"/>
    <x v="0"/>
  </r>
  <r>
    <n v="29"/>
    <x v="0"/>
    <s v="Enfoque Hacia la Prevención"/>
    <x v="26"/>
    <d v="2026-11-02T00:00:00"/>
    <n v="5"/>
    <n v="10"/>
    <d v="2026-11-09T00:00:00"/>
    <x v="3"/>
    <x v="0"/>
  </r>
  <r>
    <n v="30"/>
    <x v="0"/>
    <s v="Enfoque Hacia la Prevención"/>
    <x v="27"/>
    <d v="2026-12-02T00:00:00"/>
    <n v="5"/>
    <n v="10"/>
    <d v="2026-12-09T00:00:00"/>
    <x v="3"/>
    <x v="0"/>
  </r>
  <r>
    <n v="31"/>
    <x v="0"/>
    <s v="Enfoque Hacia la Prevención"/>
    <x v="28"/>
    <d v="2026-01-05T00:00:00"/>
    <n v="18"/>
    <n v="72"/>
    <d v="2026-01-29T00:00:00"/>
    <x v="1"/>
    <x v="0"/>
  </r>
  <r>
    <n v="32"/>
    <x v="0"/>
    <s v="Enfoque Hacia la Prevención"/>
    <x v="28"/>
    <d v="2026-01-02T00:00:00"/>
    <n v="15"/>
    <n v="120"/>
    <d v="2026-01-23T00:00:00"/>
    <x v="4"/>
    <x v="1"/>
  </r>
  <r>
    <n v="33"/>
    <x v="0"/>
    <s v="Enfoque Hacia la Prevención"/>
    <x v="29"/>
    <d v="2026-07-02T00:00:00"/>
    <n v="18"/>
    <n v="36"/>
    <d v="2026-07-28T00:00:00"/>
    <x v="1"/>
    <x v="0"/>
  </r>
  <r>
    <n v="34"/>
    <x v="0"/>
    <s v="Enfoque Hacia la Prevención"/>
    <x v="29"/>
    <d v="2026-07-02T00:00:00"/>
    <n v="15"/>
    <n v="120"/>
    <d v="2026-07-23T00:00:00"/>
    <x v="5"/>
    <x v="1"/>
  </r>
  <r>
    <n v="35"/>
    <x v="0"/>
    <s v="Enfoque Hacia la Prevención"/>
    <x v="30"/>
    <d v="2026-01-02T00:00:00"/>
    <n v="22"/>
    <n v="176"/>
    <d v="2026-02-03T00:00:00"/>
    <x v="6"/>
    <x v="0"/>
  </r>
  <r>
    <n v="36"/>
    <x v="0"/>
    <s v="Enfoque Hacia la Prevención"/>
    <x v="31"/>
    <d v="2026-03-25T00:00:00"/>
    <n v="22"/>
    <n v="132"/>
    <d v="2026-04-24T00:00:00"/>
    <x v="6"/>
    <x v="0"/>
  </r>
  <r>
    <n v="37"/>
    <x v="0"/>
    <s v="Enfoque Hacia la Prevención"/>
    <x v="32"/>
    <d v="2026-06-25T00:00:00"/>
    <n v="22"/>
    <n v="176"/>
    <d v="2026-07-27T00:00:00"/>
    <x v="6"/>
    <x v="0"/>
  </r>
  <r>
    <n v="38"/>
    <x v="0"/>
    <s v="Enfoque Hacia la Prevención"/>
    <x v="33"/>
    <d v="2026-09-25T00:00:00"/>
    <n v="22"/>
    <n v="176"/>
    <d v="2026-10-27T00:00:00"/>
    <x v="6"/>
    <x v="0"/>
  </r>
  <r>
    <e v="#REF!"/>
    <x v="0"/>
    <s v="Enfoque Hacia la Prevención"/>
    <x v="34"/>
    <d v="2026-07-02T00:00:00"/>
    <n v="2"/>
    <n v="8"/>
    <d v="2026-07-06T00:00:00"/>
    <x v="0"/>
    <x v="0"/>
  </r>
  <r>
    <e v="#REF!"/>
    <x v="0"/>
    <s v="Enfoque Hacia la Prevención"/>
    <x v="35"/>
    <d v="2026-01-05T00:00:00"/>
    <n v="18"/>
    <n v="72"/>
    <d v="2026-01-29T00:00:00"/>
    <x v="3"/>
    <x v="0"/>
  </r>
  <r>
    <e v="#REF!"/>
    <x v="0"/>
    <s v="Enfoque Hacia la Prevención"/>
    <x v="35"/>
    <d v="2026-01-02T00:00:00"/>
    <n v="18"/>
    <n v="144"/>
    <d v="2026-01-28T00:00:00"/>
    <x v="7"/>
    <x v="1"/>
  </r>
  <r>
    <e v="#REF!"/>
    <x v="0"/>
    <s v="Enfoque Hacia la Prevención"/>
    <x v="36"/>
    <d v="2026-04-15T00:00:00"/>
    <n v="18"/>
    <n v="108"/>
    <d v="2026-05-11T00:00:00"/>
    <x v="2"/>
    <x v="0"/>
  </r>
  <r>
    <e v="#REF!"/>
    <x v="0"/>
    <s v="Enfoque Hacia la Prevención"/>
    <x v="36"/>
    <d v="2026-04-15T00:00:00"/>
    <n v="15"/>
    <n v="90"/>
    <d v="2026-05-06T00:00:00"/>
    <x v="3"/>
    <x v="1"/>
  </r>
  <r>
    <e v="#REF!"/>
    <x v="0"/>
    <s v="Enfoque Hacia la Prevención"/>
    <x v="37"/>
    <d v="2026-07-02T00:00:00"/>
    <n v="18"/>
    <n v="72"/>
    <d v="2026-07-28T00:00:00"/>
    <x v="2"/>
    <x v="0"/>
  </r>
  <r>
    <e v="#REF!"/>
    <x v="0"/>
    <s v="Enfoque Hacia la Prevención"/>
    <x v="38"/>
    <d v="2026-10-02T00:00:00"/>
    <n v="18"/>
    <n v="72"/>
    <d v="2026-10-28T00:00:00"/>
    <x v="2"/>
    <x v="0"/>
  </r>
  <r>
    <e v="#REF!"/>
    <x v="0"/>
    <s v="Enfoque Hacia la Prevención"/>
    <x v="38"/>
    <d v="2026-10-02T00:00:00"/>
    <n v="15"/>
    <n v="75"/>
    <d v="2026-10-23T00:00:00"/>
    <x v="3"/>
    <x v="1"/>
  </r>
  <r>
    <e v="#REF!"/>
    <x v="2"/>
    <s v="Enfoque Hacia la Prevención"/>
    <x v="39"/>
    <d v="2026-01-05T00:00:00"/>
    <n v="15"/>
    <n v="60"/>
    <d v="2026-01-26T00:00:00"/>
    <x v="1"/>
    <x v="0"/>
  </r>
  <r>
    <e v="#REF!"/>
    <x v="2"/>
    <s v="Enfoque Hacia la Prevención"/>
    <x v="40"/>
    <d v="2026-04-02T00:00:00"/>
    <n v="15"/>
    <n v="60"/>
    <d v="2026-04-23T00:00:00"/>
    <x v="1"/>
    <x v="0"/>
  </r>
  <r>
    <e v="#REF!"/>
    <x v="2"/>
    <s v="Enfoque Hacia la Prevención"/>
    <x v="41"/>
    <d v="2026-07-02T00:00:00"/>
    <n v="18"/>
    <n v="36"/>
    <d v="2026-07-28T00:00:00"/>
    <x v="1"/>
    <x v="0"/>
  </r>
  <r>
    <e v="#REF!"/>
    <x v="2"/>
    <s v="Enfoque Hacia la Prevención"/>
    <x v="42"/>
    <d v="2026-10-02T00:00:00"/>
    <n v="18"/>
    <n v="72"/>
    <d v="2026-10-28T00:00:00"/>
    <x v="1"/>
    <x v="0"/>
  </r>
  <r>
    <e v="#REF!"/>
    <x v="0"/>
    <s v="Enfoque Hacia la Prevención"/>
    <x v="43"/>
    <d v="2026-05-02T00:00:00"/>
    <n v="18"/>
    <n v="108"/>
    <d v="2026-05-27T00:00:00"/>
    <x v="1"/>
    <x v="0"/>
  </r>
  <r>
    <e v="#REF!"/>
    <x v="0"/>
    <s v="Enfoque Hacia la Prevención"/>
    <x v="44"/>
    <d v="2026-11-02T00:00:00"/>
    <n v="18"/>
    <n v="72"/>
    <d v="2026-11-26T00:00:00"/>
    <x v="1"/>
    <x v="0"/>
  </r>
  <r>
    <e v="#REF!"/>
    <x v="2"/>
    <s v="Enfoque Hacia la Prevención"/>
    <x v="45"/>
    <d v="2026-01-02T00:00:00"/>
    <n v="10"/>
    <n v="40"/>
    <d v="2026-01-16T00:00:00"/>
    <x v="0"/>
    <x v="0"/>
  </r>
  <r>
    <e v="#REF!"/>
    <x v="2"/>
    <s v="Enfoque Hacia la Prevención"/>
    <x v="46"/>
    <d v="2026-04-02T00:00:00"/>
    <n v="18"/>
    <n v="72"/>
    <d v="2026-04-28T00:00:00"/>
    <x v="0"/>
    <x v="0"/>
  </r>
  <r>
    <e v="#REF!"/>
    <x v="2"/>
    <s v="Enfoque Hacia la Prevención"/>
    <x v="47"/>
    <d v="2026-07-02T00:00:00"/>
    <n v="18"/>
    <n v="144"/>
    <d v="2026-07-28T00:00:00"/>
    <x v="0"/>
    <x v="0"/>
  </r>
  <r>
    <e v="#REF!"/>
    <x v="2"/>
    <s v="Enfoque Hacia la Prevención"/>
    <x v="48"/>
    <d v="2026-10-02T00:00:00"/>
    <n v="18"/>
    <n v="54"/>
    <d v="2026-10-28T00:00:00"/>
    <x v="0"/>
    <x v="0"/>
  </r>
  <r>
    <e v="#REF!"/>
    <x v="0"/>
    <s v="Enfoque Hacia la Prevención"/>
    <x v="49"/>
    <d v="2026-02-02T00:00:00"/>
    <n v="18"/>
    <n v="72"/>
    <d v="2026-02-28T00:00:00"/>
    <x v="1"/>
    <x v="0"/>
  </r>
  <r>
    <e v="#REF!"/>
    <x v="0"/>
    <s v="Enfoque Hacia la Prevención"/>
    <x v="49"/>
    <d v="2026-07-02T00:00:00"/>
    <n v="20"/>
    <n v="80"/>
    <d v="2026-07-30T00:00:00"/>
    <x v="1"/>
    <x v="0"/>
  </r>
  <r>
    <e v="#REF!"/>
    <x v="0"/>
    <s v="Enfoque Hacia la Prevención"/>
    <x v="49"/>
    <d v="2026-10-02T00:00:00"/>
    <n v="20"/>
    <n v="80"/>
    <d v="2026-10-30T00:00:00"/>
    <x v="1"/>
    <x v="0"/>
  </r>
  <r>
    <e v="#REF!"/>
    <x v="0"/>
    <s v="Enfoque Hacia la Prevención"/>
    <x v="50"/>
    <d v="2026-02-02T00:00:00"/>
    <n v="20"/>
    <n v="80"/>
    <d v="2026-03-02T00:00:00"/>
    <x v="5"/>
    <x v="0"/>
  </r>
  <r>
    <e v="#REF!"/>
    <x v="0"/>
    <s v="Enfoque Hacia la Prevención"/>
    <x v="50"/>
    <d v="2026-08-02T00:00:00"/>
    <n v="18"/>
    <n v="72"/>
    <d v="2026-08-26T00:00:00"/>
    <x v="5"/>
    <x v="0"/>
  </r>
  <r>
    <e v="#REF!"/>
    <x v="0"/>
    <s v="Enfoque Hacia la Prevención"/>
    <x v="50"/>
    <d v="2026-12-01T00:00:00"/>
    <n v="18"/>
    <n v="72"/>
    <d v="2026-12-25T00:00:00"/>
    <x v="5"/>
    <x v="0"/>
  </r>
  <r>
    <e v="#REF!"/>
    <x v="0"/>
    <s v="Enfoque Hacia la Prevención"/>
    <x v="51"/>
    <d v="2026-01-05T00:00:00"/>
    <n v="10"/>
    <n v="20"/>
    <d v="2026-01-19T00:00:00"/>
    <x v="3"/>
    <x v="0"/>
  </r>
  <r>
    <e v="#REF!"/>
    <x v="0"/>
    <s v="Enfoque Hacia la Prevención"/>
    <x v="52"/>
    <d v="2026-01-02T00:00:00"/>
    <n v="5"/>
    <n v="20"/>
    <d v="2026-01-09T00:00:00"/>
    <x v="0"/>
    <x v="0"/>
  </r>
  <r>
    <e v="#REF!"/>
    <x v="0"/>
    <s v="Enfoque Hacia la Prevención"/>
    <x v="53"/>
    <d v="2026-01-15T00:00:00"/>
    <n v="26"/>
    <n v="208"/>
    <d v="2026-02-20T00:00:00"/>
    <x v="6"/>
    <x v="0"/>
  </r>
  <r>
    <e v="#REF!"/>
    <x v="0"/>
    <s v="Enfoque Hacia la Prevención"/>
    <x v="53"/>
    <d v="2026-01-15T00:00:00"/>
    <n v="25"/>
    <n v="175"/>
    <d v="2026-02-19T00:00:00"/>
    <x v="8"/>
    <x v="2"/>
  </r>
  <r>
    <e v="#REF!"/>
    <x v="0"/>
    <s v="Enfoque Hacia la Prevención"/>
    <x v="54"/>
    <d v="2026-02-02T00:00:00"/>
    <n v="18"/>
    <n v="108"/>
    <d v="2026-02-26T00:00:00"/>
    <x v="2"/>
    <x v="0"/>
  </r>
  <r>
    <e v="#REF!"/>
    <x v="0"/>
    <s v="Enfoque Hacia la Prevención"/>
    <x v="55"/>
    <d v="2026-08-02T00:00:00"/>
    <n v="18"/>
    <n v="72"/>
    <d v="2026-08-26T00:00:00"/>
    <x v="3"/>
    <x v="0"/>
  </r>
  <r>
    <e v="#REF!"/>
    <x v="0"/>
    <s v="Enfoque Hacia la Prevención"/>
    <x v="54"/>
    <d v="2026-07-02T00:00:00"/>
    <n v="18"/>
    <n v="72"/>
    <d v="2026-07-28T00:00:00"/>
    <x v="2"/>
    <x v="0"/>
  </r>
  <r>
    <e v="#REF!"/>
    <x v="0"/>
    <s v="Enfoque Hacia la Prevención"/>
    <x v="56"/>
    <d v="2026-02-16T00:00:00"/>
    <n v="25"/>
    <n v="125"/>
    <d v="2026-03-23T00:00:00"/>
    <x v="5"/>
    <x v="0"/>
  </r>
  <r>
    <e v="#REF!"/>
    <x v="0"/>
    <s v="Enfoque Hacia la Prevención"/>
    <x v="57"/>
    <d v="2026-06-02T00:00:00"/>
    <n v="20"/>
    <n v="80"/>
    <d v="2026-06-30T00:00:00"/>
    <x v="1"/>
    <x v="0"/>
  </r>
  <r>
    <e v="#REF!"/>
    <x v="0"/>
    <s v="Enfoque Hacia la Prevención"/>
    <x v="58"/>
    <d v="2026-03-02T00:00:00"/>
    <n v="25"/>
    <n v="150"/>
    <d v="2026-04-06T00:00:00"/>
    <x v="8"/>
    <x v="0"/>
  </r>
  <r>
    <e v="#REF!"/>
    <x v="0"/>
    <s v="Enfoque Hacia la Prevención"/>
    <x v="58"/>
    <d v="2026-03-02T00:00:00"/>
    <n v="20"/>
    <n v="80"/>
    <d v="2026-03-30T00:00:00"/>
    <x v="5"/>
    <x v="1"/>
  </r>
  <r>
    <e v="#REF!"/>
    <x v="0"/>
    <s v="Enfoque Hacia la Prevención"/>
    <x v="58"/>
    <d v="2026-03-02T00:00:00"/>
    <n v="20"/>
    <n v="120"/>
    <d v="2026-03-30T00:00:00"/>
    <x v="0"/>
    <x v="1"/>
  </r>
  <r>
    <e v="#REF!"/>
    <x v="0"/>
    <s v="Enfoque Hacia la Prevención"/>
    <x v="59"/>
    <d v="2026-08-02T00:00:00"/>
    <n v="25"/>
    <n v="200"/>
    <d v="2026-09-04T00:00:00"/>
    <x v="8"/>
    <x v="0"/>
  </r>
  <r>
    <e v="#REF!"/>
    <x v="0"/>
    <s v="Enfoque Hacia la Prevención"/>
    <x v="59"/>
    <d v="2026-08-02T00:00:00"/>
    <n v="20"/>
    <n v="80"/>
    <d v="2026-08-28T00:00:00"/>
    <x v="5"/>
    <x v="1"/>
  </r>
  <r>
    <e v="#REF!"/>
    <x v="0"/>
    <s v="Enfoque Hacia la Prevención"/>
    <x v="59"/>
    <d v="2026-08-02T00:00:00"/>
    <n v="20"/>
    <n v="120"/>
    <d v="2026-08-28T00:00:00"/>
    <x v="0"/>
    <x v="1"/>
  </r>
  <r>
    <e v="#REF!"/>
    <x v="0"/>
    <s v="Enfoque Hacia la Prevención"/>
    <x v="60"/>
    <d v="2026-05-02T00:00:00"/>
    <n v="20"/>
    <n v="140"/>
    <d v="2026-05-29T00:00:00"/>
    <x v="8"/>
    <x v="0"/>
  </r>
  <r>
    <e v="#REF!"/>
    <x v="0"/>
    <s v="Enfoque Hacia la Prevención"/>
    <x v="60"/>
    <d v="2026-05-02T00:00:00"/>
    <n v="20"/>
    <n v="80"/>
    <d v="2026-05-29T00:00:00"/>
    <x v="0"/>
    <x v="1"/>
  </r>
  <r>
    <e v="#REF!"/>
    <x v="0"/>
    <s v="Enfoque Hacia la Prevención"/>
    <x v="61"/>
    <d v="2026-09-02T00:00:00"/>
    <n v="25"/>
    <n v="200"/>
    <d v="2026-10-07T00:00:00"/>
    <x v="8"/>
    <x v="0"/>
  </r>
  <r>
    <e v="#REF!"/>
    <x v="0"/>
    <s v="Enfoque Hacia la Prevención"/>
    <x v="61"/>
    <d v="2026-09-02T00:00:00"/>
    <n v="20"/>
    <n v="120"/>
    <d v="2026-09-30T00:00:00"/>
    <x v="0"/>
    <x v="1"/>
  </r>
  <r>
    <e v="#REF!"/>
    <x v="0"/>
    <s v="Enfoque Hacia la Prevención"/>
    <x v="62"/>
    <d v="2026-03-02T00:00:00"/>
    <n v="15"/>
    <n v="60"/>
    <d v="2026-03-23T00:00:00"/>
    <x v="0"/>
    <x v="0"/>
  </r>
  <r>
    <e v="#REF!"/>
    <x v="0"/>
    <s v="Enfoque Hacia la Prevención"/>
    <x v="62"/>
    <d v="2026-03-02T00:00:00"/>
    <n v="15"/>
    <n v="30"/>
    <d v="2026-03-23T00:00:00"/>
    <x v="2"/>
    <x v="1"/>
  </r>
  <r>
    <e v="#REF!"/>
    <x v="0"/>
    <s v="Enfoque Hacia la Prevención"/>
    <x v="63"/>
    <d v="2026-04-02T00:00:00"/>
    <n v="12"/>
    <n v="36"/>
    <d v="2026-04-20T00:00:00"/>
    <x v="1"/>
    <x v="0"/>
  </r>
  <r>
    <e v="#REF!"/>
    <x v="0"/>
    <s v="Enfoque Hacia la Prevención"/>
    <x v="64"/>
    <d v="2026-07-02T00:00:00"/>
    <n v="18"/>
    <n v="144"/>
    <d v="2026-07-28T00:00:00"/>
    <x v="0"/>
    <x v="0"/>
  </r>
  <r>
    <e v="#REF!"/>
    <x v="0"/>
    <s v="Enfoque Hacia la Prevención"/>
    <x v="65"/>
    <d v="2026-08-03T00:00:00"/>
    <n v="18"/>
    <n v="144"/>
    <d v="2026-08-27T00:00:00"/>
    <x v="7"/>
    <x v="0"/>
  </r>
  <r>
    <e v="#REF!"/>
    <x v="0"/>
    <s v="Enfoque Hacia la Prevención"/>
    <x v="66"/>
    <d v="2026-12-03T00:00:00"/>
    <n v="18"/>
    <n v="72"/>
    <d v="2026-12-29T00:00:00"/>
    <x v="1"/>
    <x v="0"/>
  </r>
  <r>
    <e v="#REF!"/>
    <x v="0"/>
    <s v="Enfoque Hacia la Prevención"/>
    <x v="67"/>
    <d v="2026-11-03T00:00:00"/>
    <n v="18"/>
    <n v="72"/>
    <d v="2026-11-27T00:00:00"/>
    <x v="1"/>
    <x v="0"/>
  </r>
  <r>
    <e v="#REF!"/>
    <x v="0"/>
    <s v="Enfoque Hacia la Prevención"/>
    <x v="68"/>
    <d v="2026-04-01T00:00:00"/>
    <n v="25"/>
    <n v="175"/>
    <d v="2026-05-06T00:00:00"/>
    <x v="5"/>
    <x v="0"/>
  </r>
  <r>
    <e v="#REF!"/>
    <x v="0"/>
    <s v="Enfoque Hacia la Prevención"/>
    <x v="69"/>
    <d v="2026-03-15T00:00:00"/>
    <n v="25"/>
    <n v="150"/>
    <d v="2026-04-17T00:00:00"/>
    <x v="3"/>
    <x v="0"/>
  </r>
  <r>
    <e v="#REF!"/>
    <x v="0"/>
    <s v="Enfoque Hacia la Prevención"/>
    <x v="70"/>
    <d v="2026-06-01T00:00:00"/>
    <n v="20"/>
    <n v="80"/>
    <d v="2026-06-29T00:00:00"/>
    <x v="1"/>
    <x v="0"/>
  </r>
  <r>
    <e v="#REF!"/>
    <x v="1"/>
    <s v="Enfoque Hacia la Prevención"/>
    <x v="71"/>
    <d v="2026-08-15T00:00:00"/>
    <n v="18"/>
    <n v="108"/>
    <d v="2026-09-09T00:00:00"/>
    <x v="1"/>
    <x v="0"/>
  </r>
  <r>
    <e v="#REF!"/>
    <x v="1"/>
    <s v="Enfoque Hacia la Prevención"/>
    <x v="72"/>
    <d v="2026-03-01T00:00:00"/>
    <n v="22"/>
    <n v="88"/>
    <d v="2026-03-31T00:00:00"/>
    <x v="1"/>
    <x v="0"/>
  </r>
  <r>
    <e v="#REF!"/>
    <x v="1"/>
    <s v="Enfoque Hacia la Prevención"/>
    <x v="73"/>
    <d v="2026-04-15T00:00:00"/>
    <n v="18"/>
    <n v="144"/>
    <d v="2026-05-11T00:00:00"/>
    <x v="7"/>
    <x v="0"/>
  </r>
  <r>
    <e v="#REF!"/>
    <x v="1"/>
    <s v="Enfoque Hacia la Prevención"/>
    <x v="73"/>
    <d v="2026-04-02T00:00:00"/>
    <n v="18"/>
    <n v="144"/>
    <d v="2026-04-28T00:00:00"/>
    <x v="9"/>
    <x v="1"/>
  </r>
  <r>
    <e v="#REF!"/>
    <x v="1"/>
    <s v="Enfoque Hacia la Prevención"/>
    <x v="74"/>
    <d v="2026-07-02T00:00:00"/>
    <n v="18"/>
    <n v="72"/>
    <d v="2026-07-28T00:00:00"/>
    <x v="8"/>
    <x v="0"/>
  </r>
  <r>
    <e v="#REF!"/>
    <x v="1"/>
    <s v="Enfoque Hacia la Prevención"/>
    <x v="74"/>
    <d v="2026-07-02T00:00:00"/>
    <n v="18"/>
    <n v="144"/>
    <d v="2026-07-28T00:00:00"/>
    <x v="9"/>
    <x v="1"/>
  </r>
  <r>
    <e v="#REF!"/>
    <x v="1"/>
    <s v="Enfoque Hacia la Prevención"/>
    <x v="75"/>
    <d v="2026-10-02T00:00:00"/>
    <n v="18"/>
    <n v="144"/>
    <d v="2026-10-28T00:00:00"/>
    <x v="7"/>
    <x v="0"/>
  </r>
  <r>
    <e v="#REF!"/>
    <x v="1"/>
    <s v="Enfoque Hacia la Prevención"/>
    <x v="75"/>
    <d v="2026-10-02T00:00:00"/>
    <n v="18"/>
    <n v="144"/>
    <d v="2026-10-28T00:00:00"/>
    <x v="9"/>
    <x v="1"/>
  </r>
  <r>
    <e v="#REF!"/>
    <x v="1"/>
    <s v="Enfoque Hacia la Prevención"/>
    <x v="76"/>
    <d v="2026-03-02T00:00:00"/>
    <n v="8"/>
    <n v="32"/>
    <d v="2026-03-12T00:00:00"/>
    <x v="7"/>
    <x v="0"/>
  </r>
  <r>
    <e v="#REF!"/>
    <x v="1"/>
    <s v="Enfoque Hacia la Prevención"/>
    <x v="77"/>
    <d v="2026-01-05T00:00:00"/>
    <n v="15"/>
    <n v="120"/>
    <d v="2026-01-26T00:00:00"/>
    <x v="10"/>
    <x v="0"/>
  </r>
  <r>
    <e v="#REF!"/>
    <x v="1"/>
    <s v="Enfoque Hacia la Prevención"/>
    <x v="78"/>
    <d v="2026-01-05T00:00:00"/>
    <n v="20"/>
    <n v="160"/>
    <d v="2026-02-02T00:00:00"/>
    <x v="11"/>
    <x v="0"/>
  </r>
  <r>
    <e v="#REF!"/>
    <x v="1"/>
    <s v="Enfoque Hacia la Prevención"/>
    <x v="79"/>
    <d v="2026-04-01T00:00:00"/>
    <n v="18"/>
    <n v="144"/>
    <d v="2026-04-27T00:00:00"/>
    <x v="10"/>
    <x v="0"/>
  </r>
  <r>
    <e v="#REF!"/>
    <x v="1"/>
    <s v="Enfoque Hacia la Prevención"/>
    <x v="80"/>
    <d v="2026-04-01T00:00:00"/>
    <n v="20"/>
    <n v="160"/>
    <d v="2026-04-29T00:00:00"/>
    <x v="11"/>
    <x v="0"/>
  </r>
  <r>
    <e v="#REF!"/>
    <x v="1"/>
    <s v="Enfoque Hacia la Prevención"/>
    <x v="81"/>
    <d v="2026-07-01T00:00:00"/>
    <n v="18"/>
    <n v="144"/>
    <d v="2026-07-27T00:00:00"/>
    <x v="10"/>
    <x v="0"/>
  </r>
  <r>
    <e v="#REF!"/>
    <x v="1"/>
    <s v="Enfoque Hacia la Prevención"/>
    <x v="82"/>
    <d v="2026-07-02T00:00:00"/>
    <n v="33"/>
    <n v="264"/>
    <d v="2026-08-18T00:00:00"/>
    <x v="11"/>
    <x v="0"/>
  </r>
  <r>
    <e v="#REF!"/>
    <x v="1"/>
    <s v="Enfoque Hacia la Prevención"/>
    <x v="83"/>
    <d v="2026-11-01T00:00:00"/>
    <n v="22"/>
    <n v="154"/>
    <d v="2026-12-01T00:00:00"/>
    <x v="11"/>
    <x v="0"/>
  </r>
  <r>
    <e v="#REF!"/>
    <x v="1"/>
    <s v="Enfoque Hacia la Prevención"/>
    <x v="84"/>
    <d v="2026-04-01T00:00:00"/>
    <n v="25"/>
    <n v="200"/>
    <d v="2026-05-06T00:00:00"/>
    <x v="9"/>
    <x v="0"/>
  </r>
  <r>
    <e v="#REF!"/>
    <x v="1"/>
    <s v="Enfoque Hacia la Prevención"/>
    <x v="85"/>
    <d v="2026-04-01T00:00:00"/>
    <n v="25"/>
    <n v="100"/>
    <d v="2026-05-06T00:00:00"/>
    <x v="6"/>
    <x v="2"/>
  </r>
  <r>
    <e v="#REF!"/>
    <x v="3"/>
    <s v="Liderazgo Estratégico"/>
    <x v="86"/>
    <d v="2026-09-15T00:00:00"/>
    <n v="18"/>
    <n v="72"/>
    <d v="2026-10-09T00:00:00"/>
    <x v="1"/>
    <x v="0"/>
  </r>
  <r>
    <e v="#REF!"/>
    <x v="3"/>
    <s v="Liderazgo Estratégico"/>
    <x v="87"/>
    <d v="2026-11-01T00:00:00"/>
    <n v="20"/>
    <n v="120"/>
    <d v="2026-11-27T00:00:00"/>
    <x v="2"/>
    <x v="0"/>
  </r>
  <r>
    <e v="#REF!"/>
    <x v="3"/>
    <s v="Liderazgo Estratégico"/>
    <x v="87"/>
    <d v="2026-11-01T00:00:00"/>
    <n v="30"/>
    <n v="240"/>
    <d v="2026-12-11T00:00:00"/>
    <x v="3"/>
    <x v="0"/>
  </r>
  <r>
    <e v="#REF!"/>
    <x v="4"/>
    <s v="Liderazgo Estratégico"/>
    <x v="88"/>
    <d v="2026-04-02T00:00:00"/>
    <n v="15"/>
    <n v="30"/>
    <d v="2026-04-23T00:00:00"/>
    <x v="1"/>
    <x v="0"/>
  </r>
  <r>
    <e v="#REF!"/>
    <x v="4"/>
    <s v="Liderazgo Estratégico"/>
    <x v="89"/>
    <d v="2026-12-02T00:00:00"/>
    <n v="18"/>
    <n v="36"/>
    <d v="2026-12-28T00:00:00"/>
    <x v="1"/>
    <x v="0"/>
  </r>
  <r>
    <e v="#REF!"/>
    <x v="4"/>
    <s v="Liderazgo Estratégico"/>
    <x v="90"/>
    <d v="2026-01-02T00:00:00"/>
    <n v="256"/>
    <n v="256"/>
    <d v="2026-12-28T00:00:00"/>
    <x v="1"/>
    <x v="0"/>
  </r>
  <r>
    <e v="#REF!"/>
    <x v="4"/>
    <s v="Liderazgo Estratégico"/>
    <x v="91"/>
    <d v="2026-01-02T00:00:00"/>
    <n v="12"/>
    <n v="12"/>
    <d v="2026-01-20T00:00:00"/>
    <x v="12"/>
    <x v="0"/>
  </r>
  <r>
    <n v="1"/>
    <x v="5"/>
    <s v="Evaluación y Seguimiento "/>
    <x v="92"/>
    <d v="2026-05-07T00:00:00"/>
    <n v="33"/>
    <n v="231"/>
    <d v="2026-06-23T00:00:00"/>
    <x v="5"/>
    <x v="0"/>
  </r>
  <r>
    <n v="2"/>
    <x v="5"/>
    <s v="Evaluación y Seguimiento "/>
    <x v="93"/>
    <d v="2026-09-01T00:00:00"/>
    <n v="30"/>
    <n v="210"/>
    <d v="2026-10-13T00:00:00"/>
    <x v="5"/>
    <x v="0"/>
  </r>
  <r>
    <n v="3"/>
    <x v="5"/>
    <s v="Evaluación y Seguimiento "/>
    <x v="94"/>
    <d v="2026-10-17T00:00:00"/>
    <n v="30"/>
    <n v="210"/>
    <d v="2026-11-27T00:00:00"/>
    <x v="5"/>
    <x v="0"/>
  </r>
  <r>
    <n v="4"/>
    <x v="3"/>
    <s v="Liderazgo Estratégico"/>
    <x v="95"/>
    <d v="2026-02-01T00:00:00"/>
    <n v="25"/>
    <n v="100"/>
    <d v="2026-03-06T00:00:00"/>
    <x v="1"/>
    <x v="0"/>
  </r>
  <r>
    <n v="5"/>
    <x v="6"/>
    <s v="Liderazgo Estratégico"/>
    <x v="96"/>
    <d v="2026-01-01T00:00:00"/>
    <n v="60"/>
    <n v="420"/>
    <d v="2026-03-26T00:00:00"/>
    <x v="12"/>
    <x v="1"/>
  </r>
  <r>
    <n v="6"/>
    <x v="7"/>
    <s v="Evaluación y Seguimiento "/>
    <x v="97"/>
    <d v="2026-02-02T00:00:00"/>
    <n v="33"/>
    <n v="264"/>
    <d v="2026-03-19T00:00:00"/>
    <x v="10"/>
    <x v="0"/>
  </r>
  <r>
    <n v="7"/>
    <x v="7"/>
    <s v="Evaluación y Seguimiento "/>
    <x v="97"/>
    <d v="2026-02-02T00:00:00"/>
    <n v="20"/>
    <n v="100"/>
    <d v="2026-03-02T00:00:00"/>
    <x v="2"/>
    <x v="1"/>
  </r>
  <r>
    <n v="8"/>
    <x v="7"/>
    <s v="Evaluación y Seguimiento "/>
    <x v="97"/>
    <d v="2026-02-02T00:00:00"/>
    <n v="20"/>
    <n v="120"/>
    <d v="2026-03-02T00:00:00"/>
    <x v="0"/>
    <x v="1"/>
  </r>
  <r>
    <n v="9"/>
    <x v="7"/>
    <s v="Evaluación y Seguimiento "/>
    <x v="98"/>
    <d v="2026-02-02T00:00:00"/>
    <n v="33"/>
    <n v="264"/>
    <d v="2026-03-19T00:00:00"/>
    <x v="11"/>
    <x v="0"/>
  </r>
  <r>
    <n v="10"/>
    <x v="7"/>
    <s v="Evaluación y Seguimiento "/>
    <x v="98"/>
    <d v="2026-02-02T00:00:00"/>
    <n v="20"/>
    <n v="80"/>
    <d v="2026-03-02T00:00:00"/>
    <x v="3"/>
    <x v="1"/>
  </r>
  <r>
    <n v="11"/>
    <x v="7"/>
    <s v="Evaluación y Seguimiento "/>
    <x v="98"/>
    <d v="2026-02-02T00:00:00"/>
    <n v="25"/>
    <n v="150"/>
    <d v="2026-03-09T00:00:00"/>
    <x v="7"/>
    <x v="1"/>
  </r>
  <r>
    <n v="12"/>
    <x v="7"/>
    <s v="Evaluación y Seguimiento "/>
    <x v="99"/>
    <d v="2026-05-02T00:00:00"/>
    <n v="33"/>
    <n v="264"/>
    <d v="2026-06-17T00:00:00"/>
    <x v="10"/>
    <x v="0"/>
  </r>
  <r>
    <n v="13"/>
    <x v="7"/>
    <s v="Evaluación y Seguimiento "/>
    <x v="99"/>
    <d v="2026-05-02T00:00:00"/>
    <n v="20"/>
    <n v="120"/>
    <d v="2026-05-29T00:00:00"/>
    <x v="2"/>
    <x v="1"/>
  </r>
  <r>
    <n v="14"/>
    <x v="7"/>
    <s v="Evaluación y Seguimiento "/>
    <x v="99"/>
    <d v="2026-05-02T00:00:00"/>
    <n v="20"/>
    <n v="80"/>
    <d v="2026-05-29T00:00:00"/>
    <x v="6"/>
    <x v="1"/>
  </r>
  <r>
    <n v="15"/>
    <x v="7"/>
    <s v="Evaluación y Seguimiento "/>
    <x v="100"/>
    <d v="2026-05-02T00:00:00"/>
    <n v="33"/>
    <n v="264"/>
    <d v="2026-06-17T00:00:00"/>
    <x v="11"/>
    <x v="0"/>
  </r>
  <r>
    <n v="16"/>
    <x v="7"/>
    <s v="Evaluación y Seguimiento "/>
    <x v="100"/>
    <d v="2026-05-02T00:00:00"/>
    <n v="20"/>
    <n v="80"/>
    <d v="2026-05-29T00:00:00"/>
    <x v="3"/>
    <x v="1"/>
  </r>
  <r>
    <n v="17"/>
    <x v="7"/>
    <s v="Evaluación y Seguimiento "/>
    <x v="100"/>
    <d v="2026-05-02T00:00:00"/>
    <n v="25"/>
    <n v="175"/>
    <d v="2026-06-05T00:00:00"/>
    <x v="7"/>
    <x v="1"/>
  </r>
  <r>
    <n v="18"/>
    <x v="7"/>
    <s v="Evaluación y Seguimiento "/>
    <x v="101"/>
    <d v="2026-08-01T00:00:00"/>
    <n v="33"/>
    <n v="264"/>
    <d v="2026-09-16T00:00:00"/>
    <x v="10"/>
    <x v="0"/>
  </r>
  <r>
    <n v="19"/>
    <x v="7"/>
    <s v="Evaluación y Seguimiento "/>
    <x v="101"/>
    <d v="2026-08-01T00:00:00"/>
    <n v="20"/>
    <n v="80"/>
    <d v="2026-08-28T00:00:00"/>
    <x v="3"/>
    <x v="1"/>
  </r>
  <r>
    <n v="20"/>
    <x v="7"/>
    <s v="Evaluación y Seguimiento "/>
    <x v="101"/>
    <d v="2026-08-01T00:00:00"/>
    <n v="25"/>
    <n v="175"/>
    <d v="2026-09-04T00:00:00"/>
    <x v="6"/>
    <x v="1"/>
  </r>
  <r>
    <n v="21"/>
    <x v="7"/>
    <s v="Evaluación y Seguimiento "/>
    <x v="102"/>
    <d v="2026-09-01T00:00:00"/>
    <n v="33"/>
    <n v="231"/>
    <d v="2026-10-16T00:00:00"/>
    <x v="11"/>
    <x v="0"/>
  </r>
  <r>
    <n v="22"/>
    <x v="7"/>
    <s v="Evaluación y Seguimiento "/>
    <x v="102"/>
    <d v="2026-09-01T00:00:00"/>
    <n v="20"/>
    <n v="80"/>
    <d v="2026-09-29T00:00:00"/>
    <x v="2"/>
    <x v="1"/>
  </r>
  <r>
    <n v="23"/>
    <x v="7"/>
    <s v="Evaluación y Seguimiento "/>
    <x v="102"/>
    <d v="2026-09-01T00:00:00"/>
    <n v="25"/>
    <n v="175"/>
    <d v="2026-10-06T00:00:00"/>
    <x v="7"/>
    <x v="1"/>
  </r>
  <r>
    <n v="24"/>
    <x v="7"/>
    <s v="Evaluación y Seguimiento "/>
    <x v="103"/>
    <d v="2026-10-01T00:00:00"/>
    <n v="33"/>
    <n v="264"/>
    <d v="2026-11-17T00:00:00"/>
    <x v="10"/>
    <x v="0"/>
  </r>
  <r>
    <n v="25"/>
    <x v="7"/>
    <s v="Evaluación y Seguimiento "/>
    <x v="103"/>
    <d v="2026-09-01T00:00:00"/>
    <n v="20"/>
    <n v="80"/>
    <d v="2026-09-29T00:00:00"/>
    <x v="3"/>
    <x v="1"/>
  </r>
  <r>
    <n v="26"/>
    <x v="7"/>
    <s v="Evaluación y Seguimiento "/>
    <x v="103"/>
    <d v="2026-09-01T00:00:00"/>
    <n v="20"/>
    <n v="120"/>
    <d v="2026-09-29T00:00:00"/>
    <x v="6"/>
    <x v="1"/>
  </r>
  <r>
    <n v="27"/>
    <x v="5"/>
    <s v="Evaluación y Seguimiento "/>
    <x v="104"/>
    <d v="2026-08-01T00:00:00"/>
    <n v="30"/>
    <n v="180"/>
    <d v="2026-09-11T00:00:00"/>
    <x v="2"/>
    <x v="0"/>
  </r>
  <r>
    <n v="28"/>
    <x v="5"/>
    <s v="Evaluación y Seguimiento "/>
    <x v="104"/>
    <d v="2026-08-01T00:00:00"/>
    <n v="30"/>
    <n v="210"/>
    <d v="2026-09-11T00:00:00"/>
    <x v="9"/>
    <x v="1"/>
  </r>
  <r>
    <n v="29"/>
    <x v="5"/>
    <s v="Evaluación y Seguimiento "/>
    <x v="105"/>
    <d v="2026-06-15T00:00:00"/>
    <n v="30"/>
    <n v="180"/>
    <d v="2026-07-27T00:00:00"/>
    <x v="3"/>
    <x v="0"/>
  </r>
  <r>
    <n v="30"/>
    <x v="5"/>
    <s v="Evaluación y Seguimiento "/>
    <x v="105"/>
    <d v="2026-06-15T00:00:00"/>
    <n v="20"/>
    <n v="120"/>
    <d v="2026-07-13T00:00:00"/>
    <x v="7"/>
    <x v="1"/>
  </r>
  <r>
    <n v="31"/>
    <x v="5"/>
    <s v="Evaluación y Seguimiento "/>
    <x v="106"/>
    <d v="2026-10-01T00:00:00"/>
    <n v="35"/>
    <n v="210"/>
    <d v="2026-11-19T00:00:00"/>
    <x v="8"/>
    <x v="0"/>
  </r>
  <r>
    <n v="32"/>
    <x v="5"/>
    <s v="Evaluación y Seguimiento "/>
    <x v="107"/>
    <d v="2026-11-01T00:00:00"/>
    <n v="30"/>
    <n v="180"/>
    <d v="2026-12-11T00:00:00"/>
    <x v="7"/>
    <x v="0"/>
  </r>
  <r>
    <n v="33"/>
    <x v="5"/>
    <s v="Evaluación y Seguimiento "/>
    <x v="108"/>
    <d v="2026-06-01T00:00:00"/>
    <n v="30"/>
    <n v="180"/>
    <d v="2026-07-13T00:00:00"/>
    <x v="1"/>
    <x v="0"/>
  </r>
  <r>
    <n v="34"/>
    <x v="5"/>
    <s v="Evaluación y Seguimiento "/>
    <x v="109"/>
    <d v="2026-11-01T00:00:00"/>
    <n v="30"/>
    <n v="180"/>
    <d v="2026-12-11T00:00:00"/>
    <x v="6"/>
    <x v="0"/>
  </r>
  <r>
    <n v="35"/>
    <x v="5"/>
    <s v="Evaluación y Seguimiento "/>
    <x v="110"/>
    <d v="2026-11-01T00:00:00"/>
    <n v="30"/>
    <n v="180"/>
    <d v="2026-12-11T00:00:00"/>
    <x v="0"/>
    <x v="0"/>
  </r>
  <r>
    <n v="36"/>
    <x v="5"/>
    <s v="Evaluación y Seguimiento "/>
    <x v="111"/>
    <d v="2026-07-02T00:00:00"/>
    <n v="30"/>
    <n v="180"/>
    <d v="2026-08-13T00:00:00"/>
    <x v="1"/>
    <x v="0"/>
  </r>
  <r>
    <n v="37"/>
    <x v="5"/>
    <s v="Evaluación y Seguimiento "/>
    <x v="112"/>
    <d v="2026-07-01T00:00:00"/>
    <n v="30"/>
    <n v="120"/>
    <d v="2026-08-12T00:00:00"/>
    <x v="8"/>
    <x v="0"/>
  </r>
  <r>
    <n v="38"/>
    <x v="5"/>
    <s v="Evaluación y Seguimiento "/>
    <x v="113"/>
    <d v="2026-05-01T00:00:00"/>
    <n v="30"/>
    <n v="120"/>
    <d v="2026-06-12T00:00:00"/>
    <x v="8"/>
    <x v="0"/>
  </r>
  <r>
    <n v="39"/>
    <x v="4"/>
    <s v="Evaluación y Seguimiento "/>
    <x v="114"/>
    <d v="2026-05-01T00:00:00"/>
    <n v="30"/>
    <n v="30"/>
    <d v="2026-12-12T00:00:00"/>
    <x v="2"/>
    <x v="0"/>
  </r>
  <r>
    <n v="40"/>
    <x v="4"/>
    <s v="Evaluación y Seguimiento "/>
    <x v="115"/>
    <d v="2026-01-05T00:00:00"/>
    <n v="20"/>
    <n v="30"/>
    <d v="2026-12-31T00:00:00"/>
    <x v="3"/>
    <x v="0"/>
  </r>
  <r>
    <n v="41"/>
    <x v="0"/>
    <s v="Evaluación y Seguimiento "/>
    <x v="116"/>
    <d v="2026-01-05T00:00:00"/>
    <n v="18"/>
    <n v="108"/>
    <d v="2026-01-29T00:00:00"/>
    <x v="2"/>
    <x v="0"/>
  </r>
  <r>
    <n v="42"/>
    <x v="0"/>
    <s v="Evaluación y Seguimiento "/>
    <x v="117"/>
    <d v="2026-01-05T00:00:00"/>
    <n v="18"/>
    <n v="72"/>
    <d v="2026-01-29T00:00:00"/>
    <x v="3"/>
    <x v="0"/>
  </r>
  <r>
    <n v="43"/>
    <x v="5"/>
    <s v="Evaluación y Seguimiento "/>
    <x v="118"/>
    <d v="2026-03-03T00:00:00"/>
    <n v="30"/>
    <n v="180"/>
    <d v="2026-04-14T00:00:00"/>
    <x v="2"/>
    <x v="0"/>
  </r>
  <r>
    <n v="44"/>
    <x v="5"/>
    <s v="Evaluación y Seguimiento "/>
    <x v="119"/>
    <d v="2026-01-05T00:00:00"/>
    <n v="20"/>
    <n v="140"/>
    <d v="2026-02-02T00:00:00"/>
    <x v="5"/>
    <x v="0"/>
  </r>
  <r>
    <m/>
    <x v="8"/>
    <m/>
    <x v="120"/>
    <m/>
    <m/>
    <m/>
    <m/>
    <x v="13"/>
    <x v="3"/>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222FE5A2-C0EF-4E23-B17A-49150BB5BE89}" name="TablaDinámica1" cacheId="0" applyNumberFormats="0" applyBorderFormats="0" applyFontFormats="0" applyPatternFormats="0" applyAlignmentFormats="0" applyWidthHeightFormats="1" dataCaption="Valores" updatedVersion="7" minRefreshableVersion="3" useAutoFormatting="1" itemPrintTitles="1" createdVersion="7" indent="0" outline="1" outlineData="1" multipleFieldFilters="0">
  <location ref="A3:B69" firstHeaderRow="1" firstDataRow="1" firstDataCol="1"/>
  <pivotFields count="10">
    <pivotField showAll="0"/>
    <pivotField axis="axisRow" dataField="1" multipleItemSelectionAllowed="1" showAll="0">
      <items count="16">
        <item h="1" x="5"/>
        <item h="1" m="1" x="13"/>
        <item h="1" m="1" x="14"/>
        <item h="1" x="7"/>
        <item h="1" x="3"/>
        <item h="1" x="1"/>
        <item x="0"/>
        <item h="1" x="4"/>
        <item h="1" x="2"/>
        <item h="1" m="1" x="11"/>
        <item h="1" x="6"/>
        <item h="1" x="8"/>
        <item h="1" m="1" x="9"/>
        <item h="1" m="1" x="12"/>
        <item h="1" m="1" x="10"/>
        <item t="default"/>
      </items>
    </pivotField>
    <pivotField showAll="0"/>
    <pivotField axis="axisRow" showAll="0">
      <items count="141">
        <item x="109"/>
        <item m="1" x="138"/>
        <item m="1" x="126"/>
        <item x="86"/>
        <item m="1" x="131"/>
        <item m="1" x="125"/>
        <item x="98"/>
        <item x="93"/>
        <item x="94"/>
        <item m="1" x="133"/>
        <item x="114"/>
        <item x="115"/>
        <item x="76"/>
        <item x="91"/>
        <item x="70"/>
        <item x="85"/>
        <item x="99"/>
        <item m="1" x="135"/>
        <item x="97"/>
        <item x="106"/>
        <item x="46"/>
        <item x="47"/>
        <item x="48"/>
        <item x="45"/>
        <item x="88"/>
        <item x="89"/>
        <item x="60"/>
        <item x="61"/>
        <item x="58"/>
        <item x="59"/>
        <item x="64"/>
        <item x="110"/>
        <item x="49"/>
        <item x="100"/>
        <item x="50"/>
        <item x="62"/>
        <item x="34"/>
        <item x="63"/>
        <item x="67"/>
        <item x="8"/>
        <item x="12"/>
        <item m="1" x="136"/>
        <item x="4"/>
        <item x="5"/>
        <item x="6"/>
        <item x="11"/>
        <item x="10"/>
        <item x="7"/>
        <item x="9"/>
        <item m="1" x="123"/>
        <item x="14"/>
        <item x="13"/>
        <item x="53"/>
        <item x="66"/>
        <item x="31"/>
        <item x="32"/>
        <item x="33"/>
        <item x="30"/>
        <item x="3"/>
        <item x="2"/>
        <item x="56"/>
        <item x="20"/>
        <item x="24"/>
        <item x="16"/>
        <item m="1" x="128"/>
        <item x="17"/>
        <item x="18"/>
        <item x="23"/>
        <item x="22"/>
        <item x="19"/>
        <item x="21"/>
        <item x="27"/>
        <item x="26"/>
        <item x="25"/>
        <item x="65"/>
        <item x="43"/>
        <item x="44"/>
        <item x="55"/>
        <item x="54"/>
        <item x="29"/>
        <item x="28"/>
        <item x="51"/>
        <item x="36"/>
        <item x="37"/>
        <item x="38"/>
        <item x="35"/>
        <item m="1" x="134"/>
        <item m="1" x="132"/>
        <item m="1" x="130"/>
        <item m="1" x="127"/>
        <item m="1" x="124"/>
        <item m="1" x="121"/>
        <item x="68"/>
        <item m="1" x="137"/>
        <item x="112"/>
        <item x="108"/>
        <item x="111"/>
        <item x="113"/>
        <item m="1" x="139"/>
        <item x="101"/>
        <item x="52"/>
        <item x="39"/>
        <item x="41"/>
        <item x="42"/>
        <item x="40"/>
        <item x="69"/>
        <item x="117"/>
        <item x="73"/>
        <item x="74"/>
        <item x="75"/>
        <item m="1" x="129"/>
        <item x="72"/>
        <item x="119"/>
        <item x="57"/>
        <item x="71"/>
        <item x="104"/>
        <item x="107"/>
        <item x="90"/>
        <item x="96"/>
        <item x="105"/>
        <item m="1" x="122"/>
        <item x="120"/>
        <item x="0"/>
        <item x="1"/>
        <item x="77"/>
        <item x="78"/>
        <item x="79"/>
        <item x="80"/>
        <item x="81"/>
        <item x="82"/>
        <item x="102"/>
        <item x="103"/>
        <item x="116"/>
        <item x="118"/>
        <item x="15"/>
        <item x="83"/>
        <item x="84"/>
        <item x="87"/>
        <item x="92"/>
        <item x="95"/>
        <item t="default"/>
      </items>
    </pivotField>
    <pivotField showAll="0"/>
    <pivotField showAll="0"/>
    <pivotField showAll="0"/>
    <pivotField showAll="0"/>
    <pivotField showAll="0"/>
    <pivotField showAll="0"/>
  </pivotFields>
  <rowFields count="2">
    <field x="1"/>
    <field x="3"/>
  </rowFields>
  <rowItems count="66">
    <i>
      <x v="6"/>
    </i>
    <i r="1">
      <x v="14"/>
    </i>
    <i r="1">
      <x v="26"/>
    </i>
    <i r="1">
      <x v="27"/>
    </i>
    <i r="1">
      <x v="28"/>
    </i>
    <i r="1">
      <x v="29"/>
    </i>
    <i r="1">
      <x v="30"/>
    </i>
    <i r="1">
      <x v="32"/>
    </i>
    <i r="1">
      <x v="34"/>
    </i>
    <i r="1">
      <x v="35"/>
    </i>
    <i r="1">
      <x v="36"/>
    </i>
    <i r="1">
      <x v="37"/>
    </i>
    <i r="1">
      <x v="38"/>
    </i>
    <i r="1">
      <x v="39"/>
    </i>
    <i r="1">
      <x v="40"/>
    </i>
    <i r="1">
      <x v="42"/>
    </i>
    <i r="1">
      <x v="43"/>
    </i>
    <i r="1">
      <x v="44"/>
    </i>
    <i r="1">
      <x v="45"/>
    </i>
    <i r="1">
      <x v="46"/>
    </i>
    <i r="1">
      <x v="47"/>
    </i>
    <i r="1">
      <x v="48"/>
    </i>
    <i r="1">
      <x v="50"/>
    </i>
    <i r="1">
      <x v="51"/>
    </i>
    <i r="1">
      <x v="52"/>
    </i>
    <i r="1">
      <x v="53"/>
    </i>
    <i r="1">
      <x v="54"/>
    </i>
    <i r="1">
      <x v="55"/>
    </i>
    <i r="1">
      <x v="56"/>
    </i>
    <i r="1">
      <x v="57"/>
    </i>
    <i r="1">
      <x v="58"/>
    </i>
    <i r="1">
      <x v="59"/>
    </i>
    <i r="1">
      <x v="60"/>
    </i>
    <i r="1">
      <x v="61"/>
    </i>
    <i r="1">
      <x v="62"/>
    </i>
    <i r="1">
      <x v="63"/>
    </i>
    <i r="1">
      <x v="65"/>
    </i>
    <i r="1">
      <x v="66"/>
    </i>
    <i r="1">
      <x v="67"/>
    </i>
    <i r="1">
      <x v="68"/>
    </i>
    <i r="1">
      <x v="69"/>
    </i>
    <i r="1">
      <x v="70"/>
    </i>
    <i r="1">
      <x v="71"/>
    </i>
    <i r="1">
      <x v="72"/>
    </i>
    <i r="1">
      <x v="73"/>
    </i>
    <i r="1">
      <x v="74"/>
    </i>
    <i r="1">
      <x v="75"/>
    </i>
    <i r="1">
      <x v="76"/>
    </i>
    <i r="1">
      <x v="77"/>
    </i>
    <i r="1">
      <x v="78"/>
    </i>
    <i r="1">
      <x v="79"/>
    </i>
    <i r="1">
      <x v="80"/>
    </i>
    <i r="1">
      <x v="81"/>
    </i>
    <i r="1">
      <x v="82"/>
    </i>
    <i r="1">
      <x v="83"/>
    </i>
    <i r="1">
      <x v="84"/>
    </i>
    <i r="1">
      <x v="85"/>
    </i>
    <i r="1">
      <x v="92"/>
    </i>
    <i r="1">
      <x v="100"/>
    </i>
    <i r="1">
      <x v="105"/>
    </i>
    <i r="1">
      <x v="106"/>
    </i>
    <i r="1">
      <x v="113"/>
    </i>
    <i r="1">
      <x v="122"/>
    </i>
    <i r="1">
      <x v="132"/>
    </i>
    <i r="1">
      <x v="134"/>
    </i>
    <i t="grand">
      <x/>
    </i>
  </rowItems>
  <colItems count="1">
    <i/>
  </colItems>
  <dataFields count="1">
    <dataField name="Cuenta de TÍTULO DE LA TEMÁTICA DE AUDITORÍA" fld="1" subtotal="count" baseField="0" baseItem="0"/>
  </dataFields>
  <formats count="24">
    <format dxfId="25">
      <pivotArea dataOnly="0" labelOnly="1" fieldPosition="0">
        <references count="2">
          <reference field="1" count="0" selected="0"/>
          <reference field="3" count="1">
            <x v="14"/>
          </reference>
        </references>
      </pivotArea>
    </format>
    <format dxfId="24">
      <pivotArea dataOnly="0" labelOnly="1" fieldPosition="0">
        <references count="2">
          <reference field="1" count="0" selected="0"/>
          <reference field="3" count="1">
            <x v="17"/>
          </reference>
        </references>
      </pivotArea>
    </format>
    <format dxfId="23">
      <pivotArea dataOnly="0" labelOnly="1" fieldPosition="0">
        <references count="2">
          <reference field="1" count="0" selected="0"/>
          <reference field="3" count="1">
            <x v="26"/>
          </reference>
        </references>
      </pivotArea>
    </format>
    <format dxfId="22">
      <pivotArea dataOnly="0" labelOnly="1" fieldPosition="0">
        <references count="2">
          <reference field="1" count="0" selected="0"/>
          <reference field="3" count="1">
            <x v="30"/>
          </reference>
        </references>
      </pivotArea>
    </format>
    <format dxfId="21">
      <pivotArea dataOnly="0" labelOnly="1" fieldPosition="0">
        <references count="2">
          <reference field="1" count="0" selected="0"/>
          <reference field="3" count="1">
            <x v="32"/>
          </reference>
        </references>
      </pivotArea>
    </format>
    <format dxfId="20">
      <pivotArea dataOnly="0" labelOnly="1" fieldPosition="0">
        <references count="2">
          <reference field="1" count="0" selected="0"/>
          <reference field="3" count="1">
            <x v="34"/>
          </reference>
        </references>
      </pivotArea>
    </format>
    <format dxfId="19">
      <pivotArea dataOnly="0" labelOnly="1" fieldPosition="0">
        <references count="2">
          <reference field="1" count="0" selected="0"/>
          <reference field="3" count="1">
            <x v="35"/>
          </reference>
        </references>
      </pivotArea>
    </format>
    <format dxfId="18">
      <pivotArea dataOnly="0" labelOnly="1" fieldPosition="0">
        <references count="2">
          <reference field="1" count="0" selected="0"/>
          <reference field="3" count="1">
            <x v="36"/>
          </reference>
        </references>
      </pivotArea>
    </format>
    <format dxfId="17">
      <pivotArea dataOnly="0" labelOnly="1" fieldPosition="0">
        <references count="2">
          <reference field="1" count="0" selected="0"/>
          <reference field="3" count="1">
            <x v="37"/>
          </reference>
        </references>
      </pivotArea>
    </format>
    <format dxfId="16">
      <pivotArea dataOnly="0" labelOnly="1" fieldPosition="0">
        <references count="2">
          <reference field="1" count="0" selected="0"/>
          <reference field="3" count="1">
            <x v="38"/>
          </reference>
        </references>
      </pivotArea>
    </format>
    <format dxfId="15">
      <pivotArea dataOnly="0" labelOnly="1" fieldPosition="0">
        <references count="2">
          <reference field="1" count="0" selected="0"/>
          <reference field="3" count="1">
            <x v="39"/>
          </reference>
        </references>
      </pivotArea>
    </format>
    <format dxfId="14">
      <pivotArea dataOnly="0" labelOnly="1" fieldPosition="0">
        <references count="2">
          <reference field="1" count="0" selected="0"/>
          <reference field="3" count="1">
            <x v="53"/>
          </reference>
        </references>
      </pivotArea>
    </format>
    <format dxfId="13">
      <pivotArea dataOnly="0" labelOnly="1" fieldPosition="0">
        <references count="2">
          <reference field="1" count="0" selected="0"/>
          <reference field="3" count="1">
            <x v="54"/>
          </reference>
        </references>
      </pivotArea>
    </format>
    <format dxfId="12">
      <pivotArea dataOnly="0" labelOnly="1" fieldPosition="0">
        <references count="2">
          <reference field="1" count="0" selected="0"/>
          <reference field="3" count="1">
            <x v="58"/>
          </reference>
        </references>
      </pivotArea>
    </format>
    <format dxfId="11">
      <pivotArea dataOnly="0" labelOnly="1" fieldPosition="0">
        <references count="2">
          <reference field="1" count="0" selected="0"/>
          <reference field="3" count="1">
            <x v="60"/>
          </reference>
        </references>
      </pivotArea>
    </format>
    <format dxfId="10">
      <pivotArea dataOnly="0" labelOnly="1" fieldPosition="0">
        <references count="2">
          <reference field="1" count="0" selected="0"/>
          <reference field="3" count="1">
            <x v="61"/>
          </reference>
        </references>
      </pivotArea>
    </format>
    <format dxfId="9">
      <pivotArea dataOnly="0" labelOnly="1" fieldPosition="0">
        <references count="2">
          <reference field="1" count="0" selected="0"/>
          <reference field="3" count="1">
            <x v="74"/>
          </reference>
        </references>
      </pivotArea>
    </format>
    <format dxfId="8">
      <pivotArea dataOnly="0" labelOnly="1" fieldPosition="0">
        <references count="2">
          <reference field="1" count="0" selected="0"/>
          <reference field="3" count="1">
            <x v="75"/>
          </reference>
        </references>
      </pivotArea>
    </format>
    <format dxfId="7">
      <pivotArea dataOnly="0" labelOnly="1" fieldPosition="0">
        <references count="2">
          <reference field="1" count="0" selected="0"/>
          <reference field="3" count="1">
            <x v="79"/>
          </reference>
        </references>
      </pivotArea>
    </format>
    <format dxfId="6">
      <pivotArea dataOnly="0" labelOnly="1" fieldPosition="0">
        <references count="2">
          <reference field="1" count="0" selected="0"/>
          <reference field="3" count="1">
            <x v="81"/>
          </reference>
        </references>
      </pivotArea>
    </format>
    <format dxfId="5">
      <pivotArea dataOnly="0" labelOnly="1" fieldPosition="0">
        <references count="2">
          <reference field="1" count="0" selected="0"/>
          <reference field="3" count="1">
            <x v="82"/>
          </reference>
        </references>
      </pivotArea>
    </format>
    <format dxfId="4">
      <pivotArea dataOnly="0" labelOnly="1" fieldPosition="0">
        <references count="2">
          <reference field="1" count="0" selected="0"/>
          <reference field="3" count="1">
            <x v="92"/>
          </reference>
        </references>
      </pivotArea>
    </format>
    <format dxfId="3">
      <pivotArea dataOnly="0" labelOnly="1" fieldPosition="0">
        <references count="2">
          <reference field="1" count="0" selected="0"/>
          <reference field="3" count="4">
            <x v="100"/>
            <x v="105"/>
            <x v="106"/>
            <x v="113"/>
          </reference>
        </references>
      </pivotArea>
    </format>
    <format dxfId="2">
      <pivotArea dataOnly="0" labelOnly="1" fieldPosition="0">
        <references count="2">
          <reference field="1" count="0" selected="0"/>
          <reference field="3" count="1">
            <x v="28"/>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93B8C4-A70C-432C-B799-D5537E51E284}">
  <sheetPr filterMode="1"/>
  <dimension ref="A1:O68"/>
  <sheetViews>
    <sheetView showGridLines="0" topLeftCell="B1" zoomScale="70" zoomScaleNormal="70" workbookViewId="0">
      <selection activeCell="L6" sqref="L6"/>
    </sheetView>
  </sheetViews>
  <sheetFormatPr baseColWidth="10" defaultRowHeight="14.5" x14ac:dyDescent="0.35"/>
  <cols>
    <col min="1" max="1" width="24.1796875" customWidth="1"/>
    <col min="2" max="2" width="21.453125" customWidth="1"/>
    <col min="3" max="3" width="26.54296875" customWidth="1"/>
    <col min="4" max="4" width="16.81640625" customWidth="1"/>
    <col min="5" max="5" width="23.1796875" customWidth="1"/>
    <col min="6" max="6" width="23" customWidth="1"/>
    <col min="7" max="7" width="19.81640625" customWidth="1"/>
    <col min="8" max="8" width="16.1796875" customWidth="1"/>
    <col min="9" max="9" width="17.453125" customWidth="1"/>
    <col min="10" max="10" width="22.1796875" customWidth="1"/>
    <col min="11" max="11" width="17.81640625" style="9" customWidth="1"/>
    <col min="12" max="12" width="24.453125" customWidth="1"/>
    <col min="13" max="13" width="25.1796875" customWidth="1"/>
    <col min="14" max="14" width="22.54296875" customWidth="1"/>
    <col min="15" max="15" width="24.81640625" customWidth="1"/>
  </cols>
  <sheetData>
    <row r="1" spans="1:15" ht="15" thickBot="1" x14ac:dyDescent="0.4">
      <c r="F1" s="8">
        <v>0.2</v>
      </c>
      <c r="G1" s="8">
        <v>0.2</v>
      </c>
      <c r="H1" s="8">
        <v>0.2</v>
      </c>
      <c r="I1" s="8">
        <v>0.2</v>
      </c>
      <c r="J1" s="8">
        <v>0.2</v>
      </c>
    </row>
    <row r="2" spans="1:15" ht="91" x14ac:dyDescent="0.35">
      <c r="A2" s="1" t="s">
        <v>35</v>
      </c>
      <c r="B2" s="10" t="s">
        <v>36</v>
      </c>
      <c r="C2" s="11" t="s">
        <v>37</v>
      </c>
      <c r="D2" s="12" t="s">
        <v>38</v>
      </c>
      <c r="E2" s="2" t="s">
        <v>39</v>
      </c>
      <c r="F2" s="13" t="s">
        <v>162</v>
      </c>
      <c r="G2" s="14" t="s">
        <v>163</v>
      </c>
      <c r="H2" s="14" t="s">
        <v>164</v>
      </c>
      <c r="I2" s="14" t="s">
        <v>165</v>
      </c>
      <c r="J2" s="14" t="s">
        <v>166</v>
      </c>
      <c r="K2" s="15" t="s">
        <v>167</v>
      </c>
      <c r="L2" s="16" t="s">
        <v>168</v>
      </c>
      <c r="M2" s="17" t="s">
        <v>169</v>
      </c>
      <c r="N2" s="18" t="s">
        <v>170</v>
      </c>
      <c r="O2" s="18" t="s">
        <v>171</v>
      </c>
    </row>
    <row r="3" spans="1:15" ht="91" hidden="1" x14ac:dyDescent="0.35">
      <c r="A3" s="3" t="s">
        <v>40</v>
      </c>
      <c r="B3" s="4" t="s">
        <v>41</v>
      </c>
      <c r="C3" s="4" t="s">
        <v>42</v>
      </c>
      <c r="D3" s="4" t="s">
        <v>43</v>
      </c>
      <c r="E3" s="19" t="s">
        <v>44</v>
      </c>
      <c r="F3" s="20">
        <v>1</v>
      </c>
      <c r="G3" s="3">
        <v>2</v>
      </c>
      <c r="H3" s="21">
        <v>4</v>
      </c>
      <c r="I3" s="22">
        <v>4</v>
      </c>
      <c r="J3" s="20">
        <v>2</v>
      </c>
      <c r="K3" s="20">
        <f>F3*$F$1+G3*$G$1+H3*$H$1+I3*$I$1+J3*$J$1</f>
        <v>2.6</v>
      </c>
      <c r="L3" s="23" t="str">
        <f>IF(AND(K3&gt;=0,K3&lt;=1.9),"Bajo",IF(AND(K3&gt;=2,K3&lt;=2.8),"Moderado",IF(AND(K3&gt;=2.9,K3&lt;=3.7),"Considerable",IF(K3&gt;=3.8,"Significativo"))))</f>
        <v>Moderado</v>
      </c>
      <c r="M3" s="24" t="str">
        <f>INDEX(Ciclo_Rotación_Calif,MATCH(L3,Ciclo_Rotación_Def,0))</f>
        <v>Cada 3 años</v>
      </c>
      <c r="N3" s="25"/>
      <c r="O3" s="26"/>
    </row>
    <row r="4" spans="1:15" ht="169" hidden="1" x14ac:dyDescent="0.35">
      <c r="A4" s="3" t="s">
        <v>40</v>
      </c>
      <c r="B4" s="4" t="s">
        <v>45</v>
      </c>
      <c r="C4" s="4" t="s">
        <v>46</v>
      </c>
      <c r="D4" s="4">
        <v>9</v>
      </c>
      <c r="E4" s="19" t="s">
        <v>47</v>
      </c>
      <c r="F4" s="20">
        <v>1</v>
      </c>
      <c r="G4" s="3">
        <v>2</v>
      </c>
      <c r="H4" s="21">
        <v>2</v>
      </c>
      <c r="I4" s="22">
        <v>2</v>
      </c>
      <c r="J4" s="20">
        <v>2</v>
      </c>
      <c r="K4" s="20">
        <f>F4*$F$1+G4*$G$1+H4*$H$1+I4*$I$1+J4*$J$1</f>
        <v>1.7999999999999998</v>
      </c>
      <c r="L4" s="27" t="str">
        <f t="shared" ref="L4:L66" si="0">IF(AND(K4&gt;=0,K4&lt;=1.9),"Bajo",IF(AND(K4&gt;=2,K4&lt;=2.8),"Moderado",IF(AND(K4&gt;=2.9,K4&lt;=3.7),"Considerable",IF(K4&gt;=3.8,"Significativo"))))</f>
        <v>Bajo</v>
      </c>
      <c r="M4" s="24" t="str">
        <f>INDEX(Ciclo_Rotación_Calif,MATCH(L4,Ciclo_Rotación_Def,0))</f>
        <v>No auditar</v>
      </c>
      <c r="N4" s="25"/>
      <c r="O4" s="26"/>
    </row>
    <row r="5" spans="1:15" ht="221" hidden="1" x14ac:dyDescent="0.35">
      <c r="A5" s="3" t="s">
        <v>40</v>
      </c>
      <c r="B5" s="4" t="s">
        <v>48</v>
      </c>
      <c r="C5" s="4" t="s">
        <v>49</v>
      </c>
      <c r="D5" s="4">
        <v>562</v>
      </c>
      <c r="E5" s="19" t="s">
        <v>44</v>
      </c>
      <c r="F5" s="20">
        <v>1</v>
      </c>
      <c r="G5" s="3">
        <v>3</v>
      </c>
      <c r="H5" s="21">
        <v>3</v>
      </c>
      <c r="I5" s="22">
        <v>1</v>
      </c>
      <c r="J5" s="20">
        <v>2</v>
      </c>
      <c r="K5" s="20">
        <f t="shared" ref="K5:K66" si="1">F5*$F$1+G5*$G$1+H5*$H$1+I5*$I$1+J5*$J$1</f>
        <v>2</v>
      </c>
      <c r="L5" s="23" t="str">
        <f t="shared" si="0"/>
        <v>Moderado</v>
      </c>
      <c r="M5" s="24" t="str">
        <f>INDEX(Ciclo_Rotación_Calif,MATCH(L5,Ciclo_Rotación_Def,0))</f>
        <v>Cada 3 años</v>
      </c>
      <c r="N5" s="25"/>
      <c r="O5" s="28"/>
    </row>
    <row r="6" spans="1:15" ht="26" x14ac:dyDescent="0.35">
      <c r="A6" s="3" t="s">
        <v>40</v>
      </c>
      <c r="B6" s="4" t="s">
        <v>50</v>
      </c>
      <c r="C6" s="4" t="s">
        <v>51</v>
      </c>
      <c r="D6" s="4">
        <v>12</v>
      </c>
      <c r="E6" s="19" t="s">
        <v>44</v>
      </c>
      <c r="F6" s="20">
        <v>5</v>
      </c>
      <c r="G6" s="3">
        <v>4</v>
      </c>
      <c r="H6" s="21">
        <v>4</v>
      </c>
      <c r="I6" s="22">
        <v>3</v>
      </c>
      <c r="J6" s="20">
        <v>4</v>
      </c>
      <c r="K6" s="20">
        <f t="shared" si="1"/>
        <v>4</v>
      </c>
      <c r="L6" s="29" t="str">
        <f t="shared" si="0"/>
        <v>Significativo</v>
      </c>
      <c r="M6" s="24" t="s">
        <v>172</v>
      </c>
      <c r="N6" s="25"/>
      <c r="O6" s="28"/>
    </row>
    <row r="7" spans="1:15" ht="65" hidden="1" x14ac:dyDescent="0.35">
      <c r="A7" s="3" t="s">
        <v>40</v>
      </c>
      <c r="B7" s="4" t="s">
        <v>52</v>
      </c>
      <c r="C7" s="4" t="s">
        <v>53</v>
      </c>
      <c r="D7" s="4">
        <v>125</v>
      </c>
      <c r="E7" s="19" t="s">
        <v>44</v>
      </c>
      <c r="F7" s="20">
        <v>4</v>
      </c>
      <c r="G7" s="3">
        <v>4</v>
      </c>
      <c r="H7" s="21">
        <v>3</v>
      </c>
      <c r="I7" s="22">
        <v>3</v>
      </c>
      <c r="J7" s="20">
        <v>3</v>
      </c>
      <c r="K7" s="20">
        <f t="shared" si="1"/>
        <v>3.4000000000000004</v>
      </c>
      <c r="L7" s="30" t="str">
        <f t="shared" si="0"/>
        <v>Considerable</v>
      </c>
      <c r="M7" s="24" t="s">
        <v>173</v>
      </c>
      <c r="N7" s="25"/>
      <c r="O7" s="28"/>
    </row>
    <row r="8" spans="1:15" ht="65" hidden="1" x14ac:dyDescent="0.35">
      <c r="A8" s="3" t="s">
        <v>40</v>
      </c>
      <c r="B8" s="31" t="s">
        <v>54</v>
      </c>
      <c r="C8" s="4" t="s">
        <v>55</v>
      </c>
      <c r="D8" s="31">
        <v>15626</v>
      </c>
      <c r="E8" s="19" t="s">
        <v>44</v>
      </c>
      <c r="F8" s="20">
        <v>2</v>
      </c>
      <c r="G8" s="3">
        <v>4</v>
      </c>
      <c r="H8" s="21">
        <v>3</v>
      </c>
      <c r="I8" s="22">
        <v>3</v>
      </c>
      <c r="J8" s="20">
        <v>4</v>
      </c>
      <c r="K8" s="20">
        <f t="shared" si="1"/>
        <v>3.2</v>
      </c>
      <c r="L8" s="30" t="str">
        <f t="shared" si="0"/>
        <v>Considerable</v>
      </c>
      <c r="M8" s="24" t="s">
        <v>173</v>
      </c>
      <c r="N8" s="25"/>
      <c r="O8" s="28"/>
    </row>
    <row r="9" spans="1:15" ht="65" hidden="1" x14ac:dyDescent="0.35">
      <c r="A9" s="3" t="s">
        <v>40</v>
      </c>
      <c r="B9" s="31" t="s">
        <v>56</v>
      </c>
      <c r="C9" s="4" t="s">
        <v>57</v>
      </c>
      <c r="D9" s="31">
        <v>152</v>
      </c>
      <c r="E9" s="19" t="s">
        <v>47</v>
      </c>
      <c r="F9" s="20">
        <v>1</v>
      </c>
      <c r="G9" s="3">
        <v>3</v>
      </c>
      <c r="H9" s="21">
        <v>2</v>
      </c>
      <c r="I9" s="22">
        <v>2</v>
      </c>
      <c r="J9" s="20">
        <v>1</v>
      </c>
      <c r="K9" s="20">
        <f t="shared" si="1"/>
        <v>1.8</v>
      </c>
      <c r="L9" s="27" t="str">
        <f t="shared" si="0"/>
        <v>Bajo</v>
      </c>
      <c r="M9" s="24" t="str">
        <f>INDEX(Ciclo_Rotación_Calif,MATCH(L9,Ciclo_Rotación_Def,0))</f>
        <v>No auditar</v>
      </c>
      <c r="N9" s="25"/>
      <c r="O9" s="28"/>
    </row>
    <row r="10" spans="1:15" ht="91" hidden="1" x14ac:dyDescent="0.35">
      <c r="A10" s="3" t="s">
        <v>40</v>
      </c>
      <c r="B10" s="31" t="s">
        <v>58</v>
      </c>
      <c r="C10" s="4" t="s">
        <v>59</v>
      </c>
      <c r="D10" s="31">
        <v>3</v>
      </c>
      <c r="E10" s="19" t="s">
        <v>47</v>
      </c>
      <c r="F10" s="20">
        <v>4</v>
      </c>
      <c r="G10" s="3">
        <v>4</v>
      </c>
      <c r="H10" s="21">
        <v>3</v>
      </c>
      <c r="I10" s="22">
        <v>3</v>
      </c>
      <c r="J10" s="20">
        <v>4</v>
      </c>
      <c r="K10" s="20">
        <f t="shared" si="1"/>
        <v>3.6000000000000005</v>
      </c>
      <c r="L10" s="30" t="str">
        <f t="shared" si="0"/>
        <v>Considerable</v>
      </c>
      <c r="M10" s="24" t="s">
        <v>173</v>
      </c>
      <c r="N10" s="25"/>
      <c r="O10" s="28"/>
    </row>
    <row r="11" spans="1:15" ht="91" x14ac:dyDescent="0.35">
      <c r="A11" s="3" t="s">
        <v>40</v>
      </c>
      <c r="B11" s="31" t="s">
        <v>60</v>
      </c>
      <c r="C11" s="31" t="s">
        <v>61</v>
      </c>
      <c r="D11" s="31">
        <v>149</v>
      </c>
      <c r="E11" s="32" t="s">
        <v>62</v>
      </c>
      <c r="F11" s="20">
        <v>5</v>
      </c>
      <c r="G11" s="3">
        <v>5</v>
      </c>
      <c r="H11" s="21">
        <v>4</v>
      </c>
      <c r="I11" s="22">
        <v>4</v>
      </c>
      <c r="J11" s="20">
        <v>4</v>
      </c>
      <c r="K11" s="20">
        <f t="shared" si="1"/>
        <v>4.3999999999999995</v>
      </c>
      <c r="L11" s="29" t="str">
        <f t="shared" si="0"/>
        <v>Significativo</v>
      </c>
      <c r="M11" s="24" t="s">
        <v>172</v>
      </c>
      <c r="N11" s="25"/>
      <c r="O11" s="28"/>
    </row>
    <row r="12" spans="1:15" ht="52" hidden="1" x14ac:dyDescent="0.35">
      <c r="A12" s="3" t="s">
        <v>40</v>
      </c>
      <c r="B12" s="33" t="s">
        <v>63</v>
      </c>
      <c r="C12" s="34" t="s">
        <v>64</v>
      </c>
      <c r="D12" s="33">
        <v>2</v>
      </c>
      <c r="E12" s="19" t="s">
        <v>44</v>
      </c>
      <c r="F12" s="20">
        <v>2</v>
      </c>
      <c r="G12" s="3">
        <v>3</v>
      </c>
      <c r="H12" s="21">
        <v>3</v>
      </c>
      <c r="I12" s="22">
        <v>3</v>
      </c>
      <c r="J12" s="20">
        <v>1</v>
      </c>
      <c r="K12" s="20">
        <f t="shared" si="1"/>
        <v>2.4000000000000004</v>
      </c>
      <c r="L12" s="23" t="str">
        <f t="shared" si="0"/>
        <v>Moderado</v>
      </c>
      <c r="M12" s="24" t="str">
        <f>INDEX(Ciclo_Rotación_Calif,MATCH(L12,Ciclo_Rotación_Def,0))</f>
        <v>Cada 3 años</v>
      </c>
      <c r="N12" s="25"/>
      <c r="O12" s="28"/>
    </row>
    <row r="13" spans="1:15" ht="273" hidden="1" x14ac:dyDescent="0.35">
      <c r="A13" s="3" t="s">
        <v>40</v>
      </c>
      <c r="B13" s="31" t="s">
        <v>65</v>
      </c>
      <c r="C13" s="4" t="s">
        <v>66</v>
      </c>
      <c r="D13" s="31">
        <v>856</v>
      </c>
      <c r="E13" s="35" t="s">
        <v>44</v>
      </c>
      <c r="F13" s="20">
        <v>2</v>
      </c>
      <c r="G13" s="3">
        <v>5</v>
      </c>
      <c r="H13" s="21">
        <v>3</v>
      </c>
      <c r="I13" s="22">
        <v>3</v>
      </c>
      <c r="J13" s="20">
        <v>2</v>
      </c>
      <c r="K13" s="20">
        <f t="shared" si="1"/>
        <v>3</v>
      </c>
      <c r="L13" s="30" t="str">
        <f t="shared" si="0"/>
        <v>Considerable</v>
      </c>
      <c r="M13" s="24" t="s">
        <v>173</v>
      </c>
      <c r="N13" s="25"/>
      <c r="O13" s="28"/>
    </row>
    <row r="14" spans="1:15" ht="117" hidden="1" x14ac:dyDescent="0.35">
      <c r="A14" s="3" t="s">
        <v>40</v>
      </c>
      <c r="B14" s="4" t="s">
        <v>67</v>
      </c>
      <c r="C14" s="4" t="s">
        <v>68</v>
      </c>
      <c r="D14" s="4">
        <v>1570</v>
      </c>
      <c r="E14" s="36" t="s">
        <v>69</v>
      </c>
      <c r="F14" s="20">
        <v>1</v>
      </c>
      <c r="G14" s="3">
        <v>2</v>
      </c>
      <c r="H14" s="21">
        <v>2</v>
      </c>
      <c r="I14" s="22">
        <v>2</v>
      </c>
      <c r="J14" s="20">
        <v>1</v>
      </c>
      <c r="K14" s="20">
        <f t="shared" si="1"/>
        <v>1.5999999999999999</v>
      </c>
      <c r="L14" s="27" t="str">
        <f t="shared" si="0"/>
        <v>Bajo</v>
      </c>
      <c r="M14" s="24" t="str">
        <f>INDEX(Ciclo_Rotación_Calif,MATCH(L14,Ciclo_Rotación_Def,0))</f>
        <v>No auditar</v>
      </c>
      <c r="N14" s="25"/>
      <c r="O14" s="28"/>
    </row>
    <row r="15" spans="1:15" ht="156" hidden="1" x14ac:dyDescent="0.35">
      <c r="A15" s="3" t="s">
        <v>40</v>
      </c>
      <c r="B15" s="4" t="s">
        <v>70</v>
      </c>
      <c r="C15" s="4" t="s">
        <v>71</v>
      </c>
      <c r="D15" s="4">
        <v>2</v>
      </c>
      <c r="E15" s="36" t="s">
        <v>69</v>
      </c>
      <c r="F15" s="20">
        <v>4</v>
      </c>
      <c r="G15" s="3">
        <v>2</v>
      </c>
      <c r="H15" s="21">
        <v>3</v>
      </c>
      <c r="I15" s="22">
        <v>2</v>
      </c>
      <c r="J15" s="20">
        <v>3</v>
      </c>
      <c r="K15" s="20">
        <f t="shared" si="1"/>
        <v>2.8000000000000003</v>
      </c>
      <c r="L15" s="23" t="str">
        <f t="shared" si="0"/>
        <v>Moderado</v>
      </c>
      <c r="M15" s="24" t="str">
        <f>INDEX(Ciclo_Rotación_Calif,MATCH(L15,Ciclo_Rotación_Def,0))</f>
        <v>Cada 3 años</v>
      </c>
      <c r="N15" s="25"/>
      <c r="O15" s="28"/>
    </row>
    <row r="16" spans="1:15" ht="91" hidden="1" x14ac:dyDescent="0.35">
      <c r="A16" s="3" t="s">
        <v>40</v>
      </c>
      <c r="B16" s="4" t="s">
        <v>72</v>
      </c>
      <c r="C16" s="4" t="s">
        <v>73</v>
      </c>
      <c r="D16" s="4">
        <v>2</v>
      </c>
      <c r="E16" s="36" t="s">
        <v>69</v>
      </c>
      <c r="F16" s="20">
        <v>2</v>
      </c>
      <c r="G16" s="3">
        <v>3</v>
      </c>
      <c r="H16" s="21">
        <v>3</v>
      </c>
      <c r="I16" s="22">
        <v>3</v>
      </c>
      <c r="J16" s="20">
        <v>4</v>
      </c>
      <c r="K16" s="20">
        <f t="shared" si="1"/>
        <v>3</v>
      </c>
      <c r="L16" s="30" t="str">
        <f t="shared" si="0"/>
        <v>Considerable</v>
      </c>
      <c r="M16" s="24" t="s">
        <v>173</v>
      </c>
      <c r="N16" s="25"/>
      <c r="O16" s="28"/>
    </row>
    <row r="17" spans="1:15" ht="65" hidden="1" x14ac:dyDescent="0.35">
      <c r="A17" s="3" t="s">
        <v>40</v>
      </c>
      <c r="B17" s="37" t="s">
        <v>74</v>
      </c>
      <c r="C17" s="4" t="s">
        <v>75</v>
      </c>
      <c r="D17" s="37" t="s">
        <v>76</v>
      </c>
      <c r="E17" s="36" t="s">
        <v>69</v>
      </c>
      <c r="F17" s="20">
        <v>1</v>
      </c>
      <c r="G17" s="3">
        <v>2</v>
      </c>
      <c r="H17" s="21">
        <v>2</v>
      </c>
      <c r="I17" s="22">
        <v>2</v>
      </c>
      <c r="J17" s="20">
        <v>3</v>
      </c>
      <c r="K17" s="20">
        <f t="shared" si="1"/>
        <v>2</v>
      </c>
      <c r="L17" s="23" t="str">
        <f t="shared" si="0"/>
        <v>Moderado</v>
      </c>
      <c r="M17" s="24" t="str">
        <f t="shared" ref="M17:M22" si="2">INDEX(Ciclo_Rotación_Calif,MATCH(L17,Ciclo_Rotación_Def,0))</f>
        <v>Cada 3 años</v>
      </c>
      <c r="N17" s="25"/>
      <c r="O17" s="28"/>
    </row>
    <row r="18" spans="1:15" ht="78" hidden="1" x14ac:dyDescent="0.35">
      <c r="A18" s="3" t="s">
        <v>40</v>
      </c>
      <c r="B18" s="37" t="s">
        <v>77</v>
      </c>
      <c r="C18" s="4" t="s">
        <v>78</v>
      </c>
      <c r="D18" s="37" t="s">
        <v>76</v>
      </c>
      <c r="E18" s="36" t="s">
        <v>69</v>
      </c>
      <c r="F18" s="20">
        <v>1</v>
      </c>
      <c r="G18" s="3">
        <v>2</v>
      </c>
      <c r="H18" s="21">
        <v>2</v>
      </c>
      <c r="I18" s="22">
        <v>2</v>
      </c>
      <c r="J18" s="20">
        <v>3</v>
      </c>
      <c r="K18" s="20">
        <f t="shared" si="1"/>
        <v>2</v>
      </c>
      <c r="L18" s="23" t="str">
        <f t="shared" si="0"/>
        <v>Moderado</v>
      </c>
      <c r="M18" s="24" t="str">
        <f t="shared" si="2"/>
        <v>Cada 3 años</v>
      </c>
      <c r="N18" s="25"/>
      <c r="O18" s="28"/>
    </row>
    <row r="19" spans="1:15" ht="117" hidden="1" x14ac:dyDescent="0.35">
      <c r="A19" s="3" t="s">
        <v>40</v>
      </c>
      <c r="B19" s="31" t="s">
        <v>79</v>
      </c>
      <c r="C19" s="4" t="s">
        <v>80</v>
      </c>
      <c r="D19" s="31">
        <v>1</v>
      </c>
      <c r="E19" s="36" t="s">
        <v>69</v>
      </c>
      <c r="F19" s="20">
        <v>2</v>
      </c>
      <c r="G19" s="3">
        <v>3</v>
      </c>
      <c r="H19" s="21">
        <v>3</v>
      </c>
      <c r="I19" s="22">
        <v>3</v>
      </c>
      <c r="J19" s="20">
        <v>3</v>
      </c>
      <c r="K19" s="20">
        <f t="shared" si="1"/>
        <v>2.8000000000000003</v>
      </c>
      <c r="L19" s="23" t="str">
        <f t="shared" si="0"/>
        <v>Moderado</v>
      </c>
      <c r="M19" s="24" t="str">
        <f t="shared" si="2"/>
        <v>Cada 3 años</v>
      </c>
      <c r="N19" s="25"/>
      <c r="O19" s="28"/>
    </row>
    <row r="20" spans="1:15" ht="65" hidden="1" x14ac:dyDescent="0.35">
      <c r="A20" s="3" t="s">
        <v>40</v>
      </c>
      <c r="B20" s="31" t="s">
        <v>81</v>
      </c>
      <c r="C20" s="4" t="s">
        <v>82</v>
      </c>
      <c r="D20" s="31">
        <v>4</v>
      </c>
      <c r="E20" s="36" t="s">
        <v>69</v>
      </c>
      <c r="F20" s="20">
        <v>1</v>
      </c>
      <c r="G20" s="3">
        <v>2</v>
      </c>
      <c r="H20" s="21">
        <v>2</v>
      </c>
      <c r="I20" s="22">
        <v>2</v>
      </c>
      <c r="J20" s="20">
        <v>2</v>
      </c>
      <c r="K20" s="20">
        <f t="shared" si="1"/>
        <v>1.7999999999999998</v>
      </c>
      <c r="L20" s="27" t="str">
        <f t="shared" si="0"/>
        <v>Bajo</v>
      </c>
      <c r="M20" s="24" t="str">
        <f t="shared" si="2"/>
        <v>No auditar</v>
      </c>
      <c r="N20" s="25"/>
      <c r="O20" s="28"/>
    </row>
    <row r="21" spans="1:15" ht="91" hidden="1" x14ac:dyDescent="0.35">
      <c r="A21" s="3" t="s">
        <v>40</v>
      </c>
      <c r="B21" s="31" t="s">
        <v>83</v>
      </c>
      <c r="C21" s="4" t="s">
        <v>84</v>
      </c>
      <c r="D21" s="31">
        <v>30</v>
      </c>
      <c r="E21" s="36" t="s">
        <v>69</v>
      </c>
      <c r="F21" s="20">
        <v>1</v>
      </c>
      <c r="G21" s="3">
        <v>2</v>
      </c>
      <c r="H21" s="21">
        <v>2</v>
      </c>
      <c r="I21" s="22">
        <v>2</v>
      </c>
      <c r="J21" s="20">
        <v>3</v>
      </c>
      <c r="K21" s="20">
        <f t="shared" si="1"/>
        <v>2</v>
      </c>
      <c r="L21" s="23" t="str">
        <f t="shared" si="0"/>
        <v>Moderado</v>
      </c>
      <c r="M21" s="24" t="str">
        <f t="shared" si="2"/>
        <v>Cada 3 años</v>
      </c>
      <c r="N21" s="25"/>
      <c r="O21" s="28"/>
    </row>
    <row r="22" spans="1:15" ht="39" hidden="1" x14ac:dyDescent="0.35">
      <c r="A22" s="3" t="s">
        <v>40</v>
      </c>
      <c r="B22" s="31" t="s">
        <v>85</v>
      </c>
      <c r="C22" s="4" t="s">
        <v>86</v>
      </c>
      <c r="D22" s="31">
        <v>1573</v>
      </c>
      <c r="E22" s="36" t="s">
        <v>69</v>
      </c>
      <c r="F22" s="20">
        <v>1</v>
      </c>
      <c r="G22" s="3">
        <v>1</v>
      </c>
      <c r="H22" s="21">
        <v>2</v>
      </c>
      <c r="I22" s="22">
        <v>2</v>
      </c>
      <c r="J22" s="20">
        <v>1</v>
      </c>
      <c r="K22" s="20">
        <f t="shared" si="1"/>
        <v>1.4000000000000001</v>
      </c>
      <c r="L22" s="27" t="str">
        <f t="shared" si="0"/>
        <v>Bajo</v>
      </c>
      <c r="M22" s="24" t="str">
        <f t="shared" si="2"/>
        <v>No auditar</v>
      </c>
      <c r="N22" s="25"/>
      <c r="O22" s="28"/>
    </row>
    <row r="23" spans="1:15" ht="78" hidden="1" x14ac:dyDescent="0.35">
      <c r="A23" s="3" t="s">
        <v>40</v>
      </c>
      <c r="B23" s="38" t="s">
        <v>87</v>
      </c>
      <c r="C23" s="37" t="s">
        <v>88</v>
      </c>
      <c r="D23" s="38">
        <v>143</v>
      </c>
      <c r="E23" s="36" t="s">
        <v>69</v>
      </c>
      <c r="F23" s="20">
        <v>4</v>
      </c>
      <c r="G23" s="3">
        <v>3</v>
      </c>
      <c r="H23" s="21">
        <v>3</v>
      </c>
      <c r="I23" s="22">
        <v>3</v>
      </c>
      <c r="J23" s="20">
        <v>3</v>
      </c>
      <c r="K23" s="20">
        <f t="shared" si="1"/>
        <v>3.2</v>
      </c>
      <c r="L23" s="30" t="str">
        <f t="shared" si="0"/>
        <v>Considerable</v>
      </c>
      <c r="M23" s="24" t="s">
        <v>173</v>
      </c>
      <c r="N23" s="25"/>
      <c r="O23" s="28"/>
    </row>
    <row r="24" spans="1:15" ht="78" hidden="1" x14ac:dyDescent="0.35">
      <c r="A24" s="3" t="s">
        <v>40</v>
      </c>
      <c r="B24" s="31" t="s">
        <v>89</v>
      </c>
      <c r="C24" s="4" t="s">
        <v>90</v>
      </c>
      <c r="D24" s="31">
        <v>850</v>
      </c>
      <c r="E24" s="36" t="s">
        <v>69</v>
      </c>
      <c r="F24" s="20">
        <v>1</v>
      </c>
      <c r="G24" s="3">
        <v>3</v>
      </c>
      <c r="H24" s="21">
        <v>3</v>
      </c>
      <c r="I24" s="22">
        <v>3</v>
      </c>
      <c r="J24" s="20">
        <v>1</v>
      </c>
      <c r="K24" s="20">
        <f t="shared" si="1"/>
        <v>2.2000000000000002</v>
      </c>
      <c r="L24" s="23" t="str">
        <f t="shared" si="0"/>
        <v>Moderado</v>
      </c>
      <c r="M24" s="24" t="str">
        <f>INDEX(Ciclo_Rotación_Calif,MATCH(L24,Ciclo_Rotación_Def,0))</f>
        <v>Cada 3 años</v>
      </c>
      <c r="N24" s="25"/>
      <c r="O24" s="28"/>
    </row>
    <row r="25" spans="1:15" ht="91" hidden="1" x14ac:dyDescent="0.35">
      <c r="A25" s="3" t="s">
        <v>40</v>
      </c>
      <c r="B25" s="31" t="s">
        <v>91</v>
      </c>
      <c r="C25" s="4" t="s">
        <v>92</v>
      </c>
      <c r="D25" s="31">
        <v>519</v>
      </c>
      <c r="E25" s="36" t="s">
        <v>69</v>
      </c>
      <c r="F25" s="20">
        <v>1</v>
      </c>
      <c r="G25" s="3">
        <v>2</v>
      </c>
      <c r="H25" s="21">
        <v>2</v>
      </c>
      <c r="I25" s="22">
        <v>2</v>
      </c>
      <c r="J25" s="20">
        <v>2</v>
      </c>
      <c r="K25" s="20">
        <f t="shared" si="1"/>
        <v>1.7999999999999998</v>
      </c>
      <c r="L25" s="27" t="str">
        <f t="shared" si="0"/>
        <v>Bajo</v>
      </c>
      <c r="M25" s="24" t="str">
        <f t="shared" ref="M25:M31" si="3">INDEX(Ciclo_Rotación_Calif,MATCH(L25,Ciclo_Rotación_Def,0))</f>
        <v>No auditar</v>
      </c>
      <c r="N25" s="25"/>
      <c r="O25" s="28"/>
    </row>
    <row r="26" spans="1:15" ht="104" hidden="1" x14ac:dyDescent="0.35">
      <c r="A26" s="3" t="s">
        <v>40</v>
      </c>
      <c r="B26" s="31" t="s">
        <v>93</v>
      </c>
      <c r="C26" s="4" t="s">
        <v>94</v>
      </c>
      <c r="D26" s="31">
        <v>132</v>
      </c>
      <c r="E26" s="36" t="s">
        <v>69</v>
      </c>
      <c r="F26" s="20">
        <v>1</v>
      </c>
      <c r="G26" s="3">
        <v>2</v>
      </c>
      <c r="H26" s="21">
        <v>2</v>
      </c>
      <c r="I26" s="22">
        <v>2</v>
      </c>
      <c r="J26" s="20">
        <v>1</v>
      </c>
      <c r="K26" s="20">
        <f t="shared" si="1"/>
        <v>1.5999999999999999</v>
      </c>
      <c r="L26" s="27" t="str">
        <f t="shared" si="0"/>
        <v>Bajo</v>
      </c>
      <c r="M26" s="24" t="str">
        <f t="shared" si="3"/>
        <v>No auditar</v>
      </c>
      <c r="N26" s="25"/>
      <c r="O26" s="28"/>
    </row>
    <row r="27" spans="1:15" ht="52" hidden="1" x14ac:dyDescent="0.35">
      <c r="A27" s="3" t="s">
        <v>40</v>
      </c>
      <c r="B27" s="31" t="s">
        <v>95</v>
      </c>
      <c r="C27" s="4" t="s">
        <v>96</v>
      </c>
      <c r="D27" s="31">
        <v>151</v>
      </c>
      <c r="E27" s="36" t="s">
        <v>69</v>
      </c>
      <c r="F27" s="20">
        <v>1</v>
      </c>
      <c r="G27" s="3">
        <v>2</v>
      </c>
      <c r="H27" s="21">
        <v>2</v>
      </c>
      <c r="I27" s="22">
        <v>1</v>
      </c>
      <c r="J27" s="20">
        <v>1</v>
      </c>
      <c r="K27" s="20">
        <f t="shared" si="1"/>
        <v>1.4</v>
      </c>
      <c r="L27" s="27" t="str">
        <f t="shared" si="0"/>
        <v>Bajo</v>
      </c>
      <c r="M27" s="24" t="str">
        <f t="shared" si="3"/>
        <v>No auditar</v>
      </c>
      <c r="N27" s="25"/>
      <c r="O27" s="28"/>
    </row>
    <row r="28" spans="1:15" ht="182" hidden="1" x14ac:dyDescent="0.35">
      <c r="A28" s="3" t="s">
        <v>40</v>
      </c>
      <c r="B28" s="31" t="s">
        <v>97</v>
      </c>
      <c r="C28" s="4" t="s">
        <v>98</v>
      </c>
      <c r="D28" s="31">
        <v>10</v>
      </c>
      <c r="E28" s="36" t="s">
        <v>69</v>
      </c>
      <c r="F28" s="20">
        <v>1</v>
      </c>
      <c r="G28" s="3">
        <v>2</v>
      </c>
      <c r="H28" s="21">
        <v>2</v>
      </c>
      <c r="I28" s="22">
        <v>2</v>
      </c>
      <c r="J28" s="20">
        <v>2</v>
      </c>
      <c r="K28" s="20">
        <f t="shared" si="1"/>
        <v>1.7999999999999998</v>
      </c>
      <c r="L28" s="27" t="str">
        <f t="shared" si="0"/>
        <v>Bajo</v>
      </c>
      <c r="M28" s="24" t="str">
        <f t="shared" si="3"/>
        <v>No auditar</v>
      </c>
      <c r="N28" s="25"/>
      <c r="O28" s="28"/>
    </row>
    <row r="29" spans="1:15" ht="52" hidden="1" x14ac:dyDescent="0.35">
      <c r="A29" s="3" t="s">
        <v>40</v>
      </c>
      <c r="B29" s="31" t="s">
        <v>99</v>
      </c>
      <c r="C29" s="4" t="s">
        <v>100</v>
      </c>
      <c r="D29" s="31">
        <v>1</v>
      </c>
      <c r="E29" s="36" t="s">
        <v>69</v>
      </c>
      <c r="F29" s="20">
        <v>1</v>
      </c>
      <c r="G29" s="3">
        <v>2</v>
      </c>
      <c r="H29" s="21">
        <v>2</v>
      </c>
      <c r="I29" s="22">
        <v>1</v>
      </c>
      <c r="J29" s="20">
        <v>1</v>
      </c>
      <c r="K29" s="20">
        <f t="shared" si="1"/>
        <v>1.4</v>
      </c>
      <c r="L29" s="27" t="str">
        <f t="shared" si="0"/>
        <v>Bajo</v>
      </c>
      <c r="M29" s="24" t="str">
        <f t="shared" si="3"/>
        <v>No auditar</v>
      </c>
      <c r="N29" s="25"/>
      <c r="O29" s="28"/>
    </row>
    <row r="30" spans="1:15" ht="104" hidden="1" x14ac:dyDescent="0.35">
      <c r="A30" s="3" t="s">
        <v>40</v>
      </c>
      <c r="B30" s="31" t="s">
        <v>101</v>
      </c>
      <c r="C30" s="4" t="s">
        <v>102</v>
      </c>
      <c r="D30" s="31">
        <v>80</v>
      </c>
      <c r="E30" s="36" t="s">
        <v>69</v>
      </c>
      <c r="F30" s="20">
        <v>1</v>
      </c>
      <c r="G30" s="3">
        <v>2</v>
      </c>
      <c r="H30" s="21">
        <v>2</v>
      </c>
      <c r="I30" s="22">
        <v>2</v>
      </c>
      <c r="J30" s="20">
        <v>1</v>
      </c>
      <c r="K30" s="20">
        <f t="shared" si="1"/>
        <v>1.5999999999999999</v>
      </c>
      <c r="L30" s="27" t="str">
        <f t="shared" si="0"/>
        <v>Bajo</v>
      </c>
      <c r="M30" s="24" t="str">
        <f t="shared" si="3"/>
        <v>No auditar</v>
      </c>
      <c r="N30" s="25"/>
      <c r="O30" s="28"/>
    </row>
    <row r="31" spans="1:15" ht="65" hidden="1" x14ac:dyDescent="0.35">
      <c r="A31" s="3" t="s">
        <v>40</v>
      </c>
      <c r="B31" s="31" t="s">
        <v>103</v>
      </c>
      <c r="C31" s="4" t="s">
        <v>104</v>
      </c>
      <c r="D31" s="31">
        <v>1</v>
      </c>
      <c r="E31" s="36" t="s">
        <v>69</v>
      </c>
      <c r="F31" s="20">
        <v>1</v>
      </c>
      <c r="G31" s="3">
        <v>2</v>
      </c>
      <c r="H31" s="21">
        <v>2</v>
      </c>
      <c r="I31" s="22">
        <v>1</v>
      </c>
      <c r="J31" s="20">
        <v>1</v>
      </c>
      <c r="K31" s="20">
        <f t="shared" si="1"/>
        <v>1.4</v>
      </c>
      <c r="L31" s="27" t="str">
        <f t="shared" si="0"/>
        <v>Bajo</v>
      </c>
      <c r="M31" s="24" t="str">
        <f t="shared" si="3"/>
        <v>No auditar</v>
      </c>
      <c r="N31" s="25"/>
      <c r="O31" s="28"/>
    </row>
    <row r="32" spans="1:15" ht="104" hidden="1" x14ac:dyDescent="0.35">
      <c r="A32" s="3" t="s">
        <v>105</v>
      </c>
      <c r="B32" s="39" t="s">
        <v>106</v>
      </c>
      <c r="C32" s="40" t="s">
        <v>107</v>
      </c>
      <c r="D32" s="41">
        <v>4</v>
      </c>
      <c r="E32" s="42"/>
      <c r="F32" s="43">
        <v>4</v>
      </c>
      <c r="G32" s="44">
        <v>4</v>
      </c>
      <c r="H32" s="44">
        <v>4</v>
      </c>
      <c r="I32" s="44">
        <v>3</v>
      </c>
      <c r="J32" s="43">
        <v>3</v>
      </c>
      <c r="K32" s="20">
        <f t="shared" si="1"/>
        <v>3.6000000000000005</v>
      </c>
      <c r="L32" s="30" t="str">
        <f t="shared" si="0"/>
        <v>Considerable</v>
      </c>
      <c r="M32" s="24" t="s">
        <v>173</v>
      </c>
      <c r="N32" s="25"/>
      <c r="O32" s="28"/>
    </row>
    <row r="33" spans="1:15" ht="104" x14ac:dyDescent="0.35">
      <c r="A33" s="3" t="s">
        <v>105</v>
      </c>
      <c r="B33" s="39" t="s">
        <v>108</v>
      </c>
      <c r="C33" s="40" t="s">
        <v>107</v>
      </c>
      <c r="D33" s="41">
        <v>120</v>
      </c>
      <c r="E33" s="42"/>
      <c r="F33" s="43">
        <v>4</v>
      </c>
      <c r="G33" s="44">
        <v>4</v>
      </c>
      <c r="H33" s="44">
        <v>4</v>
      </c>
      <c r="I33" s="44">
        <v>4</v>
      </c>
      <c r="J33" s="43">
        <v>3</v>
      </c>
      <c r="K33" s="20">
        <f t="shared" si="1"/>
        <v>3.8000000000000003</v>
      </c>
      <c r="L33" s="29" t="str">
        <f t="shared" si="0"/>
        <v>Significativo</v>
      </c>
      <c r="M33" s="24" t="s">
        <v>172</v>
      </c>
      <c r="N33" s="25"/>
      <c r="O33" s="28"/>
    </row>
    <row r="34" spans="1:15" ht="104" x14ac:dyDescent="0.35">
      <c r="A34" s="3" t="s">
        <v>105</v>
      </c>
      <c r="B34" s="45" t="s">
        <v>109</v>
      </c>
      <c r="C34" s="40" t="s">
        <v>107</v>
      </c>
      <c r="D34" s="41">
        <v>75</v>
      </c>
      <c r="E34" s="42"/>
      <c r="F34" s="43">
        <v>4</v>
      </c>
      <c r="G34" s="44">
        <v>4</v>
      </c>
      <c r="H34" s="44">
        <v>4</v>
      </c>
      <c r="I34" s="44">
        <v>4</v>
      </c>
      <c r="J34" s="43">
        <v>4</v>
      </c>
      <c r="K34" s="20">
        <f t="shared" si="1"/>
        <v>4</v>
      </c>
      <c r="L34" s="29" t="str">
        <f t="shared" si="0"/>
        <v>Significativo</v>
      </c>
      <c r="M34" s="24" t="s">
        <v>172</v>
      </c>
      <c r="N34" s="25"/>
      <c r="O34" s="28"/>
    </row>
    <row r="35" spans="1:15" ht="104" x14ac:dyDescent="0.35">
      <c r="A35" s="3" t="s">
        <v>105</v>
      </c>
      <c r="B35" s="46" t="s">
        <v>110</v>
      </c>
      <c r="C35" s="40" t="s">
        <v>107</v>
      </c>
      <c r="D35" s="41">
        <v>182</v>
      </c>
      <c r="E35" s="42"/>
      <c r="F35" s="43">
        <v>4</v>
      </c>
      <c r="G35" s="44">
        <v>4</v>
      </c>
      <c r="H35" s="44">
        <v>4</v>
      </c>
      <c r="I35" s="44">
        <v>4</v>
      </c>
      <c r="J35" s="43">
        <v>3</v>
      </c>
      <c r="K35" s="20">
        <f t="shared" si="1"/>
        <v>3.8000000000000003</v>
      </c>
      <c r="L35" s="29" t="str">
        <f t="shared" si="0"/>
        <v>Significativo</v>
      </c>
      <c r="M35" s="24" t="s">
        <v>172</v>
      </c>
      <c r="N35" s="25"/>
      <c r="O35" s="28"/>
    </row>
    <row r="36" spans="1:15" ht="104" hidden="1" x14ac:dyDescent="0.35">
      <c r="A36" s="3" t="s">
        <v>105</v>
      </c>
      <c r="B36" s="45" t="s">
        <v>111</v>
      </c>
      <c r="C36" s="40" t="s">
        <v>107</v>
      </c>
      <c r="D36" s="41">
        <v>11</v>
      </c>
      <c r="E36" s="42"/>
      <c r="F36" s="43">
        <v>2</v>
      </c>
      <c r="G36" s="44">
        <v>2</v>
      </c>
      <c r="H36" s="44">
        <v>2</v>
      </c>
      <c r="I36" s="44">
        <v>2</v>
      </c>
      <c r="J36" s="43">
        <v>1</v>
      </c>
      <c r="K36" s="20">
        <f t="shared" si="1"/>
        <v>1.8</v>
      </c>
      <c r="L36" s="27" t="str">
        <f t="shared" si="0"/>
        <v>Bajo</v>
      </c>
      <c r="M36" s="24" t="str">
        <f>INDEX(Ciclo_Rotación_Calif,MATCH(L36,Ciclo_Rotación_Def,0))</f>
        <v>No auditar</v>
      </c>
      <c r="N36" s="25"/>
      <c r="O36" s="28"/>
    </row>
    <row r="37" spans="1:15" ht="130" hidden="1" x14ac:dyDescent="0.35">
      <c r="A37" s="3" t="s">
        <v>105</v>
      </c>
      <c r="B37" s="7" t="s">
        <v>112</v>
      </c>
      <c r="C37" s="40" t="s">
        <v>107</v>
      </c>
      <c r="D37" s="41">
        <v>4</v>
      </c>
      <c r="E37" s="42"/>
      <c r="F37" s="43">
        <v>2</v>
      </c>
      <c r="G37" s="44">
        <v>2</v>
      </c>
      <c r="H37" s="44">
        <v>2</v>
      </c>
      <c r="I37" s="44">
        <v>2</v>
      </c>
      <c r="J37" s="43">
        <v>1</v>
      </c>
      <c r="K37" s="20">
        <f t="shared" si="1"/>
        <v>1.8</v>
      </c>
      <c r="L37" s="27" t="str">
        <f t="shared" si="0"/>
        <v>Bajo</v>
      </c>
      <c r="M37" s="24" t="str">
        <f>INDEX(Ciclo_Rotación_Calif,MATCH(L37,Ciclo_Rotación_Def,0))</f>
        <v>No auditar</v>
      </c>
      <c r="N37" s="25"/>
      <c r="O37" s="28"/>
    </row>
    <row r="38" spans="1:15" ht="65" hidden="1" x14ac:dyDescent="0.35">
      <c r="A38" s="3" t="s">
        <v>105</v>
      </c>
      <c r="B38" s="5" t="s">
        <v>113</v>
      </c>
      <c r="C38" s="40" t="s">
        <v>114</v>
      </c>
      <c r="D38" s="41">
        <v>336</v>
      </c>
      <c r="E38" s="42"/>
      <c r="F38" s="43">
        <v>2</v>
      </c>
      <c r="G38" s="44">
        <v>4</v>
      </c>
      <c r="H38" s="44">
        <v>4</v>
      </c>
      <c r="I38" s="44">
        <v>2</v>
      </c>
      <c r="J38" s="43">
        <v>1</v>
      </c>
      <c r="K38" s="20">
        <f t="shared" si="1"/>
        <v>2.6</v>
      </c>
      <c r="L38" s="23" t="str">
        <f t="shared" si="0"/>
        <v>Moderado</v>
      </c>
      <c r="M38" s="24" t="str">
        <f>INDEX(Ciclo_Rotación_Calif,MATCH(L38,Ciclo_Rotación_Def,0))</f>
        <v>Cada 3 años</v>
      </c>
      <c r="N38" s="25"/>
      <c r="O38" s="28"/>
    </row>
    <row r="39" spans="1:15" ht="91" hidden="1" x14ac:dyDescent="0.35">
      <c r="A39" s="3" t="s">
        <v>105</v>
      </c>
      <c r="B39" s="7" t="s">
        <v>115</v>
      </c>
      <c r="C39" s="40" t="s">
        <v>116</v>
      </c>
      <c r="D39" s="41">
        <v>695</v>
      </c>
      <c r="E39" s="42"/>
      <c r="F39" s="43">
        <v>2</v>
      </c>
      <c r="G39" s="44">
        <v>4</v>
      </c>
      <c r="H39" s="44">
        <v>4</v>
      </c>
      <c r="I39" s="44">
        <v>3</v>
      </c>
      <c r="J39" s="43">
        <v>1</v>
      </c>
      <c r="K39" s="20">
        <f t="shared" si="1"/>
        <v>2.8000000000000003</v>
      </c>
      <c r="L39" s="23" t="str">
        <f t="shared" si="0"/>
        <v>Moderado</v>
      </c>
      <c r="M39" s="24" t="str">
        <f>INDEX(Ciclo_Rotación_Calif,MATCH(L39,Ciclo_Rotación_Def,0))</f>
        <v>Cada 3 años</v>
      </c>
      <c r="N39" s="25"/>
      <c r="O39" s="28"/>
    </row>
    <row r="40" spans="1:15" ht="26" hidden="1" x14ac:dyDescent="0.35">
      <c r="A40" s="3" t="s">
        <v>105</v>
      </c>
      <c r="B40" s="47" t="s">
        <v>117</v>
      </c>
      <c r="C40" s="39" t="s">
        <v>118</v>
      </c>
      <c r="D40" s="41">
        <v>56</v>
      </c>
      <c r="E40" s="42"/>
      <c r="F40" s="43">
        <v>2</v>
      </c>
      <c r="G40" s="44">
        <v>3</v>
      </c>
      <c r="H40" s="44">
        <v>4</v>
      </c>
      <c r="I40" s="44">
        <v>3</v>
      </c>
      <c r="J40" s="43">
        <v>1</v>
      </c>
      <c r="K40" s="20">
        <f t="shared" si="1"/>
        <v>2.6000000000000005</v>
      </c>
      <c r="L40" s="23" t="str">
        <f t="shared" si="0"/>
        <v>Moderado</v>
      </c>
      <c r="M40" s="24" t="str">
        <f>INDEX(Ciclo_Rotación_Calif,MATCH(L40,Ciclo_Rotación_Def,0))</f>
        <v>Cada 3 años</v>
      </c>
      <c r="N40" s="25"/>
      <c r="O40" s="28"/>
    </row>
    <row r="41" spans="1:15" ht="182" hidden="1" x14ac:dyDescent="0.35">
      <c r="A41" s="3" t="s">
        <v>105</v>
      </c>
      <c r="B41" s="7" t="s">
        <v>119</v>
      </c>
      <c r="C41" s="40" t="s">
        <v>120</v>
      </c>
      <c r="D41" s="41">
        <v>1</v>
      </c>
      <c r="E41" s="48" t="s">
        <v>121</v>
      </c>
      <c r="F41" s="43">
        <v>4</v>
      </c>
      <c r="G41" s="44">
        <v>3</v>
      </c>
      <c r="H41" s="44">
        <v>4</v>
      </c>
      <c r="I41" s="44">
        <v>4</v>
      </c>
      <c r="J41" s="43">
        <v>1</v>
      </c>
      <c r="K41" s="20">
        <f t="shared" si="1"/>
        <v>3.2</v>
      </c>
      <c r="L41" s="30" t="str">
        <f t="shared" si="0"/>
        <v>Considerable</v>
      </c>
      <c r="M41" s="24" t="s">
        <v>173</v>
      </c>
      <c r="N41" s="25"/>
      <c r="O41" s="28"/>
    </row>
    <row r="42" spans="1:15" ht="182" hidden="1" x14ac:dyDescent="0.35">
      <c r="A42" s="3" t="s">
        <v>105</v>
      </c>
      <c r="B42" s="7" t="s">
        <v>122</v>
      </c>
      <c r="C42" s="40" t="s">
        <v>120</v>
      </c>
      <c r="D42" s="41" t="s">
        <v>123</v>
      </c>
      <c r="E42" s="49" t="s">
        <v>121</v>
      </c>
      <c r="F42" s="43">
        <v>4</v>
      </c>
      <c r="G42" s="44">
        <v>3</v>
      </c>
      <c r="H42" s="44">
        <v>4</v>
      </c>
      <c r="I42" s="44">
        <v>4</v>
      </c>
      <c r="J42" s="43">
        <v>1</v>
      </c>
      <c r="K42" s="20">
        <f t="shared" si="1"/>
        <v>3.2</v>
      </c>
      <c r="L42" s="30" t="str">
        <f t="shared" si="0"/>
        <v>Considerable</v>
      </c>
      <c r="M42" s="24" t="s">
        <v>173</v>
      </c>
      <c r="N42" s="25"/>
      <c r="O42" s="28"/>
    </row>
    <row r="43" spans="1:15" ht="104" hidden="1" x14ac:dyDescent="0.35">
      <c r="A43" s="3" t="s">
        <v>124</v>
      </c>
      <c r="B43" s="50" t="s">
        <v>125</v>
      </c>
      <c r="C43" s="51" t="s">
        <v>126</v>
      </c>
      <c r="D43" s="41">
        <v>1</v>
      </c>
      <c r="E43" s="42"/>
      <c r="F43" s="43">
        <v>2</v>
      </c>
      <c r="G43" s="44">
        <v>3</v>
      </c>
      <c r="H43" s="44">
        <v>4</v>
      </c>
      <c r="I43" s="44">
        <v>3</v>
      </c>
      <c r="J43" s="43">
        <v>1</v>
      </c>
      <c r="K43" s="20">
        <f t="shared" si="1"/>
        <v>2.6000000000000005</v>
      </c>
      <c r="L43" s="23" t="str">
        <f t="shared" si="0"/>
        <v>Moderado</v>
      </c>
      <c r="M43" s="24" t="str">
        <f>INDEX(Ciclo_Rotación_Calif,MATCH(L43,Ciclo_Rotación_Def,0))</f>
        <v>Cada 3 años</v>
      </c>
      <c r="N43" s="25"/>
      <c r="O43" s="28"/>
    </row>
    <row r="44" spans="1:15" ht="104" hidden="1" x14ac:dyDescent="0.35">
      <c r="A44" s="3" t="s">
        <v>124</v>
      </c>
      <c r="B44" s="50" t="s">
        <v>127</v>
      </c>
      <c r="C44" s="51" t="s">
        <v>126</v>
      </c>
      <c r="D44" s="41">
        <v>1</v>
      </c>
      <c r="E44" s="42"/>
      <c r="F44" s="43">
        <v>1</v>
      </c>
      <c r="G44" s="44">
        <v>3</v>
      </c>
      <c r="H44" s="44">
        <v>2</v>
      </c>
      <c r="I44" s="44">
        <v>2</v>
      </c>
      <c r="J44" s="43">
        <v>2</v>
      </c>
      <c r="K44" s="20">
        <f t="shared" si="1"/>
        <v>2</v>
      </c>
      <c r="L44" s="23" t="str">
        <f t="shared" si="0"/>
        <v>Moderado</v>
      </c>
      <c r="M44" s="24" t="str">
        <f>INDEX(Ciclo_Rotación_Calif,MATCH(L44,Ciclo_Rotación_Def,0))</f>
        <v>Cada 3 años</v>
      </c>
      <c r="N44" s="25"/>
      <c r="O44" s="28"/>
    </row>
    <row r="45" spans="1:15" ht="39" hidden="1" x14ac:dyDescent="0.35">
      <c r="A45" s="3" t="s">
        <v>124</v>
      </c>
      <c r="B45" s="52" t="s">
        <v>128</v>
      </c>
      <c r="C45" s="51" t="s">
        <v>129</v>
      </c>
      <c r="D45" s="41">
        <v>1</v>
      </c>
      <c r="E45" s="42"/>
      <c r="F45" s="43">
        <v>2</v>
      </c>
      <c r="G45" s="44">
        <v>3</v>
      </c>
      <c r="H45" s="44">
        <v>4</v>
      </c>
      <c r="I45" s="44">
        <v>4</v>
      </c>
      <c r="J45" s="43">
        <v>2</v>
      </c>
      <c r="K45" s="20">
        <f t="shared" si="1"/>
        <v>3</v>
      </c>
      <c r="L45" s="30" t="str">
        <f t="shared" si="0"/>
        <v>Considerable</v>
      </c>
      <c r="M45" s="24" t="s">
        <v>173</v>
      </c>
      <c r="N45" s="25"/>
      <c r="O45" s="28"/>
    </row>
    <row r="46" spans="1:15" ht="39" hidden="1" x14ac:dyDescent="0.35">
      <c r="A46" s="3" t="s">
        <v>124</v>
      </c>
      <c r="B46" s="52" t="s">
        <v>130</v>
      </c>
      <c r="C46" s="51" t="s">
        <v>129</v>
      </c>
      <c r="D46" s="41">
        <v>1</v>
      </c>
      <c r="E46" s="42"/>
      <c r="F46" s="43">
        <v>1</v>
      </c>
      <c r="G46" s="44">
        <v>3</v>
      </c>
      <c r="H46" s="44">
        <v>2</v>
      </c>
      <c r="I46" s="44">
        <v>2</v>
      </c>
      <c r="J46" s="43">
        <v>2</v>
      </c>
      <c r="K46" s="20">
        <f t="shared" si="1"/>
        <v>2</v>
      </c>
      <c r="L46" s="23" t="str">
        <f t="shared" si="0"/>
        <v>Moderado</v>
      </c>
      <c r="M46" s="24" t="str">
        <f>INDEX(Ciclo_Rotación_Calif,MATCH(L46,Ciclo_Rotación_Def,0))</f>
        <v>Cada 3 años</v>
      </c>
      <c r="N46" s="25"/>
      <c r="O46" s="28"/>
    </row>
    <row r="47" spans="1:15" ht="65" hidden="1" x14ac:dyDescent="0.35">
      <c r="A47" s="3" t="s">
        <v>124</v>
      </c>
      <c r="B47" s="52" t="s">
        <v>131</v>
      </c>
      <c r="C47" s="40" t="s">
        <v>114</v>
      </c>
      <c r="D47" s="41">
        <v>336</v>
      </c>
      <c r="E47" s="42"/>
      <c r="F47" s="43">
        <v>3</v>
      </c>
      <c r="G47" s="44">
        <v>3</v>
      </c>
      <c r="H47" s="44">
        <v>3</v>
      </c>
      <c r="I47" s="44">
        <v>2</v>
      </c>
      <c r="J47" s="43">
        <v>1</v>
      </c>
      <c r="K47" s="20">
        <f t="shared" si="1"/>
        <v>2.4000000000000004</v>
      </c>
      <c r="L47" s="23" t="str">
        <f t="shared" si="0"/>
        <v>Moderado</v>
      </c>
      <c r="M47" s="24" t="str">
        <f>INDEX(Ciclo_Rotación_Calif,MATCH(L47,Ciclo_Rotación_Def,0))</f>
        <v>Cada 3 años</v>
      </c>
      <c r="N47" s="25"/>
      <c r="O47" s="28"/>
    </row>
    <row r="48" spans="1:15" ht="78" hidden="1" x14ac:dyDescent="0.35">
      <c r="A48" s="3" t="s">
        <v>124</v>
      </c>
      <c r="B48" s="52" t="s">
        <v>132</v>
      </c>
      <c r="C48" s="40" t="s">
        <v>114</v>
      </c>
      <c r="D48" s="41">
        <v>1</v>
      </c>
      <c r="E48" s="42"/>
      <c r="F48" s="43">
        <v>2</v>
      </c>
      <c r="G48" s="44">
        <v>3</v>
      </c>
      <c r="H48" s="44">
        <v>4</v>
      </c>
      <c r="I48" s="44">
        <v>3</v>
      </c>
      <c r="J48" s="43">
        <v>1</v>
      </c>
      <c r="K48" s="20">
        <f t="shared" si="1"/>
        <v>2.6000000000000005</v>
      </c>
      <c r="L48" s="23" t="str">
        <f t="shared" si="0"/>
        <v>Moderado</v>
      </c>
      <c r="M48" s="24" t="str">
        <f>INDEX(Ciclo_Rotación_Calif,MATCH(L48,Ciclo_Rotación_Def,0))</f>
        <v>Cada 3 años</v>
      </c>
      <c r="N48" s="25"/>
      <c r="O48" s="28"/>
    </row>
    <row r="49" spans="1:15" ht="65" hidden="1" x14ac:dyDescent="0.35">
      <c r="A49" s="3" t="s">
        <v>124</v>
      </c>
      <c r="B49" s="52" t="s">
        <v>133</v>
      </c>
      <c r="C49" s="40" t="s">
        <v>114</v>
      </c>
      <c r="D49" s="41" t="s">
        <v>134</v>
      </c>
      <c r="E49" s="42"/>
      <c r="F49" s="43">
        <v>1</v>
      </c>
      <c r="G49" s="43">
        <v>3</v>
      </c>
      <c r="H49" s="43">
        <v>2</v>
      </c>
      <c r="I49" s="43">
        <v>2</v>
      </c>
      <c r="J49" s="43">
        <v>2</v>
      </c>
      <c r="K49" s="20">
        <f t="shared" si="1"/>
        <v>2</v>
      </c>
      <c r="L49" s="23" t="str">
        <f t="shared" si="0"/>
        <v>Moderado</v>
      </c>
      <c r="M49" s="24" t="str">
        <f>INDEX(Ciclo_Rotación_Calif,MATCH(L49,Ciclo_Rotación_Def,0))</f>
        <v>Cada 3 años</v>
      </c>
      <c r="N49" s="25"/>
      <c r="O49" s="28"/>
    </row>
    <row r="50" spans="1:15" hidden="1" x14ac:dyDescent="0.35">
      <c r="A50" s="3" t="s">
        <v>124</v>
      </c>
      <c r="B50" s="52" t="s">
        <v>135</v>
      </c>
      <c r="C50" s="51" t="s">
        <v>136</v>
      </c>
      <c r="D50" s="41">
        <v>1</v>
      </c>
      <c r="E50" s="42"/>
      <c r="F50" s="43">
        <v>3</v>
      </c>
      <c r="G50" s="43">
        <v>3</v>
      </c>
      <c r="H50" s="43">
        <v>3</v>
      </c>
      <c r="I50" s="43">
        <v>3</v>
      </c>
      <c r="J50" s="43">
        <v>1</v>
      </c>
      <c r="K50" s="20">
        <f t="shared" si="1"/>
        <v>2.6000000000000005</v>
      </c>
      <c r="L50" s="23" t="str">
        <f t="shared" si="0"/>
        <v>Moderado</v>
      </c>
      <c r="M50" s="24" t="str">
        <f>INDEX(Ciclo_Rotación_Calif,MATCH(L50,Ciclo_Rotación_Def,0))</f>
        <v>Cada 3 años</v>
      </c>
      <c r="N50" s="25"/>
      <c r="O50" s="28"/>
    </row>
    <row r="51" spans="1:15" ht="39" x14ac:dyDescent="0.35">
      <c r="A51" s="3" t="s">
        <v>124</v>
      </c>
      <c r="B51" s="52" t="s">
        <v>137</v>
      </c>
      <c r="C51" s="51" t="s">
        <v>138</v>
      </c>
      <c r="D51" s="41">
        <v>1</v>
      </c>
      <c r="E51" s="42"/>
      <c r="F51" s="43">
        <v>4</v>
      </c>
      <c r="G51" s="43">
        <v>3</v>
      </c>
      <c r="H51" s="43">
        <v>4</v>
      </c>
      <c r="I51" s="43">
        <v>4</v>
      </c>
      <c r="J51" s="43">
        <v>4</v>
      </c>
      <c r="K51" s="20">
        <f t="shared" si="1"/>
        <v>3.8</v>
      </c>
      <c r="L51" s="29" t="str">
        <f t="shared" si="0"/>
        <v>Significativo</v>
      </c>
      <c r="M51" s="24" t="s">
        <v>172</v>
      </c>
      <c r="N51" s="25"/>
      <c r="O51" s="28"/>
    </row>
    <row r="52" spans="1:15" ht="39" hidden="1" x14ac:dyDescent="0.35">
      <c r="A52" s="3" t="s">
        <v>124</v>
      </c>
      <c r="B52" s="52" t="s">
        <v>139</v>
      </c>
      <c r="C52" s="51" t="s">
        <v>138</v>
      </c>
      <c r="D52" s="41" t="s">
        <v>134</v>
      </c>
      <c r="E52" s="42"/>
      <c r="F52" s="43">
        <v>2</v>
      </c>
      <c r="G52" s="43">
        <v>3</v>
      </c>
      <c r="H52" s="43">
        <v>3</v>
      </c>
      <c r="I52" s="43">
        <v>3</v>
      </c>
      <c r="J52" s="43">
        <v>2</v>
      </c>
      <c r="K52" s="20">
        <f t="shared" si="1"/>
        <v>2.6</v>
      </c>
      <c r="L52" s="23" t="str">
        <f t="shared" si="0"/>
        <v>Moderado</v>
      </c>
      <c r="M52" s="24" t="str">
        <f t="shared" ref="M52:M57" si="4">INDEX(Ciclo_Rotación_Calif,MATCH(L52,Ciclo_Rotación_Def,0))</f>
        <v>Cada 3 años</v>
      </c>
      <c r="N52" s="25"/>
      <c r="O52" s="28"/>
    </row>
    <row r="53" spans="1:15" ht="39" hidden="1" x14ac:dyDescent="0.35">
      <c r="A53" s="3" t="s">
        <v>124</v>
      </c>
      <c r="B53" s="53" t="s">
        <v>140</v>
      </c>
      <c r="C53" s="51" t="s">
        <v>138</v>
      </c>
      <c r="D53" s="41">
        <v>1</v>
      </c>
      <c r="E53" s="42"/>
      <c r="F53" s="43">
        <v>2</v>
      </c>
      <c r="G53" s="43">
        <v>3</v>
      </c>
      <c r="H53" s="43">
        <v>3</v>
      </c>
      <c r="I53" s="43">
        <v>3</v>
      </c>
      <c r="J53" s="43">
        <v>1</v>
      </c>
      <c r="K53" s="20">
        <f t="shared" si="1"/>
        <v>2.4000000000000004</v>
      </c>
      <c r="L53" s="23" t="str">
        <f t="shared" si="0"/>
        <v>Moderado</v>
      </c>
      <c r="M53" s="24" t="str">
        <f t="shared" si="4"/>
        <v>Cada 3 años</v>
      </c>
      <c r="N53" s="25"/>
      <c r="O53" s="28"/>
    </row>
    <row r="54" spans="1:15" ht="39" hidden="1" x14ac:dyDescent="0.35">
      <c r="A54" s="3" t="s">
        <v>124</v>
      </c>
      <c r="B54" s="52" t="s">
        <v>141</v>
      </c>
      <c r="C54" s="51" t="s">
        <v>138</v>
      </c>
      <c r="D54" s="41">
        <v>1</v>
      </c>
      <c r="E54" s="42"/>
      <c r="F54" s="43">
        <v>2</v>
      </c>
      <c r="G54" s="43">
        <v>3</v>
      </c>
      <c r="H54" s="43">
        <v>4</v>
      </c>
      <c r="I54" s="43">
        <v>3</v>
      </c>
      <c r="J54" s="43">
        <v>1</v>
      </c>
      <c r="K54" s="20">
        <f t="shared" si="1"/>
        <v>2.6000000000000005</v>
      </c>
      <c r="L54" s="23" t="str">
        <f t="shared" si="0"/>
        <v>Moderado</v>
      </c>
      <c r="M54" s="24" t="str">
        <f t="shared" si="4"/>
        <v>Cada 3 años</v>
      </c>
      <c r="N54" s="25"/>
      <c r="O54" s="28"/>
    </row>
    <row r="55" spans="1:15" ht="39" hidden="1" x14ac:dyDescent="0.35">
      <c r="A55" s="3" t="s">
        <v>124</v>
      </c>
      <c r="B55" s="54" t="s">
        <v>142</v>
      </c>
      <c r="C55" s="55" t="s">
        <v>143</v>
      </c>
      <c r="D55" s="41">
        <v>1</v>
      </c>
      <c r="E55" s="42"/>
      <c r="F55" s="43">
        <v>2</v>
      </c>
      <c r="G55" s="43">
        <v>3</v>
      </c>
      <c r="H55" s="43">
        <v>4</v>
      </c>
      <c r="I55" s="43">
        <v>3</v>
      </c>
      <c r="J55" s="43">
        <v>1</v>
      </c>
      <c r="K55" s="20">
        <f t="shared" si="1"/>
        <v>2.6000000000000005</v>
      </c>
      <c r="L55" s="23" t="str">
        <f t="shared" si="0"/>
        <v>Moderado</v>
      </c>
      <c r="M55" s="24" t="str">
        <f t="shared" si="4"/>
        <v>Cada 3 años</v>
      </c>
      <c r="N55" s="25"/>
      <c r="O55" s="28"/>
    </row>
    <row r="56" spans="1:15" ht="39" hidden="1" x14ac:dyDescent="0.35">
      <c r="A56" s="3" t="s">
        <v>124</v>
      </c>
      <c r="B56" s="52" t="s">
        <v>144</v>
      </c>
      <c r="C56" s="51" t="s">
        <v>145</v>
      </c>
      <c r="D56" s="41">
        <v>29</v>
      </c>
      <c r="E56" s="42"/>
      <c r="F56" s="43">
        <v>4</v>
      </c>
      <c r="G56" s="43">
        <v>3</v>
      </c>
      <c r="H56" s="43">
        <v>2</v>
      </c>
      <c r="I56" s="43">
        <v>3</v>
      </c>
      <c r="J56" s="43">
        <v>2</v>
      </c>
      <c r="K56" s="20">
        <f t="shared" si="1"/>
        <v>2.8000000000000003</v>
      </c>
      <c r="L56" s="23" t="str">
        <f t="shared" si="0"/>
        <v>Moderado</v>
      </c>
      <c r="M56" s="24" t="str">
        <f t="shared" si="4"/>
        <v>Cada 3 años</v>
      </c>
      <c r="N56" s="25"/>
      <c r="O56" s="28"/>
    </row>
    <row r="57" spans="1:15" ht="78" hidden="1" x14ac:dyDescent="0.35">
      <c r="A57" s="3" t="s">
        <v>124</v>
      </c>
      <c r="B57" s="54" t="s">
        <v>146</v>
      </c>
      <c r="C57" s="52" t="s">
        <v>147</v>
      </c>
      <c r="D57" s="41">
        <v>1</v>
      </c>
      <c r="E57" s="42"/>
      <c r="F57" s="43">
        <v>2</v>
      </c>
      <c r="G57" s="43">
        <v>3</v>
      </c>
      <c r="H57" s="43">
        <v>2</v>
      </c>
      <c r="I57" s="43">
        <v>3</v>
      </c>
      <c r="J57" s="43">
        <v>1</v>
      </c>
      <c r="K57" s="20">
        <f t="shared" si="1"/>
        <v>2.2000000000000002</v>
      </c>
      <c r="L57" s="23" t="str">
        <f t="shared" si="0"/>
        <v>Moderado</v>
      </c>
      <c r="M57" s="24" t="str">
        <f t="shared" si="4"/>
        <v>Cada 3 años</v>
      </c>
      <c r="N57" s="25"/>
      <c r="O57" s="28"/>
    </row>
    <row r="58" spans="1:15" ht="117" hidden="1" x14ac:dyDescent="0.35">
      <c r="A58" s="3" t="s">
        <v>124</v>
      </c>
      <c r="B58" s="52" t="s">
        <v>148</v>
      </c>
      <c r="C58" s="39" t="s">
        <v>149</v>
      </c>
      <c r="D58" s="41">
        <v>1</v>
      </c>
      <c r="E58" s="35" t="s">
        <v>150</v>
      </c>
      <c r="F58" s="43">
        <v>4</v>
      </c>
      <c r="G58" s="43">
        <v>3</v>
      </c>
      <c r="H58" s="43">
        <v>4</v>
      </c>
      <c r="I58" s="43">
        <v>3</v>
      </c>
      <c r="J58" s="43">
        <v>3</v>
      </c>
      <c r="K58" s="20">
        <f t="shared" si="1"/>
        <v>3.4000000000000004</v>
      </c>
      <c r="L58" s="30" t="str">
        <f t="shared" si="0"/>
        <v>Considerable</v>
      </c>
      <c r="M58" s="24" t="s">
        <v>173</v>
      </c>
      <c r="N58" s="25"/>
      <c r="O58" s="28"/>
    </row>
    <row r="59" spans="1:15" ht="91" hidden="1" x14ac:dyDescent="0.35">
      <c r="A59" s="3" t="s">
        <v>124</v>
      </c>
      <c r="B59" s="56" t="s">
        <v>151</v>
      </c>
      <c r="C59" s="39" t="s">
        <v>152</v>
      </c>
      <c r="D59" s="41" t="s">
        <v>153</v>
      </c>
      <c r="E59" s="42"/>
      <c r="F59" s="43">
        <v>2</v>
      </c>
      <c r="G59" s="43">
        <v>3</v>
      </c>
      <c r="H59" s="43">
        <v>4</v>
      </c>
      <c r="I59" s="43">
        <v>3</v>
      </c>
      <c r="J59" s="43">
        <v>2</v>
      </c>
      <c r="K59" s="20">
        <f t="shared" si="1"/>
        <v>2.8000000000000003</v>
      </c>
      <c r="L59" s="23" t="str">
        <f t="shared" si="0"/>
        <v>Moderado</v>
      </c>
      <c r="M59" s="24" t="str">
        <f>INDEX(Ciclo_Rotación_Calif,MATCH(L59,Ciclo_Rotación_Def,0))</f>
        <v>Cada 3 años</v>
      </c>
      <c r="N59" s="25"/>
      <c r="O59" s="28"/>
    </row>
    <row r="60" spans="1:15" ht="91" hidden="1" x14ac:dyDescent="0.35">
      <c r="A60" s="3" t="s">
        <v>124</v>
      </c>
      <c r="B60" s="56" t="s">
        <v>154</v>
      </c>
      <c r="C60" s="39" t="s">
        <v>152</v>
      </c>
      <c r="D60" s="41" t="s">
        <v>153</v>
      </c>
      <c r="E60" s="42"/>
      <c r="F60" s="43">
        <v>2</v>
      </c>
      <c r="G60" s="43">
        <v>3</v>
      </c>
      <c r="H60" s="43">
        <v>4</v>
      </c>
      <c r="I60" s="43">
        <v>3</v>
      </c>
      <c r="J60" s="43">
        <v>2</v>
      </c>
      <c r="K60" s="20">
        <f t="shared" si="1"/>
        <v>2.8000000000000003</v>
      </c>
      <c r="L60" s="23" t="str">
        <f t="shared" si="0"/>
        <v>Moderado</v>
      </c>
      <c r="M60" s="24" t="str">
        <f>INDEX(Ciclo_Rotación_Calif,MATCH(L60,Ciclo_Rotación_Def,0))</f>
        <v>Cada 3 años</v>
      </c>
      <c r="N60" s="25"/>
      <c r="O60" s="28"/>
    </row>
    <row r="61" spans="1:15" ht="91" hidden="1" x14ac:dyDescent="0.35">
      <c r="A61" s="3" t="s">
        <v>124</v>
      </c>
      <c r="B61" s="56" t="s">
        <v>155</v>
      </c>
      <c r="C61" s="39" t="s">
        <v>152</v>
      </c>
      <c r="D61" s="41" t="s">
        <v>134</v>
      </c>
      <c r="E61" s="42"/>
      <c r="F61" s="43">
        <v>2</v>
      </c>
      <c r="G61" s="43">
        <v>3</v>
      </c>
      <c r="H61" s="43">
        <v>4</v>
      </c>
      <c r="I61" s="43">
        <v>3</v>
      </c>
      <c r="J61" s="43">
        <v>1</v>
      </c>
      <c r="K61" s="20">
        <f t="shared" si="1"/>
        <v>2.6000000000000005</v>
      </c>
      <c r="L61" s="23" t="str">
        <f t="shared" si="0"/>
        <v>Moderado</v>
      </c>
      <c r="M61" s="24" t="str">
        <f>INDEX(Ciclo_Rotación_Calif,MATCH(L61,Ciclo_Rotación_Def,0))</f>
        <v>Cada 3 años</v>
      </c>
      <c r="N61" s="25"/>
      <c r="O61" s="28"/>
    </row>
    <row r="62" spans="1:15" ht="91" hidden="1" x14ac:dyDescent="0.35">
      <c r="A62" s="3" t="s">
        <v>124</v>
      </c>
      <c r="B62" s="56" t="s">
        <v>156</v>
      </c>
      <c r="C62" s="39" t="s">
        <v>152</v>
      </c>
      <c r="D62" s="41" t="s">
        <v>134</v>
      </c>
      <c r="E62" s="42"/>
      <c r="F62" s="43">
        <v>3</v>
      </c>
      <c r="G62" s="43">
        <v>3</v>
      </c>
      <c r="H62" s="43">
        <v>3</v>
      </c>
      <c r="I62" s="43">
        <v>3</v>
      </c>
      <c r="J62" s="43">
        <v>2</v>
      </c>
      <c r="K62" s="20">
        <f t="shared" si="1"/>
        <v>2.8000000000000003</v>
      </c>
      <c r="L62" s="23" t="str">
        <f t="shared" si="0"/>
        <v>Moderado</v>
      </c>
      <c r="M62" s="24" t="str">
        <f>INDEX(Ciclo_Rotación_Calif,MATCH(L62,Ciclo_Rotación_Def,0))</f>
        <v>Cada 3 años</v>
      </c>
      <c r="N62" s="25"/>
      <c r="O62" s="28"/>
    </row>
    <row r="63" spans="1:15" ht="91" hidden="1" x14ac:dyDescent="0.35">
      <c r="A63" s="3" t="s">
        <v>124</v>
      </c>
      <c r="B63" s="56" t="s">
        <v>157</v>
      </c>
      <c r="C63" s="39" t="s">
        <v>152</v>
      </c>
      <c r="D63" s="41" t="s">
        <v>153</v>
      </c>
      <c r="E63" s="42"/>
      <c r="F63" s="43">
        <v>4</v>
      </c>
      <c r="G63" s="43">
        <v>3</v>
      </c>
      <c r="H63" s="43">
        <v>4</v>
      </c>
      <c r="I63" s="43">
        <v>3</v>
      </c>
      <c r="J63" s="43">
        <v>2</v>
      </c>
      <c r="K63" s="20">
        <f t="shared" si="1"/>
        <v>3.2</v>
      </c>
      <c r="L63" s="30" t="str">
        <f t="shared" si="0"/>
        <v>Considerable</v>
      </c>
      <c r="M63" s="24" t="s">
        <v>173</v>
      </c>
      <c r="N63" s="25"/>
      <c r="O63" s="28"/>
    </row>
    <row r="64" spans="1:15" ht="39" hidden="1" x14ac:dyDescent="0.35">
      <c r="A64" s="3" t="s">
        <v>124</v>
      </c>
      <c r="B64" s="56" t="s">
        <v>158</v>
      </c>
      <c r="C64" s="39" t="s">
        <v>118</v>
      </c>
      <c r="D64" s="41">
        <v>56</v>
      </c>
      <c r="E64" s="42"/>
      <c r="F64" s="43">
        <v>2</v>
      </c>
      <c r="G64" s="43">
        <v>3</v>
      </c>
      <c r="H64" s="43">
        <v>4</v>
      </c>
      <c r="I64" s="43">
        <v>3</v>
      </c>
      <c r="J64" s="43">
        <v>1</v>
      </c>
      <c r="K64" s="20">
        <f t="shared" si="1"/>
        <v>2.6000000000000005</v>
      </c>
      <c r="L64" s="23" t="str">
        <f t="shared" si="0"/>
        <v>Moderado</v>
      </c>
      <c r="M64" s="24" t="str">
        <f>INDEX(Ciclo_Rotación_Calif,MATCH(L64,Ciclo_Rotación_Def,0))</f>
        <v>Cada 3 años</v>
      </c>
      <c r="N64" s="25"/>
      <c r="O64" s="28"/>
    </row>
    <row r="65" spans="1:15" ht="39" hidden="1" x14ac:dyDescent="0.35">
      <c r="A65" s="3" t="s">
        <v>124</v>
      </c>
      <c r="B65" s="56" t="s">
        <v>159</v>
      </c>
      <c r="C65" s="39" t="s">
        <v>118</v>
      </c>
      <c r="D65" s="41">
        <v>1</v>
      </c>
      <c r="E65" s="42"/>
      <c r="F65" s="43">
        <v>2</v>
      </c>
      <c r="G65" s="43">
        <v>3</v>
      </c>
      <c r="H65" s="43">
        <v>4</v>
      </c>
      <c r="I65" s="43">
        <v>3</v>
      </c>
      <c r="J65" s="43">
        <v>1</v>
      </c>
      <c r="K65" s="20">
        <f t="shared" si="1"/>
        <v>2.6000000000000005</v>
      </c>
      <c r="L65" s="23" t="str">
        <f t="shared" si="0"/>
        <v>Moderado</v>
      </c>
      <c r="M65" s="24" t="str">
        <f>INDEX(Ciclo_Rotación_Calif,MATCH(L65,Ciclo_Rotación_Def,0))</f>
        <v>Cada 3 años</v>
      </c>
      <c r="N65" s="25"/>
      <c r="O65" s="28"/>
    </row>
    <row r="66" spans="1:15" ht="52" hidden="1" x14ac:dyDescent="0.35">
      <c r="A66" s="3" t="s">
        <v>124</v>
      </c>
      <c r="B66" s="56" t="s">
        <v>160</v>
      </c>
      <c r="C66" s="39" t="s">
        <v>161</v>
      </c>
      <c r="D66" s="6">
        <v>1</v>
      </c>
      <c r="E66" s="42"/>
      <c r="F66" s="43">
        <v>2</v>
      </c>
      <c r="G66" s="43">
        <v>3</v>
      </c>
      <c r="H66" s="43">
        <v>4</v>
      </c>
      <c r="I66" s="43">
        <v>3</v>
      </c>
      <c r="J66" s="43">
        <v>1</v>
      </c>
      <c r="K66" s="20">
        <f t="shared" si="1"/>
        <v>2.6000000000000005</v>
      </c>
      <c r="L66" s="23" t="str">
        <f t="shared" si="0"/>
        <v>Moderado</v>
      </c>
      <c r="M66" s="24" t="str">
        <f>INDEX(Ciclo_Rotación_Calif,MATCH(L66,Ciclo_Rotación_Def,0))</f>
        <v>Cada 3 años</v>
      </c>
      <c r="N66" s="25"/>
      <c r="O66" s="28"/>
    </row>
    <row r="68" spans="1:15" x14ac:dyDescent="0.35">
      <c r="F68">
        <f>22+26+4+6+2+29+11+24</f>
        <v>124</v>
      </c>
    </row>
  </sheetData>
  <protectedRanges>
    <protectedRange algorithmName="SHA-512" hashValue="wxc7yjAu/WzOairWkwIZDBos88lLusKRDGH8omcRn5qi0Xxjec9pQoenbPEfN9/K0q+MCEzZyojBBUs1atTiXw==" saltValue="wrBejiI7E6Xb2bRvtci0rg==" spinCount="100000" sqref="M2" name="Rango1"/>
  </protectedRanges>
  <autoFilter ref="A2:O66" xr:uid="{00000000-0009-0000-0000-000004000000}">
    <filterColumn colId="11">
      <filters>
        <filter val="Significativo"/>
      </filters>
    </filterColumn>
  </autoFilter>
  <dataValidations count="3">
    <dataValidation type="list" allowBlank="1" showInputMessage="1" showErrorMessage="1" sqref="N3:N66" xr:uid="{C9EC4CDF-1E0F-40FE-AE7B-BD0C3A21AC1D}">
      <formula1>"Incluir,No incluir"</formula1>
    </dataValidation>
    <dataValidation type="list" allowBlank="1" showInputMessage="1" showErrorMessage="1" sqref="A43:A66" xr:uid="{104D42C4-C4FA-4EF3-8CE9-85634D1D57F2}">
      <formula1>"Aplicativos,Infraestructura,Operaciones"</formula1>
    </dataValidation>
    <dataValidation type="list" allowBlank="1" showInputMessage="1" showErrorMessage="1" sqref="A32:A42" xr:uid="{C3BB93DD-44E1-4335-BFF1-3787CE7B8145}">
      <formula1>"Infraestructura,aplicativos, operaciones"</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081F13-1353-480E-B8DF-358E7FBBA581}">
  <dimension ref="A3:B69"/>
  <sheetViews>
    <sheetView topLeftCell="A18" workbookViewId="0">
      <selection activeCell="A5" sqref="A5:A70"/>
    </sheetView>
  </sheetViews>
  <sheetFormatPr baseColWidth="10" defaultRowHeight="14.5" x14ac:dyDescent="0.35"/>
  <cols>
    <col min="1" max="1" width="114" bestFit="1" customWidth="1"/>
    <col min="2" max="2" width="43.453125" bestFit="1" customWidth="1"/>
  </cols>
  <sheetData>
    <row r="3" spans="1:2" x14ac:dyDescent="0.35">
      <c r="A3" s="86" t="s">
        <v>279</v>
      </c>
      <c r="B3" t="s">
        <v>282</v>
      </c>
    </row>
    <row r="4" spans="1:2" x14ac:dyDescent="0.35">
      <c r="A4" s="87" t="s">
        <v>197</v>
      </c>
      <c r="B4">
        <v>84</v>
      </c>
    </row>
    <row r="5" spans="1:2" x14ac:dyDescent="0.35">
      <c r="A5" s="89" t="s">
        <v>260</v>
      </c>
      <c r="B5">
        <v>1</v>
      </c>
    </row>
    <row r="6" spans="1:2" x14ac:dyDescent="0.35">
      <c r="A6" s="89" t="s">
        <v>226</v>
      </c>
      <c r="B6">
        <v>2</v>
      </c>
    </row>
    <row r="7" spans="1:2" x14ac:dyDescent="0.35">
      <c r="A7" s="88" t="s">
        <v>227</v>
      </c>
      <c r="B7">
        <v>2</v>
      </c>
    </row>
    <row r="8" spans="1:2" x14ac:dyDescent="0.35">
      <c r="A8" s="89" t="s">
        <v>224</v>
      </c>
      <c r="B8">
        <v>3</v>
      </c>
    </row>
    <row r="9" spans="1:2" x14ac:dyDescent="0.35">
      <c r="A9" s="88" t="s">
        <v>225</v>
      </c>
      <c r="B9">
        <v>3</v>
      </c>
    </row>
    <row r="10" spans="1:2" x14ac:dyDescent="0.35">
      <c r="A10" s="89" t="s">
        <v>241</v>
      </c>
      <c r="B10">
        <v>1</v>
      </c>
    </row>
    <row r="11" spans="1:2" x14ac:dyDescent="0.35">
      <c r="A11" s="89" t="s">
        <v>206</v>
      </c>
      <c r="B11">
        <v>3</v>
      </c>
    </row>
    <row r="12" spans="1:2" x14ac:dyDescent="0.35">
      <c r="A12" s="89" t="s">
        <v>31</v>
      </c>
      <c r="B12">
        <v>3</v>
      </c>
    </row>
    <row r="13" spans="1:2" x14ac:dyDescent="0.35">
      <c r="A13" s="89" t="s">
        <v>228</v>
      </c>
      <c r="B13">
        <v>2</v>
      </c>
    </row>
    <row r="14" spans="1:2" x14ac:dyDescent="0.35">
      <c r="A14" s="89" t="s">
        <v>201</v>
      </c>
      <c r="B14">
        <v>1</v>
      </c>
    </row>
    <row r="15" spans="1:2" x14ac:dyDescent="0.35">
      <c r="A15" s="89" t="s">
        <v>20</v>
      </c>
      <c r="B15">
        <v>1</v>
      </c>
    </row>
    <row r="16" spans="1:2" x14ac:dyDescent="0.35">
      <c r="A16" s="89" t="s">
        <v>27</v>
      </c>
      <c r="B16">
        <v>1</v>
      </c>
    </row>
    <row r="17" spans="1:2" x14ac:dyDescent="0.35">
      <c r="A17" s="89" t="s">
        <v>12</v>
      </c>
      <c r="B17">
        <v>1</v>
      </c>
    </row>
    <row r="18" spans="1:2" x14ac:dyDescent="0.35">
      <c r="A18" s="88" t="s">
        <v>222</v>
      </c>
      <c r="B18">
        <v>1</v>
      </c>
    </row>
    <row r="19" spans="1:2" x14ac:dyDescent="0.35">
      <c r="A19" s="88" t="s">
        <v>9</v>
      </c>
      <c r="B19">
        <v>1</v>
      </c>
    </row>
    <row r="20" spans="1:2" x14ac:dyDescent="0.35">
      <c r="A20" s="88" t="s">
        <v>10</v>
      </c>
      <c r="B20">
        <v>1</v>
      </c>
    </row>
    <row r="21" spans="1:2" x14ac:dyDescent="0.35">
      <c r="A21" s="88" t="s">
        <v>220</v>
      </c>
      <c r="B21">
        <v>1</v>
      </c>
    </row>
    <row r="22" spans="1:2" x14ac:dyDescent="0.35">
      <c r="A22" s="88" t="s">
        <v>221</v>
      </c>
      <c r="B22">
        <v>1</v>
      </c>
    </row>
    <row r="23" spans="1:2" x14ac:dyDescent="0.35">
      <c r="A23" s="88" t="s">
        <v>14</v>
      </c>
      <c r="B23">
        <v>1</v>
      </c>
    </row>
    <row r="24" spans="1:2" x14ac:dyDescent="0.35">
      <c r="A24" s="88" t="s">
        <v>11</v>
      </c>
      <c r="B24">
        <v>1</v>
      </c>
    </row>
    <row r="25" spans="1:2" x14ac:dyDescent="0.35">
      <c r="A25" s="88" t="s">
        <v>13</v>
      </c>
      <c r="B25">
        <v>1</v>
      </c>
    </row>
    <row r="26" spans="1:2" x14ac:dyDescent="0.35">
      <c r="A26" s="88" t="s">
        <v>15</v>
      </c>
      <c r="B26">
        <v>1</v>
      </c>
    </row>
    <row r="27" spans="1:2" x14ac:dyDescent="0.35">
      <c r="A27" s="88" t="s">
        <v>223</v>
      </c>
      <c r="B27">
        <v>1</v>
      </c>
    </row>
    <row r="28" spans="1:2" x14ac:dyDescent="0.35">
      <c r="A28" s="88" t="s">
        <v>204</v>
      </c>
      <c r="B28">
        <v>2</v>
      </c>
    </row>
    <row r="29" spans="1:2" x14ac:dyDescent="0.35">
      <c r="A29" s="89" t="s">
        <v>26</v>
      </c>
      <c r="B29">
        <v>1</v>
      </c>
    </row>
    <row r="30" spans="1:2" x14ac:dyDescent="0.35">
      <c r="A30" s="89" t="s">
        <v>23</v>
      </c>
      <c r="B30">
        <v>1</v>
      </c>
    </row>
    <row r="31" spans="1:2" x14ac:dyDescent="0.35">
      <c r="A31" s="88" t="s">
        <v>24</v>
      </c>
      <c r="B31">
        <v>1</v>
      </c>
    </row>
    <row r="32" spans="1:2" x14ac:dyDescent="0.35">
      <c r="A32" s="88" t="s">
        <v>25</v>
      </c>
      <c r="B32">
        <v>1</v>
      </c>
    </row>
    <row r="33" spans="1:2" x14ac:dyDescent="0.35">
      <c r="A33" s="88" t="s">
        <v>233</v>
      </c>
      <c r="B33">
        <v>1</v>
      </c>
    </row>
    <row r="34" spans="1:2" x14ac:dyDescent="0.35">
      <c r="A34" s="89" t="s">
        <v>232</v>
      </c>
      <c r="B34">
        <v>1</v>
      </c>
    </row>
    <row r="35" spans="1:2" x14ac:dyDescent="0.35">
      <c r="A35" s="88" t="s">
        <v>208</v>
      </c>
      <c r="B35">
        <v>1</v>
      </c>
    </row>
    <row r="36" spans="1:2" x14ac:dyDescent="0.35">
      <c r="A36" s="89" t="s">
        <v>19</v>
      </c>
      <c r="B36">
        <v>1</v>
      </c>
    </row>
    <row r="37" spans="1:2" x14ac:dyDescent="0.35">
      <c r="A37" s="89" t="s">
        <v>212</v>
      </c>
      <c r="B37">
        <v>1</v>
      </c>
    </row>
    <row r="38" spans="1:2" x14ac:dyDescent="0.35">
      <c r="A38" s="88" t="s">
        <v>216</v>
      </c>
      <c r="B38">
        <v>1</v>
      </c>
    </row>
    <row r="39" spans="1:2" x14ac:dyDescent="0.35">
      <c r="A39" s="88" t="s">
        <v>207</v>
      </c>
      <c r="B39">
        <v>1</v>
      </c>
    </row>
    <row r="40" spans="1:2" x14ac:dyDescent="0.35">
      <c r="A40" s="88" t="s">
        <v>209</v>
      </c>
      <c r="B40">
        <v>1</v>
      </c>
    </row>
    <row r="41" spans="1:2" x14ac:dyDescent="0.35">
      <c r="A41" s="88" t="s">
        <v>210</v>
      </c>
      <c r="B41">
        <v>1</v>
      </c>
    </row>
    <row r="42" spans="1:2" x14ac:dyDescent="0.35">
      <c r="A42" s="88" t="s">
        <v>215</v>
      </c>
      <c r="B42">
        <v>1</v>
      </c>
    </row>
    <row r="43" spans="1:2" x14ac:dyDescent="0.35">
      <c r="A43" s="88" t="s">
        <v>214</v>
      </c>
      <c r="B43">
        <v>1</v>
      </c>
    </row>
    <row r="44" spans="1:2" x14ac:dyDescent="0.35">
      <c r="A44" s="88" t="s">
        <v>211</v>
      </c>
      <c r="B44">
        <v>1</v>
      </c>
    </row>
    <row r="45" spans="1:2" x14ac:dyDescent="0.35">
      <c r="A45" s="88" t="s">
        <v>213</v>
      </c>
      <c r="B45">
        <v>1</v>
      </c>
    </row>
    <row r="46" spans="1:2" x14ac:dyDescent="0.35">
      <c r="A46" s="88" t="s">
        <v>219</v>
      </c>
      <c r="B46">
        <v>1</v>
      </c>
    </row>
    <row r="47" spans="1:2" x14ac:dyDescent="0.35">
      <c r="A47" s="88" t="s">
        <v>218</v>
      </c>
      <c r="B47">
        <v>1</v>
      </c>
    </row>
    <row r="48" spans="1:2" x14ac:dyDescent="0.35">
      <c r="A48" s="88" t="s">
        <v>217</v>
      </c>
      <c r="B48">
        <v>1</v>
      </c>
    </row>
    <row r="49" spans="1:2" x14ac:dyDescent="0.35">
      <c r="A49" s="89" t="s">
        <v>22</v>
      </c>
      <c r="B49">
        <v>1</v>
      </c>
    </row>
    <row r="50" spans="1:2" x14ac:dyDescent="0.35">
      <c r="A50" s="89" t="s">
        <v>242</v>
      </c>
      <c r="B50">
        <v>1</v>
      </c>
    </row>
    <row r="51" spans="1:2" x14ac:dyDescent="0.35">
      <c r="A51" s="88" t="s">
        <v>243</v>
      </c>
      <c r="B51">
        <v>1</v>
      </c>
    </row>
    <row r="52" spans="1:2" x14ac:dyDescent="0.35">
      <c r="A52" s="88" t="s">
        <v>17</v>
      </c>
      <c r="B52">
        <v>1</v>
      </c>
    </row>
    <row r="53" spans="1:2" x14ac:dyDescent="0.35">
      <c r="A53" s="88" t="s">
        <v>16</v>
      </c>
      <c r="B53">
        <v>2</v>
      </c>
    </row>
    <row r="54" spans="1:2" x14ac:dyDescent="0.35">
      <c r="A54" s="89" t="s">
        <v>8</v>
      </c>
      <c r="B54">
        <v>2</v>
      </c>
    </row>
    <row r="55" spans="1:2" x14ac:dyDescent="0.35">
      <c r="A55" s="88" t="s">
        <v>7</v>
      </c>
      <c r="B55">
        <v>2</v>
      </c>
    </row>
    <row r="56" spans="1:2" x14ac:dyDescent="0.35">
      <c r="A56" s="89" t="s">
        <v>32</v>
      </c>
      <c r="B56">
        <v>1</v>
      </c>
    </row>
    <row r="57" spans="1:2" x14ac:dyDescent="0.35">
      <c r="A57" s="89" t="s">
        <v>229</v>
      </c>
      <c r="B57">
        <v>2</v>
      </c>
    </row>
    <row r="58" spans="1:2" x14ac:dyDescent="0.35">
      <c r="A58" s="88" t="s">
        <v>230</v>
      </c>
      <c r="B58">
        <v>1</v>
      </c>
    </row>
    <row r="59" spans="1:2" x14ac:dyDescent="0.35">
      <c r="A59" s="88" t="s">
        <v>231</v>
      </c>
      <c r="B59">
        <v>2</v>
      </c>
    </row>
    <row r="60" spans="1:2" x14ac:dyDescent="0.35">
      <c r="A60" s="88" t="s">
        <v>203</v>
      </c>
      <c r="B60">
        <v>2</v>
      </c>
    </row>
    <row r="61" spans="1:2" x14ac:dyDescent="0.35">
      <c r="A61" s="89" t="s">
        <v>252</v>
      </c>
      <c r="B61">
        <v>1</v>
      </c>
    </row>
    <row r="62" spans="1:2" x14ac:dyDescent="0.35">
      <c r="A62" s="89" t="s">
        <v>205</v>
      </c>
      <c r="B62">
        <v>1</v>
      </c>
    </row>
    <row r="63" spans="1:2" x14ac:dyDescent="0.35">
      <c r="A63" s="89" t="s">
        <v>257</v>
      </c>
      <c r="B63">
        <v>1</v>
      </c>
    </row>
    <row r="64" spans="1:2" x14ac:dyDescent="0.35">
      <c r="A64" s="89" t="s">
        <v>277</v>
      </c>
      <c r="B64">
        <v>1</v>
      </c>
    </row>
    <row r="65" spans="1:2" x14ac:dyDescent="0.35">
      <c r="A65" s="89" t="s">
        <v>256</v>
      </c>
      <c r="B65">
        <v>1</v>
      </c>
    </row>
    <row r="66" spans="1:2" x14ac:dyDescent="0.35">
      <c r="A66" s="88" t="s">
        <v>283</v>
      </c>
      <c r="B66">
        <v>3</v>
      </c>
    </row>
    <row r="67" spans="1:2" x14ac:dyDescent="0.35">
      <c r="A67" s="88" t="s">
        <v>347</v>
      </c>
      <c r="B67">
        <v>1</v>
      </c>
    </row>
    <row r="68" spans="1:2" x14ac:dyDescent="0.35">
      <c r="A68" s="88" t="s">
        <v>352</v>
      </c>
      <c r="B68">
        <v>1</v>
      </c>
    </row>
    <row r="69" spans="1:2" x14ac:dyDescent="0.35">
      <c r="A69" s="87" t="s">
        <v>281</v>
      </c>
      <c r="B69">
        <v>84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84BA45-743D-4C57-BB80-FA284B46EDDA}">
  <dimension ref="A2:BF202"/>
  <sheetViews>
    <sheetView showGridLines="0" tabSelected="1" zoomScale="140" zoomScaleNormal="140" workbookViewId="0">
      <pane ySplit="1" topLeftCell="A2" activePane="bottomLeft" state="frozen"/>
      <selection activeCell="D1" sqref="D1"/>
      <selection pane="bottomLeft" activeCell="D7" sqref="D7"/>
    </sheetView>
  </sheetViews>
  <sheetFormatPr baseColWidth="10" defaultColWidth="10.81640625" defaultRowHeight="9.5" x14ac:dyDescent="0.25"/>
  <cols>
    <col min="1" max="1" width="3.1796875" style="59" customWidth="1"/>
    <col min="2" max="2" width="19.81640625" style="64" customWidth="1"/>
    <col min="3" max="3" width="17" style="64" customWidth="1"/>
    <col min="4" max="4" width="43.453125" style="59" customWidth="1"/>
    <col min="5" max="5" width="8.26953125" style="59" customWidth="1"/>
    <col min="6" max="6" width="7.26953125" style="65" hidden="1" customWidth="1"/>
    <col min="7" max="7" width="5.54296875" style="110" hidden="1" customWidth="1"/>
    <col min="8" max="8" width="8.7265625" style="146" customWidth="1"/>
    <col min="9" max="16384" width="10.81640625" style="59"/>
  </cols>
  <sheetData>
    <row r="2" spans="1:8" s="65" customFormat="1" ht="19" x14ac:dyDescent="0.25">
      <c r="A2" s="70" t="s">
        <v>196</v>
      </c>
      <c r="B2" s="70" t="s">
        <v>190</v>
      </c>
      <c r="C2" s="70" t="s">
        <v>191</v>
      </c>
      <c r="D2" s="70" t="s">
        <v>192</v>
      </c>
      <c r="E2" s="70" t="s">
        <v>193</v>
      </c>
      <c r="F2" s="70" t="s">
        <v>195</v>
      </c>
      <c r="G2" s="99" t="s">
        <v>200</v>
      </c>
      <c r="H2" s="147" t="s">
        <v>194</v>
      </c>
    </row>
    <row r="3" spans="1:8" s="65" customFormat="1" ht="19" x14ac:dyDescent="0.25">
      <c r="A3" s="70">
        <v>1</v>
      </c>
      <c r="B3" s="151" t="s">
        <v>197</v>
      </c>
      <c r="C3" s="152" t="s">
        <v>198</v>
      </c>
      <c r="D3" s="153" t="s">
        <v>283</v>
      </c>
      <c r="E3" s="154">
        <v>46082</v>
      </c>
      <c r="F3" s="155">
        <v>8</v>
      </c>
      <c r="G3" s="156">
        <f>F3*2</f>
        <v>16</v>
      </c>
      <c r="H3" s="154">
        <v>46096</v>
      </c>
    </row>
    <row r="4" spans="1:8" s="65" customFormat="1" x14ac:dyDescent="0.25">
      <c r="A4" s="70">
        <f>A3+1</f>
        <v>2</v>
      </c>
      <c r="B4" s="151" t="s">
        <v>244</v>
      </c>
      <c r="C4" s="152" t="s">
        <v>198</v>
      </c>
      <c r="D4" s="153" t="s">
        <v>284</v>
      </c>
      <c r="E4" s="154">
        <v>46055</v>
      </c>
      <c r="F4" s="155">
        <v>18</v>
      </c>
      <c r="G4" s="156">
        <f>F4*4</f>
        <v>72</v>
      </c>
      <c r="H4" s="154">
        <v>46081</v>
      </c>
    </row>
    <row r="5" spans="1:8" s="65" customFormat="1" ht="19" x14ac:dyDescent="0.25">
      <c r="A5" s="70">
        <f t="shared" ref="A5:A71" si="0">A4+1</f>
        <v>3</v>
      </c>
      <c r="B5" s="151" t="s">
        <v>197</v>
      </c>
      <c r="C5" s="152" t="s">
        <v>198</v>
      </c>
      <c r="D5" s="153" t="s">
        <v>283</v>
      </c>
      <c r="E5" s="154">
        <v>46204</v>
      </c>
      <c r="F5" s="155">
        <v>8</v>
      </c>
      <c r="G5" s="156">
        <f>F5*2</f>
        <v>16</v>
      </c>
      <c r="H5" s="154">
        <v>46218</v>
      </c>
    </row>
    <row r="6" spans="1:8" s="65" customFormat="1" x14ac:dyDescent="0.25">
      <c r="A6" s="70"/>
      <c r="B6" s="151" t="s">
        <v>197</v>
      </c>
      <c r="C6" s="152"/>
      <c r="D6" s="153" t="s">
        <v>387</v>
      </c>
      <c r="E6" s="154">
        <v>46054</v>
      </c>
      <c r="F6" s="155">
        <v>10</v>
      </c>
      <c r="G6" s="156">
        <v>10</v>
      </c>
      <c r="H6" s="154">
        <v>46069</v>
      </c>
    </row>
    <row r="7" spans="1:8" s="65" customFormat="1" ht="19" x14ac:dyDescent="0.25">
      <c r="A7" s="70">
        <f>A5+1</f>
        <v>4</v>
      </c>
      <c r="B7" s="151" t="s">
        <v>197</v>
      </c>
      <c r="C7" s="152" t="s">
        <v>198</v>
      </c>
      <c r="D7" s="153" t="s">
        <v>283</v>
      </c>
      <c r="E7" s="154">
        <v>46296</v>
      </c>
      <c r="F7" s="155">
        <v>8</v>
      </c>
      <c r="G7" s="156">
        <f>F7*2</f>
        <v>16</v>
      </c>
      <c r="H7" s="154">
        <v>46310</v>
      </c>
    </row>
    <row r="8" spans="1:8" s="65" customFormat="1" x14ac:dyDescent="0.25">
      <c r="A8" s="70">
        <f t="shared" si="0"/>
        <v>5</v>
      </c>
      <c r="B8" s="151" t="s">
        <v>197</v>
      </c>
      <c r="C8" s="152" t="s">
        <v>198</v>
      </c>
      <c r="D8" s="151" t="s">
        <v>208</v>
      </c>
      <c r="E8" s="154">
        <v>46034</v>
      </c>
      <c r="F8" s="155">
        <v>5</v>
      </c>
      <c r="G8" s="156">
        <f t="shared" ref="G8:G23" si="1">F8*2</f>
        <v>10</v>
      </c>
      <c r="H8" s="154">
        <f>WORKDAY.INTL(E8,F8,1,FERIADOS!A1:A21)</f>
        <v>46041</v>
      </c>
    </row>
    <row r="9" spans="1:8" s="65" customFormat="1" x14ac:dyDescent="0.25">
      <c r="A9" s="70">
        <f t="shared" si="0"/>
        <v>6</v>
      </c>
      <c r="B9" s="151" t="s">
        <v>197</v>
      </c>
      <c r="C9" s="152" t="s">
        <v>198</v>
      </c>
      <c r="D9" s="151" t="s">
        <v>232</v>
      </c>
      <c r="E9" s="154">
        <v>46205</v>
      </c>
      <c r="F9" s="155">
        <v>5</v>
      </c>
      <c r="G9" s="156">
        <f t="shared" si="1"/>
        <v>10</v>
      </c>
      <c r="H9" s="154">
        <f>WORKDAY.INTL(E9,F9,1,FERIADOS!A2:A22)</f>
        <v>46212</v>
      </c>
    </row>
    <row r="10" spans="1:8" s="65" customFormat="1" x14ac:dyDescent="0.25">
      <c r="A10" s="70">
        <f t="shared" si="0"/>
        <v>7</v>
      </c>
      <c r="B10" s="151" t="s">
        <v>197</v>
      </c>
      <c r="C10" s="152" t="s">
        <v>198</v>
      </c>
      <c r="D10" s="151" t="s">
        <v>9</v>
      </c>
      <c r="E10" s="154">
        <v>46024</v>
      </c>
      <c r="F10" s="155">
        <v>5</v>
      </c>
      <c r="G10" s="156">
        <f t="shared" si="1"/>
        <v>10</v>
      </c>
      <c r="H10" s="154">
        <f>WORKDAY.INTL(E10,F10,1,FERIADOS!A3:A23)</f>
        <v>46031</v>
      </c>
    </row>
    <row r="11" spans="1:8" s="65" customFormat="1" x14ac:dyDescent="0.25">
      <c r="A11" s="70">
        <f t="shared" si="0"/>
        <v>8</v>
      </c>
      <c r="B11" s="151" t="s">
        <v>197</v>
      </c>
      <c r="C11" s="152" t="s">
        <v>198</v>
      </c>
      <c r="D11" s="151" t="s">
        <v>10</v>
      </c>
      <c r="E11" s="154">
        <v>46055</v>
      </c>
      <c r="F11" s="155">
        <v>5</v>
      </c>
      <c r="G11" s="156">
        <f t="shared" si="1"/>
        <v>10</v>
      </c>
      <c r="H11" s="154">
        <f>WORKDAY.INTL(E11,F11,1,FERIADOS!A4:A24)</f>
        <v>46062</v>
      </c>
    </row>
    <row r="12" spans="1:8" s="65" customFormat="1" x14ac:dyDescent="0.25">
      <c r="A12" s="70">
        <f t="shared" si="0"/>
        <v>9</v>
      </c>
      <c r="B12" s="151" t="s">
        <v>197</v>
      </c>
      <c r="C12" s="152" t="s">
        <v>198</v>
      </c>
      <c r="D12" s="151" t="s">
        <v>220</v>
      </c>
      <c r="E12" s="154">
        <v>46083</v>
      </c>
      <c r="F12" s="155">
        <v>5</v>
      </c>
      <c r="G12" s="156">
        <f t="shared" si="1"/>
        <v>10</v>
      </c>
      <c r="H12" s="154">
        <f>WORKDAY.INTL(E12,F12,1,FERIADOS!A5:A25)</f>
        <v>46090</v>
      </c>
    </row>
    <row r="13" spans="1:8" s="65" customFormat="1" x14ac:dyDescent="0.25">
      <c r="A13" s="70">
        <f t="shared" si="0"/>
        <v>10</v>
      </c>
      <c r="B13" s="151" t="s">
        <v>197</v>
      </c>
      <c r="C13" s="152" t="s">
        <v>198</v>
      </c>
      <c r="D13" s="151" t="s">
        <v>11</v>
      </c>
      <c r="E13" s="154">
        <v>46114</v>
      </c>
      <c r="F13" s="155">
        <v>5</v>
      </c>
      <c r="G13" s="156">
        <f t="shared" si="1"/>
        <v>10</v>
      </c>
      <c r="H13" s="154">
        <f>WORKDAY.INTL(E13,F13,1,FERIADOS!A6:A26)</f>
        <v>46121</v>
      </c>
    </row>
    <row r="14" spans="1:8" s="65" customFormat="1" x14ac:dyDescent="0.25">
      <c r="A14" s="70">
        <f t="shared" si="0"/>
        <v>11</v>
      </c>
      <c r="B14" s="151" t="s">
        <v>197</v>
      </c>
      <c r="C14" s="152" t="s">
        <v>198</v>
      </c>
      <c r="D14" s="151" t="s">
        <v>12</v>
      </c>
      <c r="E14" s="154">
        <v>46144</v>
      </c>
      <c r="F14" s="155">
        <v>5</v>
      </c>
      <c r="G14" s="156">
        <f t="shared" si="1"/>
        <v>10</v>
      </c>
      <c r="H14" s="154">
        <f>WORKDAY.INTL(E14,F14,1,FERIADOS!A7:A27)</f>
        <v>46150</v>
      </c>
    </row>
    <row r="15" spans="1:8" s="65" customFormat="1" x14ac:dyDescent="0.25">
      <c r="A15" s="70">
        <f t="shared" si="0"/>
        <v>12</v>
      </c>
      <c r="B15" s="151" t="s">
        <v>197</v>
      </c>
      <c r="C15" s="152" t="s">
        <v>198</v>
      </c>
      <c r="D15" s="151" t="s">
        <v>13</v>
      </c>
      <c r="E15" s="154">
        <v>46175</v>
      </c>
      <c r="F15" s="155">
        <v>5</v>
      </c>
      <c r="G15" s="156">
        <f t="shared" si="1"/>
        <v>10</v>
      </c>
      <c r="H15" s="154">
        <f>WORKDAY.INTL(E15,F15,1,FERIADOS!A8:A28)</f>
        <v>46182</v>
      </c>
    </row>
    <row r="16" spans="1:8" s="65" customFormat="1" x14ac:dyDescent="0.25">
      <c r="A16" s="70">
        <f t="shared" si="0"/>
        <v>13</v>
      </c>
      <c r="B16" s="151" t="s">
        <v>197</v>
      </c>
      <c r="C16" s="152" t="s">
        <v>198</v>
      </c>
      <c r="D16" s="151" t="s">
        <v>14</v>
      </c>
      <c r="E16" s="154">
        <v>46205</v>
      </c>
      <c r="F16" s="155">
        <v>5</v>
      </c>
      <c r="G16" s="156">
        <f t="shared" si="1"/>
        <v>10</v>
      </c>
      <c r="H16" s="154">
        <f>WORKDAY.INTL(E16,F16,1,FERIADOS!A9:A29)</f>
        <v>46212</v>
      </c>
    </row>
    <row r="17" spans="1:8" s="65" customFormat="1" x14ac:dyDescent="0.25">
      <c r="A17" s="70">
        <f t="shared" si="0"/>
        <v>14</v>
      </c>
      <c r="B17" s="151" t="s">
        <v>197</v>
      </c>
      <c r="C17" s="152" t="s">
        <v>198</v>
      </c>
      <c r="D17" s="151" t="s">
        <v>221</v>
      </c>
      <c r="E17" s="154">
        <v>46236</v>
      </c>
      <c r="F17" s="155">
        <v>5</v>
      </c>
      <c r="G17" s="156">
        <f t="shared" si="1"/>
        <v>10</v>
      </c>
      <c r="H17" s="154">
        <f>WORKDAY.INTL(E17,F17,1,FERIADOS!A10:A30)</f>
        <v>46241</v>
      </c>
    </row>
    <row r="18" spans="1:8" s="65" customFormat="1" x14ac:dyDescent="0.25">
      <c r="A18" s="70">
        <f t="shared" si="0"/>
        <v>15</v>
      </c>
      <c r="B18" s="151" t="s">
        <v>197</v>
      </c>
      <c r="C18" s="152" t="s">
        <v>198</v>
      </c>
      <c r="D18" s="151" t="s">
        <v>222</v>
      </c>
      <c r="E18" s="154">
        <v>46267</v>
      </c>
      <c r="F18" s="155">
        <v>5</v>
      </c>
      <c r="G18" s="156">
        <f t="shared" si="1"/>
        <v>10</v>
      </c>
      <c r="H18" s="154">
        <f>WORKDAY.INTL(E18,F18,1,FERIADOS!A11:A31)</f>
        <v>46274</v>
      </c>
    </row>
    <row r="19" spans="1:8" s="65" customFormat="1" x14ac:dyDescent="0.25">
      <c r="A19" s="70">
        <f t="shared" si="0"/>
        <v>16</v>
      </c>
      <c r="B19" s="151" t="s">
        <v>197</v>
      </c>
      <c r="C19" s="152" t="s">
        <v>198</v>
      </c>
      <c r="D19" s="151" t="s">
        <v>223</v>
      </c>
      <c r="E19" s="154">
        <v>46297</v>
      </c>
      <c r="F19" s="155">
        <v>5</v>
      </c>
      <c r="G19" s="156">
        <f t="shared" si="1"/>
        <v>10</v>
      </c>
      <c r="H19" s="154">
        <f>WORKDAY.INTL(E19,F19,1,FERIADOS!A12:A32)</f>
        <v>46304</v>
      </c>
    </row>
    <row r="20" spans="1:8" s="65" customFormat="1" x14ac:dyDescent="0.25">
      <c r="A20" s="70">
        <f t="shared" si="0"/>
        <v>17</v>
      </c>
      <c r="B20" s="151" t="s">
        <v>197</v>
      </c>
      <c r="C20" s="152" t="s">
        <v>198</v>
      </c>
      <c r="D20" s="151" t="s">
        <v>15</v>
      </c>
      <c r="E20" s="154">
        <v>46328</v>
      </c>
      <c r="F20" s="155">
        <v>5</v>
      </c>
      <c r="G20" s="156">
        <f t="shared" si="1"/>
        <v>10</v>
      </c>
      <c r="H20" s="154">
        <f>WORKDAY.INTL(E20,F20,1,FERIADOS!A13:A33)</f>
        <v>46335</v>
      </c>
    </row>
    <row r="21" spans="1:8" s="65" customFormat="1" x14ac:dyDescent="0.25">
      <c r="A21" s="70">
        <f t="shared" si="0"/>
        <v>18</v>
      </c>
      <c r="B21" s="151" t="s">
        <v>197</v>
      </c>
      <c r="C21" s="152" t="s">
        <v>198</v>
      </c>
      <c r="D21" s="151" t="s">
        <v>352</v>
      </c>
      <c r="E21" s="154">
        <v>46358</v>
      </c>
      <c r="F21" s="155">
        <v>5</v>
      </c>
      <c r="G21" s="156">
        <f t="shared" si="1"/>
        <v>10</v>
      </c>
      <c r="H21" s="154">
        <f>WORKDAY.INTL(E21,F21,1,FERIADOS!A14:A34)</f>
        <v>46365</v>
      </c>
    </row>
    <row r="22" spans="1:8" x14ac:dyDescent="0.25">
      <c r="A22" s="70">
        <f t="shared" si="0"/>
        <v>19</v>
      </c>
      <c r="B22" s="151" t="s">
        <v>197</v>
      </c>
      <c r="C22" s="152" t="s">
        <v>198</v>
      </c>
      <c r="D22" s="153" t="s">
        <v>207</v>
      </c>
      <c r="E22" s="154">
        <v>46027</v>
      </c>
      <c r="F22" s="155">
        <v>5</v>
      </c>
      <c r="G22" s="156">
        <f t="shared" si="1"/>
        <v>10</v>
      </c>
      <c r="H22" s="154">
        <f>WORKDAY.INTL(E22,F22,1,FERIADOS!A16:A36)</f>
        <v>46034</v>
      </c>
    </row>
    <row r="23" spans="1:8" x14ac:dyDescent="0.25">
      <c r="A23" s="70">
        <f t="shared" si="0"/>
        <v>20</v>
      </c>
      <c r="B23" s="151" t="s">
        <v>197</v>
      </c>
      <c r="C23" s="152" t="s">
        <v>198</v>
      </c>
      <c r="D23" s="153" t="s">
        <v>209</v>
      </c>
      <c r="E23" s="154">
        <v>46055</v>
      </c>
      <c r="F23" s="155">
        <v>5</v>
      </c>
      <c r="G23" s="156">
        <f t="shared" si="1"/>
        <v>10</v>
      </c>
      <c r="H23" s="154">
        <f>WORKDAY.INTL(E23,F23,1,FERIADOS!A17:A37)</f>
        <v>46062</v>
      </c>
    </row>
    <row r="24" spans="1:8" x14ac:dyDescent="0.25">
      <c r="A24" s="70">
        <f t="shared" si="0"/>
        <v>21</v>
      </c>
      <c r="B24" s="151" t="s">
        <v>197</v>
      </c>
      <c r="C24" s="152" t="s">
        <v>198</v>
      </c>
      <c r="D24" s="153" t="s">
        <v>210</v>
      </c>
      <c r="E24" s="154">
        <v>46083</v>
      </c>
      <c r="F24" s="155">
        <v>5</v>
      </c>
      <c r="G24" s="156">
        <f t="shared" ref="G24:G33" si="2">F24*2</f>
        <v>10</v>
      </c>
      <c r="H24" s="154">
        <f>WORKDAY.INTL(E24,F24,1,FERIADOS!A18:A38)</f>
        <v>46090</v>
      </c>
    </row>
    <row r="25" spans="1:8" x14ac:dyDescent="0.25">
      <c r="A25" s="70">
        <f t="shared" si="0"/>
        <v>22</v>
      </c>
      <c r="B25" s="151" t="s">
        <v>197</v>
      </c>
      <c r="C25" s="152" t="s">
        <v>198</v>
      </c>
      <c r="D25" s="153" t="s">
        <v>211</v>
      </c>
      <c r="E25" s="154">
        <v>46114</v>
      </c>
      <c r="F25" s="155">
        <v>5</v>
      </c>
      <c r="G25" s="156">
        <f t="shared" si="2"/>
        <v>10</v>
      </c>
      <c r="H25" s="154">
        <f>WORKDAY.INTL(E25,F25,1,FERIADOS!A19:A39)</f>
        <v>46121</v>
      </c>
    </row>
    <row r="26" spans="1:8" x14ac:dyDescent="0.25">
      <c r="A26" s="70">
        <f t="shared" si="0"/>
        <v>23</v>
      </c>
      <c r="B26" s="151" t="s">
        <v>197</v>
      </c>
      <c r="C26" s="152" t="s">
        <v>198</v>
      </c>
      <c r="D26" s="153" t="s">
        <v>212</v>
      </c>
      <c r="E26" s="154">
        <v>46144</v>
      </c>
      <c r="F26" s="155">
        <v>5</v>
      </c>
      <c r="G26" s="156">
        <f t="shared" si="2"/>
        <v>10</v>
      </c>
      <c r="H26" s="154">
        <f>WORKDAY.INTL(E26,F26,1,FERIADOS!A20:A40)</f>
        <v>46150</v>
      </c>
    </row>
    <row r="27" spans="1:8" x14ac:dyDescent="0.25">
      <c r="A27" s="70">
        <f t="shared" si="0"/>
        <v>24</v>
      </c>
      <c r="B27" s="151" t="s">
        <v>197</v>
      </c>
      <c r="C27" s="152" t="s">
        <v>198</v>
      </c>
      <c r="D27" s="153" t="s">
        <v>213</v>
      </c>
      <c r="E27" s="154">
        <v>46175</v>
      </c>
      <c r="F27" s="155">
        <v>5</v>
      </c>
      <c r="G27" s="156">
        <f t="shared" si="2"/>
        <v>10</v>
      </c>
      <c r="H27" s="154">
        <f>WORKDAY.INTL(E27,F27,1,FERIADOS!A21:A41)</f>
        <v>46182</v>
      </c>
    </row>
    <row r="28" spans="1:8" x14ac:dyDescent="0.25">
      <c r="A28" s="70">
        <f t="shared" si="0"/>
        <v>25</v>
      </c>
      <c r="B28" s="151" t="s">
        <v>197</v>
      </c>
      <c r="C28" s="152" t="s">
        <v>198</v>
      </c>
      <c r="D28" s="153" t="s">
        <v>214</v>
      </c>
      <c r="E28" s="154">
        <v>46205</v>
      </c>
      <c r="F28" s="155">
        <v>5</v>
      </c>
      <c r="G28" s="156">
        <f t="shared" si="2"/>
        <v>10</v>
      </c>
      <c r="H28" s="154">
        <f>WORKDAY.INTL(E28,F28,1,FERIADOS!A22:A42)</f>
        <v>46212</v>
      </c>
    </row>
    <row r="29" spans="1:8" x14ac:dyDescent="0.25">
      <c r="A29" s="70">
        <f t="shared" si="0"/>
        <v>26</v>
      </c>
      <c r="B29" s="151" t="s">
        <v>197</v>
      </c>
      <c r="C29" s="152" t="s">
        <v>198</v>
      </c>
      <c r="D29" s="153" t="s">
        <v>215</v>
      </c>
      <c r="E29" s="154">
        <v>46236</v>
      </c>
      <c r="F29" s="155">
        <v>5</v>
      </c>
      <c r="G29" s="156">
        <f t="shared" si="2"/>
        <v>10</v>
      </c>
      <c r="H29" s="154">
        <f>WORKDAY.INTL(E29,F29,1,FERIADOS!A23:A43)</f>
        <v>46241</v>
      </c>
    </row>
    <row r="30" spans="1:8" x14ac:dyDescent="0.25">
      <c r="A30" s="70">
        <f t="shared" si="0"/>
        <v>27</v>
      </c>
      <c r="B30" s="151" t="s">
        <v>197</v>
      </c>
      <c r="C30" s="152" t="s">
        <v>198</v>
      </c>
      <c r="D30" s="153" t="s">
        <v>216</v>
      </c>
      <c r="E30" s="154">
        <v>46267</v>
      </c>
      <c r="F30" s="155">
        <v>5</v>
      </c>
      <c r="G30" s="156">
        <f t="shared" si="2"/>
        <v>10</v>
      </c>
      <c r="H30" s="154">
        <f>WORKDAY.INTL(E30,F30,1,FERIADOS!A24:A44)</f>
        <v>46274</v>
      </c>
    </row>
    <row r="31" spans="1:8" x14ac:dyDescent="0.25">
      <c r="A31" s="70">
        <f t="shared" si="0"/>
        <v>28</v>
      </c>
      <c r="B31" s="151" t="s">
        <v>197</v>
      </c>
      <c r="C31" s="152" t="s">
        <v>198</v>
      </c>
      <c r="D31" s="153" t="s">
        <v>217</v>
      </c>
      <c r="E31" s="154">
        <v>46297</v>
      </c>
      <c r="F31" s="155">
        <v>5</v>
      </c>
      <c r="G31" s="156">
        <f t="shared" si="2"/>
        <v>10</v>
      </c>
      <c r="H31" s="154">
        <f>WORKDAY.INTL(E31,F31,1,FERIADOS!A25:A45)</f>
        <v>46304</v>
      </c>
    </row>
    <row r="32" spans="1:8" x14ac:dyDescent="0.25">
      <c r="A32" s="70">
        <f t="shared" si="0"/>
        <v>29</v>
      </c>
      <c r="B32" s="151" t="s">
        <v>197</v>
      </c>
      <c r="C32" s="152" t="s">
        <v>198</v>
      </c>
      <c r="D32" s="153" t="s">
        <v>218</v>
      </c>
      <c r="E32" s="154">
        <v>46328</v>
      </c>
      <c r="F32" s="155">
        <v>5</v>
      </c>
      <c r="G32" s="156">
        <f t="shared" si="2"/>
        <v>10</v>
      </c>
      <c r="H32" s="154">
        <f>WORKDAY.INTL(E32,F32,1,FERIADOS!A26:A46)</f>
        <v>46335</v>
      </c>
    </row>
    <row r="33" spans="1:8" x14ac:dyDescent="0.25">
      <c r="A33" s="70">
        <f t="shared" si="0"/>
        <v>30</v>
      </c>
      <c r="B33" s="151" t="s">
        <v>197</v>
      </c>
      <c r="C33" s="152" t="s">
        <v>198</v>
      </c>
      <c r="D33" s="153" t="s">
        <v>219</v>
      </c>
      <c r="E33" s="154">
        <v>46358</v>
      </c>
      <c r="F33" s="155">
        <v>5</v>
      </c>
      <c r="G33" s="156">
        <f t="shared" si="2"/>
        <v>10</v>
      </c>
      <c r="H33" s="154">
        <f>WORKDAY.INTL(E33,F33,1,FERIADOS!A27:A47)</f>
        <v>46365</v>
      </c>
    </row>
    <row r="34" spans="1:8" x14ac:dyDescent="0.25">
      <c r="A34" s="70">
        <f t="shared" si="0"/>
        <v>31</v>
      </c>
      <c r="B34" s="151" t="s">
        <v>197</v>
      </c>
      <c r="C34" s="152" t="s">
        <v>198</v>
      </c>
      <c r="D34" s="153" t="s">
        <v>7</v>
      </c>
      <c r="E34" s="154">
        <v>46027</v>
      </c>
      <c r="F34" s="155">
        <v>18</v>
      </c>
      <c r="G34" s="156">
        <f>F34*4</f>
        <v>72</v>
      </c>
      <c r="H34" s="154">
        <f>WORKDAY.INTL(E34,F34,1,FERIADOS!A29:A49)</f>
        <v>46051</v>
      </c>
    </row>
    <row r="35" spans="1:8" x14ac:dyDescent="0.25">
      <c r="A35" s="70">
        <f t="shared" si="0"/>
        <v>32</v>
      </c>
      <c r="B35" s="151" t="s">
        <v>197</v>
      </c>
      <c r="C35" s="152" t="s">
        <v>198</v>
      </c>
      <c r="D35" s="153" t="s">
        <v>7</v>
      </c>
      <c r="E35" s="154">
        <v>46024</v>
      </c>
      <c r="F35" s="155">
        <v>15</v>
      </c>
      <c r="G35" s="156">
        <f t="shared" ref="G35:G77" si="3">F35*8</f>
        <v>120</v>
      </c>
      <c r="H35" s="154">
        <f>WORKDAY.INTL(E35,F35,1,FERIADOS!A30:A50)</f>
        <v>46045</v>
      </c>
    </row>
    <row r="36" spans="1:8" x14ac:dyDescent="0.25">
      <c r="A36" s="70">
        <f t="shared" si="0"/>
        <v>33</v>
      </c>
      <c r="B36" s="151" t="s">
        <v>197</v>
      </c>
      <c r="C36" s="152" t="s">
        <v>198</v>
      </c>
      <c r="D36" s="153" t="s">
        <v>8</v>
      </c>
      <c r="E36" s="154">
        <v>46205</v>
      </c>
      <c r="F36" s="155">
        <v>18</v>
      </c>
      <c r="G36" s="156">
        <f>F36*2</f>
        <v>36</v>
      </c>
      <c r="H36" s="154">
        <f>WORKDAY.INTL(E36,F36,1,FERIADOS!A32:A52)</f>
        <v>46231</v>
      </c>
    </row>
    <row r="37" spans="1:8" x14ac:dyDescent="0.25">
      <c r="A37" s="70"/>
      <c r="B37" s="151" t="s">
        <v>197</v>
      </c>
      <c r="C37" s="152"/>
      <c r="D37" s="153" t="s">
        <v>8</v>
      </c>
      <c r="E37" s="154">
        <v>46205</v>
      </c>
      <c r="F37" s="155">
        <v>18</v>
      </c>
      <c r="G37" s="156">
        <f>F37*2</f>
        <v>36</v>
      </c>
      <c r="H37" s="154">
        <f>WORKDAY.INTL(E37,F37,1,FERIADOS!A33:A53)</f>
        <v>46231</v>
      </c>
    </row>
    <row r="38" spans="1:8" x14ac:dyDescent="0.25">
      <c r="A38" s="70">
        <f>A36+1</f>
        <v>34</v>
      </c>
      <c r="B38" s="151" t="s">
        <v>197</v>
      </c>
      <c r="C38" s="152" t="s">
        <v>198</v>
      </c>
      <c r="D38" s="153" t="s">
        <v>8</v>
      </c>
      <c r="E38" s="154">
        <v>46205</v>
      </c>
      <c r="F38" s="155">
        <v>15</v>
      </c>
      <c r="G38" s="156">
        <f>F38*2</f>
        <v>30</v>
      </c>
      <c r="H38" s="154">
        <f>WORKDAY.INTL(E38,F38,1,FERIADOS!A33:A53)</f>
        <v>46226</v>
      </c>
    </row>
    <row r="39" spans="1:8" x14ac:dyDescent="0.25">
      <c r="A39" s="70">
        <f t="shared" si="0"/>
        <v>35</v>
      </c>
      <c r="B39" s="151" t="s">
        <v>197</v>
      </c>
      <c r="C39" s="152" t="s">
        <v>198</v>
      </c>
      <c r="D39" s="153" t="s">
        <v>233</v>
      </c>
      <c r="E39" s="154">
        <v>46024</v>
      </c>
      <c r="F39" s="155">
        <v>20</v>
      </c>
      <c r="G39" s="156">
        <f>F39*6</f>
        <v>120</v>
      </c>
      <c r="H39" s="154">
        <f>WORKDAY.INTL(E39,F39,1,FERIADOS!A34:A54)</f>
        <v>46052</v>
      </c>
    </row>
    <row r="40" spans="1:8" x14ac:dyDescent="0.25">
      <c r="A40" s="70">
        <f t="shared" si="0"/>
        <v>36</v>
      </c>
      <c r="B40" s="151" t="s">
        <v>197</v>
      </c>
      <c r="C40" s="152" t="s">
        <v>198</v>
      </c>
      <c r="D40" s="153" t="s">
        <v>23</v>
      </c>
      <c r="E40" s="154">
        <v>46106</v>
      </c>
      <c r="F40" s="155">
        <v>22</v>
      </c>
      <c r="G40" s="156">
        <f>F40*6</f>
        <v>132</v>
      </c>
      <c r="H40" s="154">
        <f>WORKDAY.INTL(E40,F40,1,FERIADOS!A35:A55)</f>
        <v>46136</v>
      </c>
    </row>
    <row r="41" spans="1:8" x14ac:dyDescent="0.25">
      <c r="A41" s="70">
        <f t="shared" si="0"/>
        <v>37</v>
      </c>
      <c r="B41" s="151" t="s">
        <v>197</v>
      </c>
      <c r="C41" s="152" t="s">
        <v>198</v>
      </c>
      <c r="D41" s="153" t="s">
        <v>24</v>
      </c>
      <c r="E41" s="154">
        <v>46198</v>
      </c>
      <c r="F41" s="155">
        <v>22</v>
      </c>
      <c r="G41" s="156">
        <f>F41*6</f>
        <v>132</v>
      </c>
      <c r="H41" s="154">
        <f>WORKDAY.INTL(E41,F41,1,FERIADOS!A36:A56)</f>
        <v>46230</v>
      </c>
    </row>
    <row r="42" spans="1:8" x14ac:dyDescent="0.25">
      <c r="A42" s="70">
        <f t="shared" si="0"/>
        <v>38</v>
      </c>
      <c r="B42" s="151" t="s">
        <v>197</v>
      </c>
      <c r="C42" s="152" t="s">
        <v>198</v>
      </c>
      <c r="D42" s="153" t="s">
        <v>25</v>
      </c>
      <c r="E42" s="154">
        <v>46290</v>
      </c>
      <c r="F42" s="155">
        <v>22</v>
      </c>
      <c r="G42" s="156">
        <f>F42*6</f>
        <v>132</v>
      </c>
      <c r="H42" s="154">
        <f>WORKDAY.INTL(E42,F42,1,FERIADOS!A37:A57)</f>
        <v>46322</v>
      </c>
    </row>
    <row r="43" spans="1:8" x14ac:dyDescent="0.25">
      <c r="A43" s="70">
        <f t="shared" si="0"/>
        <v>39</v>
      </c>
      <c r="B43" s="151" t="s">
        <v>197</v>
      </c>
      <c r="C43" s="152" t="s">
        <v>198</v>
      </c>
      <c r="D43" s="153" t="s">
        <v>201</v>
      </c>
      <c r="E43" s="154">
        <v>46205</v>
      </c>
      <c r="F43" s="155">
        <v>2</v>
      </c>
      <c r="G43" s="156">
        <f t="shared" ref="G43:G53" si="4">F43*4</f>
        <v>8</v>
      </c>
      <c r="H43" s="154">
        <f>WORKDAY.INTL(E43,F43,1,FERIADOS!A39:A59)</f>
        <v>46209</v>
      </c>
    </row>
    <row r="44" spans="1:8" x14ac:dyDescent="0.25">
      <c r="A44" s="70">
        <f t="shared" si="0"/>
        <v>40</v>
      </c>
      <c r="B44" s="151" t="s">
        <v>197</v>
      </c>
      <c r="C44" s="152" t="s">
        <v>198</v>
      </c>
      <c r="D44" s="153" t="s">
        <v>203</v>
      </c>
      <c r="E44" s="154">
        <v>46027</v>
      </c>
      <c r="F44" s="155">
        <v>18</v>
      </c>
      <c r="G44" s="156">
        <f t="shared" si="4"/>
        <v>72</v>
      </c>
      <c r="H44" s="154">
        <f>WORKDAY.INTL(E44,F44,1,FERIADOS!A40:A60)</f>
        <v>46051</v>
      </c>
    </row>
    <row r="45" spans="1:8" x14ac:dyDescent="0.25">
      <c r="A45" s="70">
        <f t="shared" si="0"/>
        <v>41</v>
      </c>
      <c r="B45" s="151" t="s">
        <v>197</v>
      </c>
      <c r="C45" s="152" t="s">
        <v>198</v>
      </c>
      <c r="D45" s="153" t="s">
        <v>203</v>
      </c>
      <c r="E45" s="154">
        <v>46024</v>
      </c>
      <c r="F45" s="155">
        <v>15</v>
      </c>
      <c r="G45" s="156">
        <f t="shared" si="4"/>
        <v>60</v>
      </c>
      <c r="H45" s="154">
        <f>WORKDAY.INTL(E45,F45,1,FERIADOS!A41:A61)</f>
        <v>46045</v>
      </c>
    </row>
    <row r="46" spans="1:8" x14ac:dyDescent="0.25">
      <c r="A46" s="70">
        <f t="shared" si="0"/>
        <v>42</v>
      </c>
      <c r="B46" s="151" t="s">
        <v>197</v>
      </c>
      <c r="C46" s="152" t="s">
        <v>198</v>
      </c>
      <c r="D46" s="153" t="s">
        <v>229</v>
      </c>
      <c r="E46" s="154">
        <v>46127</v>
      </c>
      <c r="F46" s="155">
        <v>18</v>
      </c>
      <c r="G46" s="156">
        <f t="shared" si="4"/>
        <v>72</v>
      </c>
      <c r="H46" s="154">
        <f>WORKDAY.INTL(E46,F46,1,FERIADOS!A43:A63)</f>
        <v>46153</v>
      </c>
    </row>
    <row r="47" spans="1:8" x14ac:dyDescent="0.25">
      <c r="A47" s="70">
        <f t="shared" si="0"/>
        <v>43</v>
      </c>
      <c r="B47" s="151" t="s">
        <v>197</v>
      </c>
      <c r="C47" s="152" t="s">
        <v>198</v>
      </c>
      <c r="D47" s="153" t="s">
        <v>230</v>
      </c>
      <c r="E47" s="154">
        <v>46205</v>
      </c>
      <c r="F47" s="155">
        <v>18</v>
      </c>
      <c r="G47" s="156">
        <f t="shared" si="4"/>
        <v>72</v>
      </c>
      <c r="H47" s="154">
        <f>WORKDAY.INTL(E47,F47,1,FERIADOS!A45:A65)</f>
        <v>46231</v>
      </c>
    </row>
    <row r="48" spans="1:8" x14ac:dyDescent="0.25">
      <c r="A48" s="70">
        <f t="shared" si="0"/>
        <v>44</v>
      </c>
      <c r="B48" s="151" t="s">
        <v>197</v>
      </c>
      <c r="C48" s="152" t="s">
        <v>198</v>
      </c>
      <c r="D48" s="153" t="s">
        <v>231</v>
      </c>
      <c r="E48" s="154">
        <v>46297</v>
      </c>
      <c r="F48" s="155">
        <v>18</v>
      </c>
      <c r="G48" s="156">
        <f t="shared" si="4"/>
        <v>72</v>
      </c>
      <c r="H48" s="154">
        <f>WORKDAY.INTL(E48,F48,1,FERIADOS!A47:A67)</f>
        <v>46323</v>
      </c>
    </row>
    <row r="49" spans="1:8" x14ac:dyDescent="0.25">
      <c r="A49" s="70">
        <f t="shared" si="0"/>
        <v>45</v>
      </c>
      <c r="B49" s="151" t="s">
        <v>197</v>
      </c>
      <c r="C49" s="152" t="s">
        <v>198</v>
      </c>
      <c r="D49" s="153" t="s">
        <v>231</v>
      </c>
      <c r="E49" s="154">
        <v>46297</v>
      </c>
      <c r="F49" s="155">
        <v>15</v>
      </c>
      <c r="G49" s="156">
        <f t="shared" si="4"/>
        <v>60</v>
      </c>
      <c r="H49" s="154">
        <f>WORKDAY.INTL(E49,F49,1,FERIADOS!A47:A67)</f>
        <v>46318</v>
      </c>
    </row>
    <row r="50" spans="1:8" ht="19" x14ac:dyDescent="0.25">
      <c r="A50" s="70">
        <f t="shared" si="0"/>
        <v>46</v>
      </c>
      <c r="B50" s="151" t="s">
        <v>254</v>
      </c>
      <c r="C50" s="152" t="s">
        <v>198</v>
      </c>
      <c r="D50" s="153" t="s">
        <v>21</v>
      </c>
      <c r="E50" s="154">
        <v>46027</v>
      </c>
      <c r="F50" s="155">
        <v>15</v>
      </c>
      <c r="G50" s="156">
        <f t="shared" si="4"/>
        <v>60</v>
      </c>
      <c r="H50" s="154">
        <f>WORKDAY.INTL(E50,F50,1,FERIADOS!A48:A68)</f>
        <v>46048</v>
      </c>
    </row>
    <row r="51" spans="1:8" ht="19" x14ac:dyDescent="0.25">
      <c r="A51" s="70">
        <f t="shared" si="0"/>
        <v>47</v>
      </c>
      <c r="B51" s="151" t="s">
        <v>254</v>
      </c>
      <c r="C51" s="152" t="s">
        <v>198</v>
      </c>
      <c r="D51" s="153" t="s">
        <v>234</v>
      </c>
      <c r="E51" s="154">
        <v>46114</v>
      </c>
      <c r="F51" s="155">
        <v>15</v>
      </c>
      <c r="G51" s="156">
        <f t="shared" si="4"/>
        <v>60</v>
      </c>
      <c r="H51" s="154">
        <f>WORKDAY.INTL(E51,F51,1,FERIADOS!A49:A69)</f>
        <v>46135</v>
      </c>
    </row>
    <row r="52" spans="1:8" ht="19" x14ac:dyDescent="0.25">
      <c r="A52" s="70">
        <f t="shared" si="0"/>
        <v>48</v>
      </c>
      <c r="B52" s="151" t="s">
        <v>254</v>
      </c>
      <c r="C52" s="152" t="s">
        <v>198</v>
      </c>
      <c r="D52" s="153" t="s">
        <v>235</v>
      </c>
      <c r="E52" s="154">
        <v>46205</v>
      </c>
      <c r="F52" s="155">
        <v>15</v>
      </c>
      <c r="G52" s="156">
        <f t="shared" si="4"/>
        <v>60</v>
      </c>
      <c r="H52" s="154">
        <f>WORKDAY.INTL(E52,F52,1,FERIADOS!A50:A70)</f>
        <v>46226</v>
      </c>
    </row>
    <row r="53" spans="1:8" ht="19" x14ac:dyDescent="0.25">
      <c r="A53" s="70">
        <f t="shared" si="0"/>
        <v>49</v>
      </c>
      <c r="B53" s="151" t="s">
        <v>254</v>
      </c>
      <c r="C53" s="152" t="s">
        <v>198</v>
      </c>
      <c r="D53" s="153" t="s">
        <v>236</v>
      </c>
      <c r="E53" s="154">
        <v>46297</v>
      </c>
      <c r="F53" s="155">
        <v>18</v>
      </c>
      <c r="G53" s="156">
        <f t="shared" si="4"/>
        <v>72</v>
      </c>
      <c r="H53" s="154">
        <f>WORKDAY.INTL(E53,F53,1,FERIADOS!A51:A71)</f>
        <v>46323</v>
      </c>
    </row>
    <row r="54" spans="1:8" ht="19" x14ac:dyDescent="0.25">
      <c r="A54" s="70">
        <f t="shared" si="0"/>
        <v>50</v>
      </c>
      <c r="B54" s="151" t="s">
        <v>197</v>
      </c>
      <c r="C54" s="152" t="s">
        <v>198</v>
      </c>
      <c r="D54" s="153" t="s">
        <v>242</v>
      </c>
      <c r="E54" s="154">
        <v>46144</v>
      </c>
      <c r="F54" s="155">
        <v>18</v>
      </c>
      <c r="G54" s="156">
        <f>F54*6</f>
        <v>108</v>
      </c>
      <c r="H54" s="154">
        <f>WORKDAY.INTL(E54,F54,1,FERIADOS!A52:A72)</f>
        <v>46169</v>
      </c>
    </row>
    <row r="55" spans="1:8" ht="19" x14ac:dyDescent="0.25">
      <c r="A55" s="70">
        <f t="shared" si="0"/>
        <v>51</v>
      </c>
      <c r="B55" s="151" t="s">
        <v>197</v>
      </c>
      <c r="C55" s="152" t="s">
        <v>198</v>
      </c>
      <c r="D55" s="153" t="s">
        <v>243</v>
      </c>
      <c r="E55" s="154">
        <v>46328</v>
      </c>
      <c r="F55" s="155">
        <v>18</v>
      </c>
      <c r="G55" s="156">
        <f>F55*6</f>
        <v>108</v>
      </c>
      <c r="H55" s="154">
        <f>WORKDAY.INTL(E55,F55,1,FERIADOS!A53:A73)</f>
        <v>46352</v>
      </c>
    </row>
    <row r="56" spans="1:8" x14ac:dyDescent="0.25">
      <c r="A56" s="70">
        <f t="shared" si="0"/>
        <v>52</v>
      </c>
      <c r="B56" s="151" t="s">
        <v>254</v>
      </c>
      <c r="C56" s="152" t="s">
        <v>198</v>
      </c>
      <c r="D56" s="153" t="s">
        <v>237</v>
      </c>
      <c r="E56" s="154">
        <v>46024</v>
      </c>
      <c r="F56" s="155">
        <v>10</v>
      </c>
      <c r="G56" s="156">
        <f>F56*4</f>
        <v>40</v>
      </c>
      <c r="H56" s="154">
        <f>WORKDAY.INTL(E56,F56,1,FERIADOS!A54:A74)</f>
        <v>46038</v>
      </c>
    </row>
    <row r="57" spans="1:8" x14ac:dyDescent="0.25">
      <c r="A57" s="70">
        <f t="shared" si="0"/>
        <v>53</v>
      </c>
      <c r="B57" s="151" t="s">
        <v>254</v>
      </c>
      <c r="C57" s="152" t="s">
        <v>198</v>
      </c>
      <c r="D57" s="153" t="s">
        <v>238</v>
      </c>
      <c r="E57" s="154">
        <v>46114</v>
      </c>
      <c r="F57" s="155">
        <v>18</v>
      </c>
      <c r="G57" s="156">
        <f>F57*4</f>
        <v>72</v>
      </c>
      <c r="H57" s="154">
        <f>WORKDAY.INTL(E57,F57,1,FERIADOS!A55:A75)</f>
        <v>46140</v>
      </c>
    </row>
    <row r="58" spans="1:8" x14ac:dyDescent="0.25">
      <c r="A58" s="70">
        <f t="shared" si="0"/>
        <v>54</v>
      </c>
      <c r="B58" s="151" t="s">
        <v>254</v>
      </c>
      <c r="C58" s="152" t="s">
        <v>198</v>
      </c>
      <c r="D58" s="153" t="s">
        <v>239</v>
      </c>
      <c r="E58" s="154">
        <v>46205</v>
      </c>
      <c r="F58" s="155">
        <v>18</v>
      </c>
      <c r="G58" s="156">
        <f>F58*8</f>
        <v>144</v>
      </c>
      <c r="H58" s="154">
        <f>WORKDAY.INTL(E58,F58,1,FERIADOS!A56:A76)</f>
        <v>46231</v>
      </c>
    </row>
    <row r="59" spans="1:8" x14ac:dyDescent="0.25">
      <c r="A59" s="70">
        <f t="shared" si="0"/>
        <v>55</v>
      </c>
      <c r="B59" s="151" t="s">
        <v>254</v>
      </c>
      <c r="C59" s="152" t="s">
        <v>198</v>
      </c>
      <c r="D59" s="153" t="s">
        <v>240</v>
      </c>
      <c r="E59" s="154">
        <v>46297</v>
      </c>
      <c r="F59" s="155">
        <v>18</v>
      </c>
      <c r="G59" s="156">
        <f>F59*3</f>
        <v>54</v>
      </c>
      <c r="H59" s="154">
        <f>WORKDAY.INTL(E59,F59,1,FERIADOS!A57:A77)</f>
        <v>46323</v>
      </c>
    </row>
    <row r="60" spans="1:8" ht="19" x14ac:dyDescent="0.25">
      <c r="A60" s="70">
        <f t="shared" si="0"/>
        <v>56</v>
      </c>
      <c r="B60" s="157" t="s">
        <v>197</v>
      </c>
      <c r="C60" s="152" t="s">
        <v>198</v>
      </c>
      <c r="D60" s="153" t="s">
        <v>206</v>
      </c>
      <c r="E60" s="154">
        <v>46055</v>
      </c>
      <c r="F60" s="155">
        <v>20</v>
      </c>
      <c r="G60" s="156">
        <f t="shared" ref="G60:G65" si="5">F60*4</f>
        <v>80</v>
      </c>
      <c r="H60" s="154">
        <v>46081</v>
      </c>
    </row>
    <row r="61" spans="1:8" ht="19" x14ac:dyDescent="0.25">
      <c r="A61" s="70">
        <f t="shared" si="0"/>
        <v>57</v>
      </c>
      <c r="B61" s="151" t="s">
        <v>197</v>
      </c>
      <c r="C61" s="152" t="s">
        <v>198</v>
      </c>
      <c r="D61" s="153" t="s">
        <v>206</v>
      </c>
      <c r="E61" s="154">
        <v>46205</v>
      </c>
      <c r="F61" s="155">
        <v>20</v>
      </c>
      <c r="G61" s="156">
        <f t="shared" si="5"/>
        <v>80</v>
      </c>
      <c r="H61" s="154">
        <f>WORKDAY.INTL(E61,F61,1,FERIADOS!A59:A79)</f>
        <v>46233</v>
      </c>
    </row>
    <row r="62" spans="1:8" ht="19" x14ac:dyDescent="0.25">
      <c r="A62" s="70">
        <f t="shared" si="0"/>
        <v>58</v>
      </c>
      <c r="B62" s="151" t="s">
        <v>197</v>
      </c>
      <c r="C62" s="152" t="s">
        <v>198</v>
      </c>
      <c r="D62" s="153" t="s">
        <v>206</v>
      </c>
      <c r="E62" s="154">
        <v>46297</v>
      </c>
      <c r="F62" s="155">
        <v>20</v>
      </c>
      <c r="G62" s="156">
        <f t="shared" si="5"/>
        <v>80</v>
      </c>
      <c r="H62" s="154">
        <f>WORKDAY.INTL(E62,F62,1,FERIADOS!A60:A80)</f>
        <v>46325</v>
      </c>
    </row>
    <row r="63" spans="1:8" x14ac:dyDescent="0.25">
      <c r="A63" s="70">
        <f t="shared" si="0"/>
        <v>59</v>
      </c>
      <c r="B63" s="151" t="s">
        <v>197</v>
      </c>
      <c r="C63" s="152" t="s">
        <v>198</v>
      </c>
      <c r="D63" s="153" t="s">
        <v>31</v>
      </c>
      <c r="E63" s="154">
        <v>46055</v>
      </c>
      <c r="F63" s="155">
        <v>20</v>
      </c>
      <c r="G63" s="156">
        <f t="shared" si="5"/>
        <v>80</v>
      </c>
      <c r="H63" s="154">
        <f>WORKDAY.INTL(E63,F63,1,FERIADOS!A61:A81)</f>
        <v>46083</v>
      </c>
    </row>
    <row r="64" spans="1:8" x14ac:dyDescent="0.25">
      <c r="A64" s="70">
        <f t="shared" si="0"/>
        <v>60</v>
      </c>
      <c r="B64" s="151" t="s">
        <v>197</v>
      </c>
      <c r="C64" s="152" t="s">
        <v>198</v>
      </c>
      <c r="D64" s="153" t="s">
        <v>31</v>
      </c>
      <c r="E64" s="154">
        <v>46236</v>
      </c>
      <c r="F64" s="155">
        <v>20</v>
      </c>
      <c r="G64" s="156">
        <f t="shared" si="5"/>
        <v>80</v>
      </c>
      <c r="H64" s="154">
        <f>WORKDAY.INTL(E64,F64,1,FERIADOS!A62:A82)</f>
        <v>46262</v>
      </c>
    </row>
    <row r="65" spans="1:8" x14ac:dyDescent="0.25">
      <c r="A65" s="70">
        <f t="shared" si="0"/>
        <v>61</v>
      </c>
      <c r="B65" s="151" t="s">
        <v>197</v>
      </c>
      <c r="C65" s="152" t="s">
        <v>198</v>
      </c>
      <c r="D65" s="153" t="s">
        <v>31</v>
      </c>
      <c r="E65" s="154">
        <v>46357</v>
      </c>
      <c r="F65" s="155">
        <v>20</v>
      </c>
      <c r="G65" s="156">
        <f t="shared" si="5"/>
        <v>80</v>
      </c>
      <c r="H65" s="154">
        <f>WORKDAY.INTL(E65,F65,1,FERIADOS!A63:A83)</f>
        <v>46385</v>
      </c>
    </row>
    <row r="66" spans="1:8" x14ac:dyDescent="0.25">
      <c r="A66" s="70">
        <f t="shared" si="0"/>
        <v>62</v>
      </c>
      <c r="B66" s="151" t="s">
        <v>197</v>
      </c>
      <c r="C66" s="152" t="s">
        <v>198</v>
      </c>
      <c r="D66" s="153" t="s">
        <v>32</v>
      </c>
      <c r="E66" s="154">
        <v>46027</v>
      </c>
      <c r="F66" s="155">
        <v>10</v>
      </c>
      <c r="G66" s="156">
        <f>F66*2</f>
        <v>20</v>
      </c>
      <c r="H66" s="154">
        <v>46113</v>
      </c>
    </row>
    <row r="67" spans="1:8" x14ac:dyDescent="0.25">
      <c r="A67" s="70">
        <f t="shared" si="0"/>
        <v>63</v>
      </c>
      <c r="B67" s="151" t="s">
        <v>197</v>
      </c>
      <c r="C67" s="152" t="s">
        <v>198</v>
      </c>
      <c r="D67" s="153" t="s">
        <v>205</v>
      </c>
      <c r="E67" s="154">
        <v>46024</v>
      </c>
      <c r="F67" s="155">
        <v>5</v>
      </c>
      <c r="G67" s="156">
        <f>F67*2</f>
        <v>10</v>
      </c>
      <c r="H67" s="154">
        <f>WORKDAY.INTL(E67,F67,1,FERIADOS!A65:A85)</f>
        <v>46031</v>
      </c>
    </row>
    <row r="68" spans="1:8" x14ac:dyDescent="0.25">
      <c r="A68" s="70">
        <f t="shared" si="0"/>
        <v>64</v>
      </c>
      <c r="B68" s="151" t="s">
        <v>197</v>
      </c>
      <c r="C68" s="152" t="s">
        <v>198</v>
      </c>
      <c r="D68" s="158" t="s">
        <v>204</v>
      </c>
      <c r="E68" s="154">
        <v>46037</v>
      </c>
      <c r="F68" s="155">
        <v>26</v>
      </c>
      <c r="G68" s="156">
        <f t="shared" si="3"/>
        <v>208</v>
      </c>
      <c r="H68" s="154">
        <f>WORKDAY.INTL(E68,F68,1,FERIADOS!A66:A86)</f>
        <v>46073</v>
      </c>
    </row>
    <row r="69" spans="1:8" x14ac:dyDescent="0.25">
      <c r="A69" s="70"/>
      <c r="B69" s="151" t="s">
        <v>197</v>
      </c>
      <c r="C69" s="152"/>
      <c r="D69" s="158" t="s">
        <v>204</v>
      </c>
      <c r="E69" s="154">
        <v>46037</v>
      </c>
      <c r="F69" s="155">
        <v>26</v>
      </c>
      <c r="G69" s="156">
        <f t="shared" ref="G69" si="6">F69*8</f>
        <v>208</v>
      </c>
      <c r="H69" s="154">
        <f>WORKDAY.INTL(E69,F69,1,FERIADOS!A67:A87)</f>
        <v>46073</v>
      </c>
    </row>
    <row r="70" spans="1:8" ht="19" x14ac:dyDescent="0.25">
      <c r="A70" s="70">
        <f>A68+1</f>
        <v>65</v>
      </c>
      <c r="B70" s="151" t="s">
        <v>197</v>
      </c>
      <c r="C70" s="152" t="s">
        <v>198</v>
      </c>
      <c r="D70" s="159" t="s">
        <v>16</v>
      </c>
      <c r="E70" s="154">
        <v>46055</v>
      </c>
      <c r="F70" s="155">
        <v>18</v>
      </c>
      <c r="G70" s="156">
        <f>F70*6</f>
        <v>108</v>
      </c>
      <c r="H70" s="154">
        <f>WORKDAY.INTL(E70,F70,1,FERIADOS!A69:A89)</f>
        <v>46079</v>
      </c>
    </row>
    <row r="71" spans="1:8" ht="19" x14ac:dyDescent="0.25">
      <c r="A71" s="70">
        <f t="shared" si="0"/>
        <v>66</v>
      </c>
      <c r="B71" s="151" t="s">
        <v>197</v>
      </c>
      <c r="C71" s="152" t="s">
        <v>198</v>
      </c>
      <c r="D71" s="159" t="s">
        <v>17</v>
      </c>
      <c r="E71" s="154">
        <v>46236</v>
      </c>
      <c r="F71" s="155">
        <v>20</v>
      </c>
      <c r="G71" s="156">
        <f>F71*4</f>
        <v>80</v>
      </c>
      <c r="H71" s="154">
        <f>WORKDAY.INTL(E71,F71,1,FERIADOS!A69:A89)</f>
        <v>46262</v>
      </c>
    </row>
    <row r="72" spans="1:8" x14ac:dyDescent="0.25">
      <c r="A72" s="70">
        <f t="shared" ref="A72:A102" si="7">A71+1</f>
        <v>67</v>
      </c>
      <c r="B72" s="151" t="s">
        <v>197</v>
      </c>
      <c r="C72" s="152" t="s">
        <v>198</v>
      </c>
      <c r="D72" s="158" t="s">
        <v>19</v>
      </c>
      <c r="E72" s="154">
        <v>46069</v>
      </c>
      <c r="F72" s="155">
        <v>25</v>
      </c>
      <c r="G72" s="156">
        <f>F72*5</f>
        <v>125</v>
      </c>
      <c r="H72" s="154">
        <f>WORKDAY.INTL(E72,F72,1,FERIADOS!A71:A91)</f>
        <v>46104</v>
      </c>
    </row>
    <row r="73" spans="1:8" x14ac:dyDescent="0.25">
      <c r="A73" s="70">
        <f t="shared" si="7"/>
        <v>68</v>
      </c>
      <c r="B73" s="151" t="s">
        <v>197</v>
      </c>
      <c r="C73" s="152" t="s">
        <v>198</v>
      </c>
      <c r="D73" s="158" t="s">
        <v>256</v>
      </c>
      <c r="E73" s="154">
        <v>46096</v>
      </c>
      <c r="F73" s="155">
        <v>20</v>
      </c>
      <c r="G73" s="156">
        <f>F73*4</f>
        <v>80</v>
      </c>
      <c r="H73" s="154">
        <f>WORKDAY.INTL(E73,F73,1,FERIADOS!A72:A92)</f>
        <v>46122</v>
      </c>
    </row>
    <row r="74" spans="1:8" x14ac:dyDescent="0.25">
      <c r="A74" s="70">
        <f t="shared" si="7"/>
        <v>69</v>
      </c>
      <c r="B74" s="151" t="s">
        <v>197</v>
      </c>
      <c r="C74" s="152" t="s">
        <v>198</v>
      </c>
      <c r="D74" s="153" t="s">
        <v>224</v>
      </c>
      <c r="E74" s="154">
        <v>46083</v>
      </c>
      <c r="F74" s="160">
        <v>25</v>
      </c>
      <c r="G74" s="156">
        <f>F74*6</f>
        <v>150</v>
      </c>
      <c r="H74" s="154">
        <f>WORKDAY.INTL(E74,F74,1,FERIADOS!A73:A93)</f>
        <v>46118</v>
      </c>
    </row>
    <row r="75" spans="1:8" x14ac:dyDescent="0.25">
      <c r="A75" s="70">
        <f t="shared" si="7"/>
        <v>70</v>
      </c>
      <c r="B75" s="151" t="s">
        <v>197</v>
      </c>
      <c r="C75" s="152" t="s">
        <v>198</v>
      </c>
      <c r="D75" s="153" t="s">
        <v>224</v>
      </c>
      <c r="E75" s="154">
        <v>46083</v>
      </c>
      <c r="F75" s="160">
        <v>20</v>
      </c>
      <c r="G75" s="156">
        <f>F75*4</f>
        <v>80</v>
      </c>
      <c r="H75" s="154">
        <f>WORKDAY.INTL(E75,F75,1,FERIADOS!A74:A94)</f>
        <v>46111</v>
      </c>
    </row>
    <row r="76" spans="1:8" x14ac:dyDescent="0.25">
      <c r="A76" s="70">
        <f t="shared" si="7"/>
        <v>71</v>
      </c>
      <c r="B76" s="151" t="s">
        <v>197</v>
      </c>
      <c r="C76" s="152" t="s">
        <v>198</v>
      </c>
      <c r="D76" s="153" t="s">
        <v>224</v>
      </c>
      <c r="E76" s="154">
        <v>46083</v>
      </c>
      <c r="F76" s="160">
        <v>20</v>
      </c>
      <c r="G76" s="156">
        <f>F76*6</f>
        <v>120</v>
      </c>
      <c r="H76" s="154">
        <f>WORKDAY.INTL(E76,F76,1,FERIADOS!A75:A95)</f>
        <v>46111</v>
      </c>
    </row>
    <row r="77" spans="1:8" x14ac:dyDescent="0.25">
      <c r="A77" s="70">
        <f t="shared" si="7"/>
        <v>72</v>
      </c>
      <c r="B77" s="151" t="s">
        <v>197</v>
      </c>
      <c r="C77" s="152" t="s">
        <v>198</v>
      </c>
      <c r="D77" s="153" t="s">
        <v>225</v>
      </c>
      <c r="E77" s="154">
        <v>46236</v>
      </c>
      <c r="F77" s="160">
        <v>25</v>
      </c>
      <c r="G77" s="156">
        <f t="shared" si="3"/>
        <v>200</v>
      </c>
      <c r="H77" s="154">
        <f>WORKDAY.INTL(E77,F77,1,FERIADOS!A76:A96)</f>
        <v>46269</v>
      </c>
    </row>
    <row r="78" spans="1:8" x14ac:dyDescent="0.25">
      <c r="A78" s="70">
        <f t="shared" si="7"/>
        <v>73</v>
      </c>
      <c r="B78" s="151" t="s">
        <v>197</v>
      </c>
      <c r="C78" s="152" t="s">
        <v>198</v>
      </c>
      <c r="D78" s="153" t="s">
        <v>225</v>
      </c>
      <c r="E78" s="154">
        <v>46236</v>
      </c>
      <c r="F78" s="160">
        <v>20</v>
      </c>
      <c r="G78" s="156">
        <f>F78*4</f>
        <v>80</v>
      </c>
      <c r="H78" s="154">
        <f>WORKDAY.INTL(E78,F78,1,FERIADOS!A77:A97)</f>
        <v>46262</v>
      </c>
    </row>
    <row r="79" spans="1:8" x14ac:dyDescent="0.25">
      <c r="A79" s="70">
        <f t="shared" si="7"/>
        <v>74</v>
      </c>
      <c r="B79" s="151" t="s">
        <v>197</v>
      </c>
      <c r="C79" s="152" t="s">
        <v>198</v>
      </c>
      <c r="D79" s="153" t="s">
        <v>225</v>
      </c>
      <c r="E79" s="154">
        <v>46236</v>
      </c>
      <c r="F79" s="160">
        <v>20</v>
      </c>
      <c r="G79" s="156">
        <f>F79*4</f>
        <v>80</v>
      </c>
      <c r="H79" s="154">
        <f>WORKDAY.INTL(E79,F79,1,FERIADOS!A78:A98)</f>
        <v>46262</v>
      </c>
    </row>
    <row r="80" spans="1:8" x14ac:dyDescent="0.25">
      <c r="A80" s="70">
        <f t="shared" si="7"/>
        <v>75</v>
      </c>
      <c r="B80" s="151" t="s">
        <v>197</v>
      </c>
      <c r="C80" s="152" t="s">
        <v>198</v>
      </c>
      <c r="D80" s="158" t="s">
        <v>226</v>
      </c>
      <c r="E80" s="154">
        <v>46144</v>
      </c>
      <c r="F80" s="160">
        <v>20</v>
      </c>
      <c r="G80" s="156">
        <f>F80*7</f>
        <v>140</v>
      </c>
      <c r="H80" s="154">
        <f>WORKDAY.INTL(E80,F80,1,FERIADOS!A79:A99)</f>
        <v>46171</v>
      </c>
    </row>
    <row r="81" spans="1:8" x14ac:dyDescent="0.25">
      <c r="A81" s="70">
        <f t="shared" si="7"/>
        <v>76</v>
      </c>
      <c r="B81" s="151" t="s">
        <v>197</v>
      </c>
      <c r="C81" s="152" t="s">
        <v>198</v>
      </c>
      <c r="D81" s="158" t="s">
        <v>226</v>
      </c>
      <c r="E81" s="154">
        <v>46144</v>
      </c>
      <c r="F81" s="160">
        <v>20</v>
      </c>
      <c r="G81" s="156">
        <f>F81*4</f>
        <v>80</v>
      </c>
      <c r="H81" s="154">
        <f>WORKDAY.INTL(E81,F81,1,FERIADOS!A80:A100)</f>
        <v>46171</v>
      </c>
    </row>
    <row r="82" spans="1:8" x14ac:dyDescent="0.25">
      <c r="A82" s="70">
        <f t="shared" si="7"/>
        <v>77</v>
      </c>
      <c r="B82" s="151" t="s">
        <v>197</v>
      </c>
      <c r="C82" s="152" t="s">
        <v>198</v>
      </c>
      <c r="D82" s="158" t="s">
        <v>227</v>
      </c>
      <c r="E82" s="154">
        <v>46267</v>
      </c>
      <c r="F82" s="160">
        <v>25</v>
      </c>
      <c r="G82" s="156">
        <f t="shared" ref="G82" si="8">F82*8</f>
        <v>200</v>
      </c>
      <c r="H82" s="154">
        <f>WORKDAY.INTL(E82,F82,1,FERIADOS!A81:A101)</f>
        <v>46302</v>
      </c>
    </row>
    <row r="83" spans="1:8" x14ac:dyDescent="0.25">
      <c r="A83" s="70">
        <f t="shared" si="7"/>
        <v>78</v>
      </c>
      <c r="B83" s="151" t="s">
        <v>197</v>
      </c>
      <c r="C83" s="152" t="s">
        <v>198</v>
      </c>
      <c r="D83" s="158" t="s">
        <v>227</v>
      </c>
      <c r="E83" s="154">
        <v>46267</v>
      </c>
      <c r="F83" s="160">
        <v>20</v>
      </c>
      <c r="G83" s="161">
        <f>F83*6</f>
        <v>120</v>
      </c>
      <c r="H83" s="154">
        <f>WORKDAY.INTL(E83,F83,1,FERIADOS!A82:A102)</f>
        <v>46295</v>
      </c>
    </row>
    <row r="84" spans="1:8" x14ac:dyDescent="0.25">
      <c r="A84" s="70">
        <f t="shared" si="7"/>
        <v>79</v>
      </c>
      <c r="B84" s="151" t="s">
        <v>197</v>
      </c>
      <c r="C84" s="152" t="s">
        <v>198</v>
      </c>
      <c r="D84" s="158" t="s">
        <v>228</v>
      </c>
      <c r="E84" s="154">
        <v>46083</v>
      </c>
      <c r="F84" s="155">
        <v>15</v>
      </c>
      <c r="G84" s="156">
        <f>F84*2</f>
        <v>30</v>
      </c>
      <c r="H84" s="154">
        <f>WORKDAY.INTL(E84,F84,1,FERIADOS!A83:A103)</f>
        <v>46104</v>
      </c>
    </row>
    <row r="85" spans="1:8" x14ac:dyDescent="0.25">
      <c r="A85" s="70">
        <f t="shared" si="7"/>
        <v>80</v>
      </c>
      <c r="B85" s="151" t="s">
        <v>197</v>
      </c>
      <c r="C85" s="152" t="s">
        <v>198</v>
      </c>
      <c r="D85" s="158" t="s">
        <v>20</v>
      </c>
      <c r="E85" s="154">
        <v>46114</v>
      </c>
      <c r="F85" s="155">
        <v>12</v>
      </c>
      <c r="G85" s="156">
        <f>F85*3</f>
        <v>36</v>
      </c>
      <c r="H85" s="154">
        <f>WORKDAY.INTL(E85,F85,1,FERIADOS!A85:A105)</f>
        <v>46132</v>
      </c>
    </row>
    <row r="86" spans="1:8" x14ac:dyDescent="0.25">
      <c r="A86" s="70">
        <f t="shared" si="7"/>
        <v>81</v>
      </c>
      <c r="B86" s="151" t="s">
        <v>197</v>
      </c>
      <c r="C86" s="152" t="s">
        <v>198</v>
      </c>
      <c r="D86" s="158" t="s">
        <v>241</v>
      </c>
      <c r="E86" s="154">
        <v>46205</v>
      </c>
      <c r="F86" s="155">
        <v>18</v>
      </c>
      <c r="G86" s="156">
        <f>F86*4</f>
        <v>72</v>
      </c>
      <c r="H86" s="154">
        <f>WORKDAY.INTL(E86,F86,1,FERIADOS!A86:A106)</f>
        <v>46231</v>
      </c>
    </row>
    <row r="87" spans="1:8" x14ac:dyDescent="0.25">
      <c r="A87" s="70">
        <f t="shared" si="7"/>
        <v>82</v>
      </c>
      <c r="B87" s="151" t="s">
        <v>197</v>
      </c>
      <c r="C87" s="152" t="s">
        <v>198</v>
      </c>
      <c r="D87" s="158" t="s">
        <v>22</v>
      </c>
      <c r="E87" s="154">
        <v>46237</v>
      </c>
      <c r="F87" s="155">
        <v>18</v>
      </c>
      <c r="G87" s="156">
        <f>F87*6</f>
        <v>108</v>
      </c>
      <c r="H87" s="154">
        <f>WORKDAY.INTL(E87,F87,1,FERIADOS!A87:A107)</f>
        <v>46261</v>
      </c>
    </row>
    <row r="88" spans="1:8" x14ac:dyDescent="0.25">
      <c r="A88" s="70">
        <f t="shared" si="7"/>
        <v>83</v>
      </c>
      <c r="B88" s="151" t="s">
        <v>197</v>
      </c>
      <c r="C88" s="152" t="s">
        <v>198</v>
      </c>
      <c r="D88" s="158" t="s">
        <v>26</v>
      </c>
      <c r="E88" s="154">
        <v>46359</v>
      </c>
      <c r="F88" s="155">
        <v>18</v>
      </c>
      <c r="G88" s="156">
        <f>F88*4</f>
        <v>72</v>
      </c>
      <c r="H88" s="154">
        <f>WORKDAY.INTL(E88,F88,1,FERIADOS!A88:A108)</f>
        <v>46385</v>
      </c>
    </row>
    <row r="89" spans="1:8" ht="19" x14ac:dyDescent="0.25">
      <c r="A89" s="70">
        <f t="shared" si="7"/>
        <v>84</v>
      </c>
      <c r="B89" s="151" t="s">
        <v>197</v>
      </c>
      <c r="C89" s="152" t="s">
        <v>198</v>
      </c>
      <c r="D89" s="159" t="s">
        <v>27</v>
      </c>
      <c r="E89" s="154">
        <v>46359</v>
      </c>
      <c r="F89" s="155">
        <v>18</v>
      </c>
      <c r="G89" s="156">
        <f>F89*4</f>
        <v>72</v>
      </c>
      <c r="H89" s="154">
        <f>WORKDAY.INTL(E89,F89,1,FERIADOS!A89:A109)</f>
        <v>46385</v>
      </c>
    </row>
    <row r="90" spans="1:8" ht="19" x14ac:dyDescent="0.25">
      <c r="A90" s="70">
        <f t="shared" si="7"/>
        <v>85</v>
      </c>
      <c r="B90" s="151" t="s">
        <v>197</v>
      </c>
      <c r="C90" s="152" t="s">
        <v>198</v>
      </c>
      <c r="D90" s="159" t="s">
        <v>252</v>
      </c>
      <c r="E90" s="154">
        <v>46113</v>
      </c>
      <c r="F90" s="155">
        <v>25</v>
      </c>
      <c r="G90" s="156">
        <f>F90*7</f>
        <v>175</v>
      </c>
      <c r="H90" s="154">
        <f>WORKDAY.INTL(E90,F90,1,FERIADOS!A90:A110)</f>
        <v>46148</v>
      </c>
    </row>
    <row r="91" spans="1:8" x14ac:dyDescent="0.25">
      <c r="A91" s="70">
        <f t="shared" si="7"/>
        <v>86</v>
      </c>
      <c r="B91" s="151" t="s">
        <v>197</v>
      </c>
      <c r="C91" s="152" t="s">
        <v>198</v>
      </c>
      <c r="D91" s="159" t="s">
        <v>257</v>
      </c>
      <c r="E91" s="154">
        <v>46096</v>
      </c>
      <c r="F91" s="155">
        <v>25</v>
      </c>
      <c r="G91" s="156">
        <f>F91*6</f>
        <v>150</v>
      </c>
      <c r="H91" s="154">
        <f>WORKDAY.INTL(E91,F91,1,FERIADOS!A91:A111)</f>
        <v>46129</v>
      </c>
    </row>
    <row r="92" spans="1:8" ht="19" x14ac:dyDescent="0.25">
      <c r="A92" s="70">
        <f t="shared" si="7"/>
        <v>87</v>
      </c>
      <c r="B92" s="151" t="s">
        <v>197</v>
      </c>
      <c r="C92" s="152" t="s">
        <v>198</v>
      </c>
      <c r="D92" s="159" t="s">
        <v>260</v>
      </c>
      <c r="E92" s="154">
        <v>46174</v>
      </c>
      <c r="F92" s="155">
        <v>20</v>
      </c>
      <c r="G92" s="156">
        <f>F92*4</f>
        <v>80</v>
      </c>
      <c r="H92" s="154">
        <f>WORKDAY.INTL(E92,F92,1,FERIADOS!A92:A112)</f>
        <v>46202</v>
      </c>
    </row>
    <row r="93" spans="1:8" x14ac:dyDescent="0.25">
      <c r="A93" s="70">
        <f t="shared" si="7"/>
        <v>88</v>
      </c>
      <c r="B93" s="151" t="s">
        <v>244</v>
      </c>
      <c r="C93" s="152" t="s">
        <v>198</v>
      </c>
      <c r="D93" s="159" t="s">
        <v>253</v>
      </c>
      <c r="E93" s="154">
        <v>46249</v>
      </c>
      <c r="F93" s="155">
        <v>18</v>
      </c>
      <c r="G93" s="156">
        <f>F93*6</f>
        <v>108</v>
      </c>
      <c r="H93" s="154">
        <f>WORKDAY.INTL(E93,F93,1,FERIADOS!A93:A113)</f>
        <v>46274</v>
      </c>
    </row>
    <row r="94" spans="1:8" x14ac:dyDescent="0.25">
      <c r="A94" s="70">
        <f t="shared" si="7"/>
        <v>89</v>
      </c>
      <c r="B94" s="151" t="s">
        <v>244</v>
      </c>
      <c r="C94" s="152" t="s">
        <v>198</v>
      </c>
      <c r="D94" s="159" t="s">
        <v>28</v>
      </c>
      <c r="E94" s="154">
        <v>46082</v>
      </c>
      <c r="F94" s="155">
        <v>22</v>
      </c>
      <c r="G94" s="156">
        <f>F94*4</f>
        <v>88</v>
      </c>
      <c r="H94" s="154">
        <f>WORKDAY.INTL(E94,F94,1,FERIADOS!A94:A114)</f>
        <v>46112</v>
      </c>
    </row>
    <row r="95" spans="1:8" ht="8.5" customHeight="1" x14ac:dyDescent="0.25">
      <c r="A95" s="70">
        <f t="shared" si="7"/>
        <v>90</v>
      </c>
      <c r="B95" s="151" t="s">
        <v>244</v>
      </c>
      <c r="C95" s="152" t="s">
        <v>198</v>
      </c>
      <c r="D95" s="158" t="s">
        <v>246</v>
      </c>
      <c r="E95" s="154">
        <v>46127</v>
      </c>
      <c r="F95" s="155">
        <v>18</v>
      </c>
      <c r="G95" s="156">
        <f t="shared" ref="G95" si="9">F95*8</f>
        <v>144</v>
      </c>
      <c r="H95" s="154">
        <f>WORKDAY.INTL(E95,F95,1,FERIADOS!A95:A115)</f>
        <v>46153</v>
      </c>
    </row>
    <row r="96" spans="1:8" ht="8.5" customHeight="1" x14ac:dyDescent="0.25">
      <c r="A96" s="70">
        <f t="shared" si="7"/>
        <v>91</v>
      </c>
      <c r="B96" s="151" t="s">
        <v>244</v>
      </c>
      <c r="C96" s="152" t="s">
        <v>198</v>
      </c>
      <c r="D96" s="158" t="s">
        <v>246</v>
      </c>
      <c r="E96" s="154">
        <v>46114</v>
      </c>
      <c r="F96" s="155">
        <v>15</v>
      </c>
      <c r="G96" s="156">
        <f t="shared" ref="G96:G108" si="10">F96*8</f>
        <v>120</v>
      </c>
      <c r="H96" s="154">
        <f>WORKDAY.INTL(E96,F96,1,FERIADOS!A96:A116)</f>
        <v>46135</v>
      </c>
    </row>
    <row r="97" spans="1:8" x14ac:dyDescent="0.25">
      <c r="A97" s="70">
        <f t="shared" si="7"/>
        <v>92</v>
      </c>
      <c r="B97" s="151" t="s">
        <v>244</v>
      </c>
      <c r="C97" s="152" t="s">
        <v>198</v>
      </c>
      <c r="D97" s="158" t="s">
        <v>247</v>
      </c>
      <c r="E97" s="154">
        <v>46205</v>
      </c>
      <c r="F97" s="155">
        <v>18</v>
      </c>
      <c r="G97" s="156">
        <f>F97*4</f>
        <v>72</v>
      </c>
      <c r="H97" s="154">
        <f>WORKDAY.INTL(E97,F97,1,FERIADOS!A97:A117)</f>
        <v>46231</v>
      </c>
    </row>
    <row r="98" spans="1:8" x14ac:dyDescent="0.25">
      <c r="A98" s="70">
        <f t="shared" si="7"/>
        <v>93</v>
      </c>
      <c r="B98" s="151" t="s">
        <v>244</v>
      </c>
      <c r="C98" s="152" t="s">
        <v>198</v>
      </c>
      <c r="D98" s="158" t="s">
        <v>247</v>
      </c>
      <c r="E98" s="154">
        <v>46205</v>
      </c>
      <c r="F98" s="155">
        <v>15</v>
      </c>
      <c r="G98" s="156">
        <f t="shared" si="10"/>
        <v>120</v>
      </c>
      <c r="H98" s="154">
        <f>WORKDAY.INTL(E98,F98,1,FERIADOS!A98:A118)</f>
        <v>46226</v>
      </c>
    </row>
    <row r="99" spans="1:8" x14ac:dyDescent="0.25">
      <c r="A99" s="70">
        <f t="shared" si="7"/>
        <v>94</v>
      </c>
      <c r="B99" s="151" t="s">
        <v>244</v>
      </c>
      <c r="C99" s="152" t="s">
        <v>198</v>
      </c>
      <c r="D99" s="158" t="s">
        <v>248</v>
      </c>
      <c r="E99" s="154">
        <v>46297</v>
      </c>
      <c r="F99" s="155">
        <v>18</v>
      </c>
      <c r="G99" s="156">
        <f t="shared" si="10"/>
        <v>144</v>
      </c>
      <c r="H99" s="154">
        <f>WORKDAY.INTL(E99,F99,1,FERIADOS!A99:A119)</f>
        <v>46323</v>
      </c>
    </row>
    <row r="100" spans="1:8" x14ac:dyDescent="0.25">
      <c r="A100" s="70">
        <f t="shared" si="7"/>
        <v>95</v>
      </c>
      <c r="B100" s="151" t="s">
        <v>244</v>
      </c>
      <c r="C100" s="152" t="s">
        <v>198</v>
      </c>
      <c r="D100" s="158" t="s">
        <v>248</v>
      </c>
      <c r="E100" s="154">
        <v>46297</v>
      </c>
      <c r="F100" s="155">
        <v>15</v>
      </c>
      <c r="G100" s="156">
        <f t="shared" si="10"/>
        <v>120</v>
      </c>
      <c r="H100" s="154">
        <f>WORKDAY.INTL(E100,F100,1,FERIADOS!A100:A120)</f>
        <v>46318</v>
      </c>
    </row>
    <row r="101" spans="1:8" x14ac:dyDescent="0.25">
      <c r="A101" s="70">
        <f t="shared" si="7"/>
        <v>96</v>
      </c>
      <c r="B101" s="151" t="s">
        <v>244</v>
      </c>
      <c r="C101" s="152" t="s">
        <v>198</v>
      </c>
      <c r="D101" s="158" t="s">
        <v>18</v>
      </c>
      <c r="E101" s="154">
        <v>46083</v>
      </c>
      <c r="F101" s="155">
        <v>8</v>
      </c>
      <c r="G101" s="156">
        <f>F101*4</f>
        <v>32</v>
      </c>
      <c r="H101" s="154">
        <f>WORKDAY.INTL(E101,F101,1,FERIADOS!A101:A121)</f>
        <v>46093</v>
      </c>
    </row>
    <row r="102" spans="1:8" x14ac:dyDescent="0.25">
      <c r="A102" s="70">
        <f t="shared" si="7"/>
        <v>97</v>
      </c>
      <c r="B102" s="151" t="s">
        <v>244</v>
      </c>
      <c r="C102" s="152" t="s">
        <v>198</v>
      </c>
      <c r="D102" s="158" t="s">
        <v>335</v>
      </c>
      <c r="E102" s="162">
        <v>46027</v>
      </c>
      <c r="F102" s="155">
        <v>18</v>
      </c>
      <c r="G102" s="156">
        <f t="shared" si="10"/>
        <v>144</v>
      </c>
      <c r="H102" s="154">
        <f>WORKDAY.INTL(E102,F102,1,FERIADOS!A102:A122)</f>
        <v>46051</v>
      </c>
    </row>
    <row r="103" spans="1:8" x14ac:dyDescent="0.25">
      <c r="A103" s="70"/>
      <c r="B103" s="151" t="s">
        <v>244</v>
      </c>
      <c r="C103" s="152" t="s">
        <v>198</v>
      </c>
      <c r="D103" s="158" t="s">
        <v>335</v>
      </c>
      <c r="E103" s="162">
        <v>46027</v>
      </c>
      <c r="F103" s="155">
        <v>15</v>
      </c>
      <c r="G103" s="156">
        <f t="shared" ref="G103" si="11">F103*8</f>
        <v>120</v>
      </c>
      <c r="H103" s="154">
        <f>WORKDAY.INTL(E103,F103,1,FERIADOS!A103:A123)</f>
        <v>46048</v>
      </c>
    </row>
    <row r="104" spans="1:8" x14ac:dyDescent="0.25">
      <c r="A104" s="70">
        <f>A102+1</f>
        <v>98</v>
      </c>
      <c r="B104" s="151" t="s">
        <v>244</v>
      </c>
      <c r="C104" s="152" t="s">
        <v>198</v>
      </c>
      <c r="D104" s="158" t="s">
        <v>336</v>
      </c>
      <c r="E104" s="162">
        <v>46027</v>
      </c>
      <c r="F104" s="155">
        <v>18</v>
      </c>
      <c r="G104" s="156">
        <f t="shared" si="10"/>
        <v>144</v>
      </c>
      <c r="H104" s="154">
        <f>WORKDAY.INTL(E104,F104,1,FERIADOS!A103:A123)</f>
        <v>46051</v>
      </c>
    </row>
    <row r="105" spans="1:8" x14ac:dyDescent="0.25">
      <c r="A105" s="70">
        <f>A104+1</f>
        <v>99</v>
      </c>
      <c r="B105" s="151" t="s">
        <v>244</v>
      </c>
      <c r="C105" s="152" t="s">
        <v>198</v>
      </c>
      <c r="D105" s="158" t="s">
        <v>337</v>
      </c>
      <c r="E105" s="162">
        <v>46113</v>
      </c>
      <c r="F105" s="155">
        <v>18</v>
      </c>
      <c r="G105" s="156">
        <f t="shared" si="10"/>
        <v>144</v>
      </c>
      <c r="H105" s="154">
        <f>WORKDAY.INTL(E105,F105,1,FERIADOS!A104:A124)</f>
        <v>46139</v>
      </c>
    </row>
    <row r="106" spans="1:8" x14ac:dyDescent="0.25">
      <c r="A106" s="70">
        <f t="shared" ref="A106:A135" si="12">A105+1</f>
        <v>100</v>
      </c>
      <c r="B106" s="151" t="s">
        <v>244</v>
      </c>
      <c r="C106" s="152" t="s">
        <v>198</v>
      </c>
      <c r="D106" s="158" t="s">
        <v>340</v>
      </c>
      <c r="E106" s="162">
        <v>46113</v>
      </c>
      <c r="F106" s="155">
        <v>20</v>
      </c>
      <c r="G106" s="156">
        <f>F106*8</f>
        <v>160</v>
      </c>
      <c r="H106" s="154">
        <f>WORKDAY.INTL(E106,F106,1,FERIADOS!A105:A125)</f>
        <v>46141</v>
      </c>
    </row>
    <row r="107" spans="1:8" x14ac:dyDescent="0.25">
      <c r="A107" s="70">
        <f t="shared" si="12"/>
        <v>101</v>
      </c>
      <c r="B107" s="151" t="s">
        <v>244</v>
      </c>
      <c r="C107" s="152" t="s">
        <v>198</v>
      </c>
      <c r="D107" s="158" t="s">
        <v>339</v>
      </c>
      <c r="E107" s="162">
        <v>46204</v>
      </c>
      <c r="F107" s="155">
        <v>18</v>
      </c>
      <c r="G107" s="156">
        <f t="shared" ref="G107:G112" si="13">F107*8</f>
        <v>144</v>
      </c>
      <c r="H107" s="154">
        <f>WORKDAY.INTL(E107,F107,1,FERIADOS!A106:A126)</f>
        <v>46230</v>
      </c>
    </row>
    <row r="108" spans="1:8" x14ac:dyDescent="0.25">
      <c r="A108" s="70">
        <f t="shared" si="12"/>
        <v>102</v>
      </c>
      <c r="B108" s="151" t="s">
        <v>244</v>
      </c>
      <c r="C108" s="152" t="s">
        <v>198</v>
      </c>
      <c r="D108" s="158" t="s">
        <v>338</v>
      </c>
      <c r="E108" s="162">
        <v>46205</v>
      </c>
      <c r="F108" s="155">
        <v>33</v>
      </c>
      <c r="G108" s="156">
        <f t="shared" si="10"/>
        <v>264</v>
      </c>
      <c r="H108" s="154">
        <f>WORKDAY.INTL(E108,F108,1,FERIADOS!A107:A127)</f>
        <v>46252</v>
      </c>
    </row>
    <row r="109" spans="1:8" ht="9" customHeight="1" x14ac:dyDescent="0.25">
      <c r="A109" s="70">
        <f t="shared" si="12"/>
        <v>103</v>
      </c>
      <c r="B109" s="151" t="s">
        <v>244</v>
      </c>
      <c r="C109" s="152" t="s">
        <v>198</v>
      </c>
      <c r="D109" s="158" t="s">
        <v>353</v>
      </c>
      <c r="E109" s="162">
        <v>46327</v>
      </c>
      <c r="F109" s="155">
        <v>18</v>
      </c>
      <c r="G109" s="161">
        <f t="shared" ref="G109:G110" si="14">F109*7</f>
        <v>126</v>
      </c>
      <c r="H109" s="154">
        <f>WORKDAY.INTL(E109,F109,1,FERIADOS!A108:A128)</f>
        <v>46351</v>
      </c>
    </row>
    <row r="110" spans="1:8" ht="9" customHeight="1" x14ac:dyDescent="0.25">
      <c r="A110" s="70"/>
      <c r="B110" s="151" t="s">
        <v>244</v>
      </c>
      <c r="C110" s="152"/>
      <c r="D110" s="158" t="s">
        <v>383</v>
      </c>
      <c r="E110" s="162">
        <v>46352</v>
      </c>
      <c r="F110" s="155">
        <v>15</v>
      </c>
      <c r="G110" s="161">
        <f t="shared" si="14"/>
        <v>105</v>
      </c>
      <c r="H110" s="154">
        <f>WORKDAY.INTL(E110,F110,1,FERIADOS!A109:A129)</f>
        <v>46373</v>
      </c>
    </row>
    <row r="111" spans="1:8" ht="9" customHeight="1" x14ac:dyDescent="0.25">
      <c r="A111" s="70"/>
      <c r="B111" s="151" t="s">
        <v>244</v>
      </c>
      <c r="C111" s="152"/>
      <c r="D111" s="158" t="s">
        <v>384</v>
      </c>
      <c r="E111" s="162">
        <v>46349</v>
      </c>
      <c r="F111" s="155">
        <v>15</v>
      </c>
      <c r="G111" s="161">
        <f t="shared" ref="G111" si="15">F111*7</f>
        <v>105</v>
      </c>
      <c r="H111" s="154">
        <f>WORKDAY.INTL(E111,F111,1,FERIADOS!A110:A130)</f>
        <v>46370</v>
      </c>
    </row>
    <row r="112" spans="1:8" x14ac:dyDescent="0.25">
      <c r="A112" s="70">
        <f>A109+1</f>
        <v>104</v>
      </c>
      <c r="B112" s="151" t="s">
        <v>244</v>
      </c>
      <c r="C112" s="152" t="s">
        <v>198</v>
      </c>
      <c r="D112" s="158" t="s">
        <v>355</v>
      </c>
      <c r="E112" s="162">
        <v>46082</v>
      </c>
      <c r="F112" s="155">
        <v>25</v>
      </c>
      <c r="G112" s="156">
        <f t="shared" si="13"/>
        <v>200</v>
      </c>
      <c r="H112" s="154">
        <f>WORKDAY.INTL(E112,F112,1,FERIADOS!A108:A128)</f>
        <v>46115</v>
      </c>
    </row>
    <row r="113" spans="1:8" x14ac:dyDescent="0.25">
      <c r="A113" s="70">
        <f t="shared" si="12"/>
        <v>105</v>
      </c>
      <c r="B113" s="151" t="s">
        <v>244</v>
      </c>
      <c r="C113" s="152" t="s">
        <v>198</v>
      </c>
      <c r="D113" s="158" t="s">
        <v>251</v>
      </c>
      <c r="E113" s="162">
        <v>46082</v>
      </c>
      <c r="F113" s="155">
        <v>20</v>
      </c>
      <c r="G113" s="156">
        <f>F113*4</f>
        <v>80</v>
      </c>
      <c r="H113" s="154">
        <f>WORKDAY.INTL(E113,F113,1,FERIADOS!A109:A129)</f>
        <v>46108</v>
      </c>
    </row>
    <row r="114" spans="1:8" x14ac:dyDescent="0.25">
      <c r="A114" s="70">
        <f t="shared" si="12"/>
        <v>106</v>
      </c>
      <c r="B114" s="151" t="s">
        <v>249</v>
      </c>
      <c r="C114" s="152" t="s">
        <v>250</v>
      </c>
      <c r="D114" s="158" t="s">
        <v>34</v>
      </c>
      <c r="E114" s="154">
        <v>46280</v>
      </c>
      <c r="F114" s="155">
        <v>18</v>
      </c>
      <c r="G114" s="156">
        <f>F114*4</f>
        <v>72</v>
      </c>
      <c r="H114" s="154">
        <f>WORKDAY.INTL(E114,F114,1,FERIADOS!A110:A130)</f>
        <v>46304</v>
      </c>
    </row>
    <row r="115" spans="1:8" ht="28.5" x14ac:dyDescent="0.25">
      <c r="A115" s="70">
        <f t="shared" si="12"/>
        <v>107</v>
      </c>
      <c r="B115" s="151" t="s">
        <v>249</v>
      </c>
      <c r="C115" s="152" t="s">
        <v>250</v>
      </c>
      <c r="D115" s="159" t="s">
        <v>356</v>
      </c>
      <c r="E115" s="154">
        <v>46327</v>
      </c>
      <c r="F115" s="155">
        <v>20</v>
      </c>
      <c r="G115" s="156">
        <f>F115*6</f>
        <v>120</v>
      </c>
      <c r="H115" s="154">
        <f>WORKDAY.INTL(E115,F115,1,FERIADOS!A112:A132)</f>
        <v>46353</v>
      </c>
    </row>
    <row r="116" spans="1:8" x14ac:dyDescent="0.25">
      <c r="A116" s="70">
        <f t="shared" si="12"/>
        <v>108</v>
      </c>
      <c r="B116" s="151" t="s">
        <v>33</v>
      </c>
      <c r="C116" s="152" t="s">
        <v>250</v>
      </c>
      <c r="D116" s="158" t="s">
        <v>5</v>
      </c>
      <c r="E116" s="154">
        <v>46114</v>
      </c>
      <c r="F116" s="155">
        <v>15</v>
      </c>
      <c r="G116" s="156">
        <f>F116*2</f>
        <v>30</v>
      </c>
      <c r="H116" s="154">
        <f>WORKDAY.INTL(E116,F116,1,FERIADOS!A113:A133)</f>
        <v>46135</v>
      </c>
    </row>
    <row r="117" spans="1:8" x14ac:dyDescent="0.25">
      <c r="A117" s="70">
        <f t="shared" si="12"/>
        <v>109</v>
      </c>
      <c r="B117" s="151" t="s">
        <v>33</v>
      </c>
      <c r="C117" s="152" t="s">
        <v>250</v>
      </c>
      <c r="D117" s="158" t="s">
        <v>6</v>
      </c>
      <c r="E117" s="154">
        <v>46358</v>
      </c>
      <c r="F117" s="155">
        <v>18</v>
      </c>
      <c r="G117" s="156">
        <f>F117*2</f>
        <v>36</v>
      </c>
      <c r="H117" s="154">
        <f>WORKDAY.INTL(E117,F117,1,FERIADOS!A114:A134)</f>
        <v>46384</v>
      </c>
    </row>
    <row r="118" spans="1:8" x14ac:dyDescent="0.25">
      <c r="A118" s="70">
        <f t="shared" si="12"/>
        <v>110</v>
      </c>
      <c r="B118" s="151" t="s">
        <v>33</v>
      </c>
      <c r="C118" s="152" t="s">
        <v>250</v>
      </c>
      <c r="D118" s="158" t="s">
        <v>30</v>
      </c>
      <c r="E118" s="154">
        <v>46024</v>
      </c>
      <c r="F118" s="155">
        <v>256</v>
      </c>
      <c r="G118" s="156">
        <f>F118*1</f>
        <v>256</v>
      </c>
      <c r="H118" s="154">
        <f>WORKDAY.INTL(E118,F118,1,FERIADOS!A115:A135)</f>
        <v>46384</v>
      </c>
    </row>
    <row r="119" spans="1:8" x14ac:dyDescent="0.25">
      <c r="A119" s="70">
        <f t="shared" si="12"/>
        <v>111</v>
      </c>
      <c r="B119" s="151" t="s">
        <v>33</v>
      </c>
      <c r="C119" s="152" t="s">
        <v>250</v>
      </c>
      <c r="D119" s="158" t="s">
        <v>29</v>
      </c>
      <c r="E119" s="154">
        <v>46024</v>
      </c>
      <c r="F119" s="155">
        <v>250</v>
      </c>
      <c r="G119" s="156">
        <f>F119*1</f>
        <v>250</v>
      </c>
      <c r="H119" s="154">
        <f>WORKDAY.INTL(E119,F119,1,FERIADOS!A116:A136)</f>
        <v>46374</v>
      </c>
    </row>
    <row r="120" spans="1:8" ht="19" x14ac:dyDescent="0.25">
      <c r="A120" s="70">
        <f t="shared" si="12"/>
        <v>112</v>
      </c>
      <c r="B120" s="153" t="s">
        <v>261</v>
      </c>
      <c r="C120" s="163" t="s">
        <v>255</v>
      </c>
      <c r="D120" s="163" t="s">
        <v>357</v>
      </c>
      <c r="E120" s="162">
        <v>46149</v>
      </c>
      <c r="F120" s="160">
        <v>33</v>
      </c>
      <c r="G120" s="161">
        <f>F120*7</f>
        <v>231</v>
      </c>
      <c r="H120" s="154">
        <f>WORKDAY.INTL(E120,F120,1,FERIADOS!A117:A137)</f>
        <v>46196</v>
      </c>
    </row>
    <row r="121" spans="1:8" ht="19" x14ac:dyDescent="0.25">
      <c r="A121" s="70">
        <f t="shared" si="12"/>
        <v>113</v>
      </c>
      <c r="B121" s="153" t="s">
        <v>261</v>
      </c>
      <c r="C121" s="163" t="s">
        <v>255</v>
      </c>
      <c r="D121" s="152" t="s">
        <v>174</v>
      </c>
      <c r="E121" s="162">
        <v>46266</v>
      </c>
      <c r="F121" s="160">
        <v>30</v>
      </c>
      <c r="G121" s="161">
        <f>F121*7</f>
        <v>210</v>
      </c>
      <c r="H121" s="154">
        <f>WORKDAY.INTL(E121,F121,1,FERIADOS!A118:A138)</f>
        <v>46308</v>
      </c>
    </row>
    <row r="122" spans="1:8" ht="38" x14ac:dyDescent="0.25">
      <c r="A122" s="70">
        <f t="shared" si="12"/>
        <v>114</v>
      </c>
      <c r="B122" s="153" t="s">
        <v>261</v>
      </c>
      <c r="C122" s="163" t="s">
        <v>255</v>
      </c>
      <c r="D122" s="164" t="s">
        <v>107</v>
      </c>
      <c r="E122" s="162">
        <v>46312</v>
      </c>
      <c r="F122" s="160">
        <v>30</v>
      </c>
      <c r="G122" s="161">
        <f>F122*7</f>
        <v>210</v>
      </c>
      <c r="H122" s="154">
        <f>WORKDAY.INTL(E122,F122,1,FERIADOS!A119:A139)</f>
        <v>46353</v>
      </c>
    </row>
    <row r="123" spans="1:8" x14ac:dyDescent="0.25">
      <c r="A123" s="70">
        <f t="shared" si="12"/>
        <v>115</v>
      </c>
      <c r="B123" s="151" t="s">
        <v>249</v>
      </c>
      <c r="C123" s="152" t="s">
        <v>250</v>
      </c>
      <c r="D123" s="158" t="s">
        <v>358</v>
      </c>
      <c r="E123" s="154">
        <v>46054</v>
      </c>
      <c r="F123" s="155">
        <v>25</v>
      </c>
      <c r="G123" s="156">
        <f>F123*4</f>
        <v>100</v>
      </c>
      <c r="H123" s="154">
        <f>WORKDAY.INTL(E123,F123,1,FERIADOS!A121:A141)</f>
        <v>46087</v>
      </c>
    </row>
    <row r="124" spans="1:8" s="65" customFormat="1" x14ac:dyDescent="0.25">
      <c r="A124" s="70">
        <f t="shared" si="12"/>
        <v>116</v>
      </c>
      <c r="B124" s="151" t="s">
        <v>258</v>
      </c>
      <c r="C124" s="152" t="s">
        <v>250</v>
      </c>
      <c r="D124" s="151" t="s">
        <v>258</v>
      </c>
      <c r="E124" s="154">
        <v>46023</v>
      </c>
      <c r="F124" s="155">
        <v>250</v>
      </c>
      <c r="G124" s="156">
        <f t="shared" ref="G124:G140" si="16">F124*7</f>
        <v>1750</v>
      </c>
      <c r="H124" s="154">
        <f>WORKDAY.INTL(E124,F124,1,FERIADOS!A122:A142)</f>
        <v>46373</v>
      </c>
    </row>
    <row r="125" spans="1:8" s="65" customFormat="1" x14ac:dyDescent="0.25">
      <c r="A125" s="70"/>
      <c r="B125" s="151" t="s">
        <v>249</v>
      </c>
      <c r="C125" s="152"/>
      <c r="D125" s="158" t="s">
        <v>358</v>
      </c>
      <c r="E125" s="154">
        <v>46054</v>
      </c>
      <c r="F125" s="155">
        <v>25</v>
      </c>
      <c r="G125" s="156">
        <f>F125*4</f>
        <v>100</v>
      </c>
      <c r="H125" s="154">
        <f>WORKDAY.INTL(E125,F125,1,FERIADOS!A123:A143)</f>
        <v>46087</v>
      </c>
    </row>
    <row r="126" spans="1:8" ht="19" x14ac:dyDescent="0.25">
      <c r="A126" s="70">
        <f>A124+1</f>
        <v>117</v>
      </c>
      <c r="B126" s="153" t="s">
        <v>267</v>
      </c>
      <c r="C126" s="163" t="s">
        <v>255</v>
      </c>
      <c r="D126" s="165" t="s">
        <v>262</v>
      </c>
      <c r="E126" s="162">
        <v>46055</v>
      </c>
      <c r="F126" s="160">
        <v>33</v>
      </c>
      <c r="G126" s="161">
        <f>F126*8</f>
        <v>264</v>
      </c>
      <c r="H126" s="154">
        <f>WORKDAY.INTL(E126,F126,1,FERIADOS!A123:A143)</f>
        <v>46100</v>
      </c>
    </row>
    <row r="127" spans="1:8" ht="19" x14ac:dyDescent="0.25">
      <c r="A127" s="70">
        <f t="shared" si="12"/>
        <v>118</v>
      </c>
      <c r="B127" s="153" t="s">
        <v>267</v>
      </c>
      <c r="C127" s="163" t="s">
        <v>255</v>
      </c>
      <c r="D127" s="165" t="s">
        <v>262</v>
      </c>
      <c r="E127" s="162">
        <v>46055</v>
      </c>
      <c r="F127" s="160">
        <v>20</v>
      </c>
      <c r="G127" s="166">
        <f>F127*5</f>
        <v>100</v>
      </c>
      <c r="H127" s="154">
        <f>WORKDAY.INTL(E127,F127,1,FERIADOS!A124:A144)</f>
        <v>46083</v>
      </c>
    </row>
    <row r="128" spans="1:8" ht="19" x14ac:dyDescent="0.25">
      <c r="A128" s="70">
        <f t="shared" si="12"/>
        <v>119</v>
      </c>
      <c r="B128" s="153" t="s">
        <v>267</v>
      </c>
      <c r="C128" s="163" t="s">
        <v>255</v>
      </c>
      <c r="D128" s="165" t="s">
        <v>262</v>
      </c>
      <c r="E128" s="162">
        <v>46055</v>
      </c>
      <c r="F128" s="160">
        <v>20</v>
      </c>
      <c r="G128" s="161">
        <f>F128*6</f>
        <v>120</v>
      </c>
      <c r="H128" s="154">
        <f>WORKDAY.INTL(E128,F128,1,FERIADOS!A125:A145)</f>
        <v>46083</v>
      </c>
    </row>
    <row r="129" spans="1:8" ht="19" x14ac:dyDescent="0.25">
      <c r="A129" s="70">
        <f t="shared" si="12"/>
        <v>120</v>
      </c>
      <c r="B129" s="153" t="s">
        <v>267</v>
      </c>
      <c r="C129" s="163" t="s">
        <v>255</v>
      </c>
      <c r="D129" s="165" t="s">
        <v>263</v>
      </c>
      <c r="E129" s="162">
        <v>46055</v>
      </c>
      <c r="F129" s="160">
        <v>33</v>
      </c>
      <c r="G129" s="161">
        <f>F129*8</f>
        <v>264</v>
      </c>
      <c r="H129" s="154">
        <f>WORKDAY.INTL(E129,F129,1,FERIADOS!A126:A146)</f>
        <v>46100</v>
      </c>
    </row>
    <row r="130" spans="1:8" ht="19" x14ac:dyDescent="0.25">
      <c r="A130" s="70">
        <f t="shared" si="12"/>
        <v>121</v>
      </c>
      <c r="B130" s="153" t="s">
        <v>267</v>
      </c>
      <c r="C130" s="163" t="s">
        <v>255</v>
      </c>
      <c r="D130" s="165" t="s">
        <v>263</v>
      </c>
      <c r="E130" s="162">
        <v>46055</v>
      </c>
      <c r="F130" s="160">
        <v>20</v>
      </c>
      <c r="G130" s="161">
        <f>F130*4</f>
        <v>80</v>
      </c>
      <c r="H130" s="154">
        <f>WORKDAY.INTL(E130,F130,1,FERIADOS!A127:A147)</f>
        <v>46083</v>
      </c>
    </row>
    <row r="131" spans="1:8" ht="19" x14ac:dyDescent="0.25">
      <c r="A131" s="70">
        <f t="shared" si="12"/>
        <v>122</v>
      </c>
      <c r="B131" s="153" t="s">
        <v>267</v>
      </c>
      <c r="C131" s="163" t="s">
        <v>255</v>
      </c>
      <c r="D131" s="165" t="s">
        <v>263</v>
      </c>
      <c r="E131" s="162">
        <v>46055</v>
      </c>
      <c r="F131" s="160">
        <v>25</v>
      </c>
      <c r="G131" s="161">
        <f>F131*6</f>
        <v>150</v>
      </c>
      <c r="H131" s="154">
        <f>WORKDAY.INTL(E131,F131,1,FERIADOS!A128:A148)</f>
        <v>46090</v>
      </c>
    </row>
    <row r="132" spans="1:8" ht="19" x14ac:dyDescent="0.25">
      <c r="A132" s="70">
        <f t="shared" si="12"/>
        <v>123</v>
      </c>
      <c r="B132" s="153" t="s">
        <v>267</v>
      </c>
      <c r="C132" s="163" t="s">
        <v>255</v>
      </c>
      <c r="D132" s="165" t="s">
        <v>264</v>
      </c>
      <c r="E132" s="154">
        <v>46144</v>
      </c>
      <c r="F132" s="160">
        <v>33</v>
      </c>
      <c r="G132" s="161">
        <f>F132*8</f>
        <v>264</v>
      </c>
      <c r="H132" s="154">
        <f>WORKDAY.INTL(E132,F132,1,FERIADOS!A129:A149)</f>
        <v>46190</v>
      </c>
    </row>
    <row r="133" spans="1:8" ht="19" x14ac:dyDescent="0.25">
      <c r="A133" s="70">
        <f t="shared" si="12"/>
        <v>124</v>
      </c>
      <c r="B133" s="153" t="s">
        <v>267</v>
      </c>
      <c r="C133" s="163" t="s">
        <v>255</v>
      </c>
      <c r="D133" s="165" t="s">
        <v>264</v>
      </c>
      <c r="E133" s="154">
        <v>46144</v>
      </c>
      <c r="F133" s="160">
        <v>20</v>
      </c>
      <c r="G133" s="161">
        <f>F133*6</f>
        <v>120</v>
      </c>
      <c r="H133" s="154">
        <f>WORKDAY.INTL(E133,F133,1,FERIADOS!A130:A150)</f>
        <v>46171</v>
      </c>
    </row>
    <row r="134" spans="1:8" ht="19" x14ac:dyDescent="0.25">
      <c r="A134" s="70">
        <f t="shared" ref="A134:A147" si="17">A133+1</f>
        <v>125</v>
      </c>
      <c r="B134" s="153" t="s">
        <v>267</v>
      </c>
      <c r="C134" s="163" t="s">
        <v>255</v>
      </c>
      <c r="D134" s="165" t="s">
        <v>264</v>
      </c>
      <c r="E134" s="154">
        <v>46144</v>
      </c>
      <c r="F134" s="160">
        <v>20</v>
      </c>
      <c r="G134" s="161">
        <f>F134*4</f>
        <v>80</v>
      </c>
      <c r="H134" s="154">
        <f>WORKDAY.INTL(E134,F134,1,FERIADOS!A131:A151)</f>
        <v>46171</v>
      </c>
    </row>
    <row r="135" spans="1:8" ht="19" x14ac:dyDescent="0.25">
      <c r="A135" s="70">
        <f t="shared" si="12"/>
        <v>126</v>
      </c>
      <c r="B135" s="153" t="s">
        <v>267</v>
      </c>
      <c r="C135" s="163" t="s">
        <v>255</v>
      </c>
      <c r="D135" s="165" t="s">
        <v>265</v>
      </c>
      <c r="E135" s="154">
        <v>46144</v>
      </c>
      <c r="F135" s="160">
        <v>33</v>
      </c>
      <c r="G135" s="161">
        <f>F135*8</f>
        <v>264</v>
      </c>
      <c r="H135" s="154">
        <f>WORKDAY.INTL(E135,F135,1,FERIADOS!A132:A152)</f>
        <v>46190</v>
      </c>
    </row>
    <row r="136" spans="1:8" ht="19" x14ac:dyDescent="0.25">
      <c r="A136" s="70">
        <f t="shared" si="17"/>
        <v>127</v>
      </c>
      <c r="B136" s="153" t="s">
        <v>267</v>
      </c>
      <c r="C136" s="163" t="s">
        <v>255</v>
      </c>
      <c r="D136" s="165" t="s">
        <v>265</v>
      </c>
      <c r="E136" s="154">
        <v>46144</v>
      </c>
      <c r="F136" s="160">
        <v>20</v>
      </c>
      <c r="G136" s="161">
        <f>F136*4</f>
        <v>80</v>
      </c>
      <c r="H136" s="154">
        <f>WORKDAY.INTL(E136,F136,1,FERIADOS!A133:A153)</f>
        <v>46171</v>
      </c>
    </row>
    <row r="137" spans="1:8" ht="19" x14ac:dyDescent="0.25">
      <c r="A137" s="70">
        <f t="shared" si="17"/>
        <v>128</v>
      </c>
      <c r="B137" s="153" t="s">
        <v>267</v>
      </c>
      <c r="C137" s="163" t="s">
        <v>255</v>
      </c>
      <c r="D137" s="165" t="s">
        <v>265</v>
      </c>
      <c r="E137" s="154">
        <v>46144</v>
      </c>
      <c r="F137" s="160">
        <v>25</v>
      </c>
      <c r="G137" s="161">
        <f t="shared" si="16"/>
        <v>175</v>
      </c>
      <c r="H137" s="154">
        <f>WORKDAY.INTL(E137,F137,1,FERIADOS!A134:A154)</f>
        <v>46178</v>
      </c>
    </row>
    <row r="138" spans="1:8" ht="19" x14ac:dyDescent="0.25">
      <c r="A138" s="70">
        <f t="shared" si="17"/>
        <v>129</v>
      </c>
      <c r="B138" s="153" t="s">
        <v>267</v>
      </c>
      <c r="C138" s="163" t="s">
        <v>255</v>
      </c>
      <c r="D138" s="158" t="s">
        <v>266</v>
      </c>
      <c r="E138" s="162">
        <v>46235</v>
      </c>
      <c r="F138" s="160">
        <v>33</v>
      </c>
      <c r="G138" s="161">
        <f>F138*8</f>
        <v>264</v>
      </c>
      <c r="H138" s="154">
        <f>WORKDAY.INTL(E138,F138,1,FERIADOS!A135:A155)</f>
        <v>46281</v>
      </c>
    </row>
    <row r="139" spans="1:8" ht="19" x14ac:dyDescent="0.25">
      <c r="A139" s="70">
        <f t="shared" si="17"/>
        <v>130</v>
      </c>
      <c r="B139" s="153" t="s">
        <v>267</v>
      </c>
      <c r="C139" s="163" t="s">
        <v>255</v>
      </c>
      <c r="D139" s="158" t="s">
        <v>266</v>
      </c>
      <c r="E139" s="162">
        <v>46235</v>
      </c>
      <c r="F139" s="160">
        <v>20</v>
      </c>
      <c r="G139" s="161">
        <f>F139*4</f>
        <v>80</v>
      </c>
      <c r="H139" s="154">
        <f>WORKDAY.INTL(E139,F139,1,FERIADOS!A136:A156)</f>
        <v>46262</v>
      </c>
    </row>
    <row r="140" spans="1:8" ht="19" x14ac:dyDescent="0.25">
      <c r="A140" s="70">
        <f t="shared" si="17"/>
        <v>131</v>
      </c>
      <c r="B140" s="153" t="s">
        <v>267</v>
      </c>
      <c r="C140" s="163" t="s">
        <v>255</v>
      </c>
      <c r="D140" s="158" t="s">
        <v>266</v>
      </c>
      <c r="E140" s="162">
        <v>46235</v>
      </c>
      <c r="F140" s="160">
        <v>25</v>
      </c>
      <c r="G140" s="161">
        <f t="shared" si="16"/>
        <v>175</v>
      </c>
      <c r="H140" s="154">
        <f>WORKDAY.INTL(E140,F140,1,FERIADOS!A137:A157)</f>
        <v>46269</v>
      </c>
    </row>
    <row r="141" spans="1:8" ht="19" x14ac:dyDescent="0.25">
      <c r="A141" s="70">
        <f t="shared" si="17"/>
        <v>132</v>
      </c>
      <c r="B141" s="153" t="s">
        <v>267</v>
      </c>
      <c r="C141" s="163" t="s">
        <v>255</v>
      </c>
      <c r="D141" s="158" t="s">
        <v>334</v>
      </c>
      <c r="E141" s="162">
        <v>46266</v>
      </c>
      <c r="F141" s="160">
        <v>33</v>
      </c>
      <c r="G141" s="161">
        <f t="shared" ref="G141:G143" si="18">F141*7</f>
        <v>231</v>
      </c>
      <c r="H141" s="154">
        <f>WORKDAY.INTL(E141,F141,1,FERIADOS!A138:A158)</f>
        <v>46311</v>
      </c>
    </row>
    <row r="142" spans="1:8" ht="19" x14ac:dyDescent="0.25">
      <c r="A142" s="70">
        <f t="shared" si="17"/>
        <v>133</v>
      </c>
      <c r="B142" s="153" t="s">
        <v>267</v>
      </c>
      <c r="C142" s="163" t="s">
        <v>255</v>
      </c>
      <c r="D142" s="158" t="s">
        <v>334</v>
      </c>
      <c r="E142" s="162">
        <v>46266</v>
      </c>
      <c r="F142" s="160">
        <v>20</v>
      </c>
      <c r="G142" s="161">
        <f>F142*4</f>
        <v>80</v>
      </c>
      <c r="H142" s="154">
        <f>WORKDAY.INTL(E142,F142,1,FERIADOS!A139:A159)</f>
        <v>46294</v>
      </c>
    </row>
    <row r="143" spans="1:8" ht="19" x14ac:dyDescent="0.25">
      <c r="A143" s="70">
        <f t="shared" si="17"/>
        <v>134</v>
      </c>
      <c r="B143" s="153" t="s">
        <v>267</v>
      </c>
      <c r="C143" s="163" t="s">
        <v>255</v>
      </c>
      <c r="D143" s="158" t="s">
        <v>334</v>
      </c>
      <c r="E143" s="162">
        <v>46266</v>
      </c>
      <c r="F143" s="160">
        <v>25</v>
      </c>
      <c r="G143" s="161">
        <f t="shared" si="18"/>
        <v>175</v>
      </c>
      <c r="H143" s="154">
        <f>WORKDAY.INTL(E143,F143,1,FERIADOS!A140:A160)</f>
        <v>46301</v>
      </c>
    </row>
    <row r="144" spans="1:8" ht="19" x14ac:dyDescent="0.25">
      <c r="A144" s="70">
        <f t="shared" si="17"/>
        <v>135</v>
      </c>
      <c r="B144" s="153" t="s">
        <v>267</v>
      </c>
      <c r="C144" s="163" t="s">
        <v>255</v>
      </c>
      <c r="D144" s="158" t="s">
        <v>312</v>
      </c>
      <c r="E144" s="162">
        <v>46296</v>
      </c>
      <c r="F144" s="160">
        <v>33</v>
      </c>
      <c r="G144" s="161">
        <f>F144*8</f>
        <v>264</v>
      </c>
      <c r="H144" s="154">
        <f>WORKDAY.INTL(E144,F144,1,FERIADOS!A141:A161)</f>
        <v>46343</v>
      </c>
    </row>
    <row r="145" spans="1:8" ht="19" x14ac:dyDescent="0.25">
      <c r="A145" s="70">
        <f t="shared" si="17"/>
        <v>136</v>
      </c>
      <c r="B145" s="153" t="s">
        <v>267</v>
      </c>
      <c r="C145" s="163" t="s">
        <v>255</v>
      </c>
      <c r="D145" s="158" t="s">
        <v>312</v>
      </c>
      <c r="E145" s="162">
        <v>46266</v>
      </c>
      <c r="F145" s="160">
        <v>20</v>
      </c>
      <c r="G145" s="161">
        <f>F145*4</f>
        <v>80</v>
      </c>
      <c r="H145" s="154">
        <f>WORKDAY.INTL(E145,F145,1,FERIADOS!A142:A162)</f>
        <v>46294</v>
      </c>
    </row>
    <row r="146" spans="1:8" ht="19" x14ac:dyDescent="0.25">
      <c r="A146" s="70">
        <f t="shared" si="17"/>
        <v>137</v>
      </c>
      <c r="B146" s="153" t="s">
        <v>267</v>
      </c>
      <c r="C146" s="163" t="s">
        <v>255</v>
      </c>
      <c r="D146" s="158" t="s">
        <v>312</v>
      </c>
      <c r="E146" s="162">
        <v>46266</v>
      </c>
      <c r="F146" s="160">
        <v>20</v>
      </c>
      <c r="G146" s="161">
        <f>F146*6</f>
        <v>120</v>
      </c>
      <c r="H146" s="154">
        <f>WORKDAY.INTL(E146,F146,1,FERIADOS!A143:A163)</f>
        <v>46294</v>
      </c>
    </row>
    <row r="147" spans="1:8" ht="19" x14ac:dyDescent="0.25">
      <c r="A147" s="70">
        <f t="shared" si="17"/>
        <v>138</v>
      </c>
      <c r="B147" s="153" t="s">
        <v>261</v>
      </c>
      <c r="C147" s="163" t="s">
        <v>255</v>
      </c>
      <c r="D147" s="158" t="s">
        <v>2</v>
      </c>
      <c r="E147" s="162">
        <v>46175</v>
      </c>
      <c r="F147" s="160">
        <v>30</v>
      </c>
      <c r="G147" s="161">
        <f>F147*6</f>
        <v>180</v>
      </c>
      <c r="H147" s="154">
        <f>WORKDAY.INTL(E147,F147,1,FERIADOS!A144:A164)</f>
        <v>46217</v>
      </c>
    </row>
    <row r="148" spans="1:8" ht="19" x14ac:dyDescent="0.25">
      <c r="A148" s="70">
        <f t="shared" ref="A148:A202" si="19">A147+1</f>
        <v>139</v>
      </c>
      <c r="B148" s="153" t="s">
        <v>261</v>
      </c>
      <c r="C148" s="163" t="s">
        <v>255</v>
      </c>
      <c r="D148" s="158" t="s">
        <v>2</v>
      </c>
      <c r="E148" s="162">
        <v>46175</v>
      </c>
      <c r="F148" s="160">
        <v>30</v>
      </c>
      <c r="G148" s="161">
        <f>F148*6</f>
        <v>180</v>
      </c>
      <c r="H148" s="154">
        <f>WORKDAY.INTL(E148,F148,1,FERIADOS!A145:A165)</f>
        <v>46217</v>
      </c>
    </row>
    <row r="149" spans="1:8" ht="19" x14ac:dyDescent="0.25">
      <c r="A149" s="70">
        <f t="shared" si="19"/>
        <v>140</v>
      </c>
      <c r="B149" s="153" t="s">
        <v>261</v>
      </c>
      <c r="C149" s="163" t="s">
        <v>255</v>
      </c>
      <c r="D149" s="167" t="s">
        <v>1</v>
      </c>
      <c r="E149" s="162">
        <v>46175</v>
      </c>
      <c r="F149" s="160">
        <v>30</v>
      </c>
      <c r="G149" s="161">
        <f t="shared" ref="G149:G155" si="20">F149*6</f>
        <v>180</v>
      </c>
      <c r="H149" s="154">
        <f>WORKDAY.INTL(E149,F149,1,FERIADOS!A146:A166)</f>
        <v>46217</v>
      </c>
    </row>
    <row r="150" spans="1:8" ht="19" x14ac:dyDescent="0.25">
      <c r="A150" s="70">
        <f t="shared" si="19"/>
        <v>141</v>
      </c>
      <c r="B150" s="153" t="s">
        <v>261</v>
      </c>
      <c r="C150" s="163" t="s">
        <v>255</v>
      </c>
      <c r="D150" s="158" t="s">
        <v>1</v>
      </c>
      <c r="E150" s="162">
        <v>46175</v>
      </c>
      <c r="F150" s="160">
        <v>30</v>
      </c>
      <c r="G150" s="161">
        <f t="shared" ref="G150" si="21">F150*6</f>
        <v>180</v>
      </c>
      <c r="H150" s="154">
        <f>WORKDAY.INTL(E150,F150,1,FERIADOS!A147:A167)</f>
        <v>46217</v>
      </c>
    </row>
    <row r="151" spans="1:8" s="81" customFormat="1" ht="19" x14ac:dyDescent="0.35">
      <c r="A151" s="70">
        <f t="shared" si="19"/>
        <v>142</v>
      </c>
      <c r="B151" s="168" t="s">
        <v>261</v>
      </c>
      <c r="C151" s="157" t="s">
        <v>255</v>
      </c>
      <c r="D151" s="169" t="s">
        <v>0</v>
      </c>
      <c r="E151" s="170">
        <v>46296</v>
      </c>
      <c r="F151" s="171">
        <v>35</v>
      </c>
      <c r="G151" s="172">
        <f t="shared" si="20"/>
        <v>210</v>
      </c>
      <c r="H151" s="162">
        <f>WORKDAY.INTL(E151,F151,1,FERIADOS!A148:A168)</f>
        <v>46345</v>
      </c>
    </row>
    <row r="152" spans="1:8" ht="19" x14ac:dyDescent="0.25">
      <c r="A152" s="70">
        <f t="shared" si="19"/>
        <v>143</v>
      </c>
      <c r="B152" s="168" t="s">
        <v>261</v>
      </c>
      <c r="C152" s="157" t="s">
        <v>255</v>
      </c>
      <c r="D152" s="165" t="s">
        <v>269</v>
      </c>
      <c r="E152" s="162">
        <v>46327</v>
      </c>
      <c r="F152" s="155">
        <v>30</v>
      </c>
      <c r="G152" s="156">
        <f t="shared" si="20"/>
        <v>180</v>
      </c>
      <c r="H152" s="154">
        <f>WORKDAY.INTL(E152,F152,1,FERIADOS!A149:A169)</f>
        <v>46367</v>
      </c>
    </row>
    <row r="153" spans="1:8" ht="19" x14ac:dyDescent="0.25">
      <c r="A153" s="70">
        <f t="shared" si="19"/>
        <v>144</v>
      </c>
      <c r="B153" s="152" t="s">
        <v>261</v>
      </c>
      <c r="C153" s="163" t="s">
        <v>255</v>
      </c>
      <c r="D153" s="165" t="s">
        <v>270</v>
      </c>
      <c r="E153" s="162">
        <v>46174</v>
      </c>
      <c r="F153" s="160">
        <v>30</v>
      </c>
      <c r="G153" s="161">
        <f t="shared" si="20"/>
        <v>180</v>
      </c>
      <c r="H153" s="154">
        <f>WORKDAY.INTL(E153,F153,1,FERIADOS!A150:A170)</f>
        <v>46216</v>
      </c>
    </row>
    <row r="154" spans="1:8" ht="19" x14ac:dyDescent="0.25">
      <c r="A154" s="70">
        <f t="shared" si="19"/>
        <v>145</v>
      </c>
      <c r="B154" s="152" t="s">
        <v>261</v>
      </c>
      <c r="C154" s="163" t="s">
        <v>255</v>
      </c>
      <c r="D154" s="152" t="s">
        <v>272</v>
      </c>
      <c r="E154" s="162">
        <v>46327</v>
      </c>
      <c r="F154" s="160">
        <v>30</v>
      </c>
      <c r="G154" s="161">
        <f t="shared" si="20"/>
        <v>180</v>
      </c>
      <c r="H154" s="154">
        <f>WORKDAY.INTL(E154,F154,1,FERIADOS!A151:A171)</f>
        <v>46367</v>
      </c>
    </row>
    <row r="155" spans="1:8" ht="19" x14ac:dyDescent="0.25">
      <c r="A155" s="70">
        <f t="shared" si="19"/>
        <v>146</v>
      </c>
      <c r="B155" s="152" t="s">
        <v>261</v>
      </c>
      <c r="C155" s="163" t="s">
        <v>255</v>
      </c>
      <c r="D155" s="163" t="s">
        <v>3</v>
      </c>
      <c r="E155" s="162">
        <v>46327</v>
      </c>
      <c r="F155" s="160">
        <v>33</v>
      </c>
      <c r="G155" s="161">
        <f t="shared" si="20"/>
        <v>198</v>
      </c>
      <c r="H155" s="154">
        <f>WORKDAY.INTL(E155,F155,1,FERIADOS!A152:A172)</f>
        <v>46372</v>
      </c>
    </row>
    <row r="156" spans="1:8" ht="19" x14ac:dyDescent="0.25">
      <c r="A156" s="70">
        <f t="shared" si="19"/>
        <v>147</v>
      </c>
      <c r="B156" s="152" t="s">
        <v>261</v>
      </c>
      <c r="C156" s="163" t="s">
        <v>255</v>
      </c>
      <c r="D156" s="163" t="s">
        <v>271</v>
      </c>
      <c r="E156" s="154">
        <v>46205</v>
      </c>
      <c r="F156" s="160">
        <v>30</v>
      </c>
      <c r="G156" s="156">
        <f>F156*6</f>
        <v>180</v>
      </c>
      <c r="H156" s="154">
        <f>WORKDAY.INTL(E156,F156,1,FERIADOS!A153:A173)</f>
        <v>46247</v>
      </c>
    </row>
    <row r="157" spans="1:8" ht="19" x14ac:dyDescent="0.25">
      <c r="A157" s="70">
        <f t="shared" si="19"/>
        <v>148</v>
      </c>
      <c r="B157" s="152" t="s">
        <v>261</v>
      </c>
      <c r="C157" s="163" t="s">
        <v>255</v>
      </c>
      <c r="D157" s="158" t="s">
        <v>273</v>
      </c>
      <c r="E157" s="154">
        <v>46174</v>
      </c>
      <c r="F157" s="160">
        <v>30</v>
      </c>
      <c r="G157" s="156">
        <f>F157*4</f>
        <v>120</v>
      </c>
      <c r="H157" s="154">
        <f>WORKDAY.INTL(E157,F157,1,FERIADOS!A154:A174)</f>
        <v>46216</v>
      </c>
    </row>
    <row r="158" spans="1:8" ht="8.5" customHeight="1" x14ac:dyDescent="0.25">
      <c r="A158" s="70">
        <f t="shared" si="19"/>
        <v>149</v>
      </c>
      <c r="B158" s="152" t="s">
        <v>261</v>
      </c>
      <c r="C158" s="163" t="s">
        <v>255</v>
      </c>
      <c r="D158" s="158" t="s">
        <v>274</v>
      </c>
      <c r="E158" s="154">
        <v>46174</v>
      </c>
      <c r="F158" s="160">
        <v>30</v>
      </c>
      <c r="G158" s="161">
        <f>F158*4</f>
        <v>120</v>
      </c>
      <c r="H158" s="154">
        <f>WORKDAY.INTL(E158,F158,1,FERIADOS!A155:A175)</f>
        <v>46216</v>
      </c>
    </row>
    <row r="159" spans="1:8" x14ac:dyDescent="0.25">
      <c r="A159" s="70">
        <f t="shared" si="19"/>
        <v>150</v>
      </c>
      <c r="B159" s="151" t="s">
        <v>33</v>
      </c>
      <c r="C159" s="163" t="s">
        <v>255</v>
      </c>
      <c r="D159" s="158" t="s">
        <v>275</v>
      </c>
      <c r="E159" s="154">
        <v>46143</v>
      </c>
      <c r="F159" s="155">
        <v>30</v>
      </c>
      <c r="G159" s="156">
        <v>30</v>
      </c>
      <c r="H159" s="154">
        <v>46368</v>
      </c>
    </row>
    <row r="160" spans="1:8" x14ac:dyDescent="0.25">
      <c r="A160" s="70">
        <f t="shared" si="19"/>
        <v>151</v>
      </c>
      <c r="B160" s="151" t="s">
        <v>33</v>
      </c>
      <c r="C160" s="163" t="s">
        <v>255</v>
      </c>
      <c r="D160" s="158" t="s">
        <v>276</v>
      </c>
      <c r="E160" s="162">
        <v>46027</v>
      </c>
      <c r="F160" s="155">
        <v>20</v>
      </c>
      <c r="G160" s="156">
        <v>30</v>
      </c>
      <c r="H160" s="154">
        <v>46387</v>
      </c>
    </row>
    <row r="161" spans="1:8" ht="19" x14ac:dyDescent="0.25">
      <c r="A161" s="70">
        <f t="shared" si="19"/>
        <v>152</v>
      </c>
      <c r="B161" s="151" t="s">
        <v>197</v>
      </c>
      <c r="C161" s="163" t="s">
        <v>255</v>
      </c>
      <c r="D161" s="159" t="s">
        <v>347</v>
      </c>
      <c r="E161" s="154">
        <v>46027</v>
      </c>
      <c r="F161" s="155">
        <v>18</v>
      </c>
      <c r="G161" s="156">
        <f>F161*6</f>
        <v>108</v>
      </c>
      <c r="H161" s="154">
        <f>WORKDAY.INTL(E161,F161,1,FERIADOS!A158:A178)</f>
        <v>46051</v>
      </c>
    </row>
    <row r="162" spans="1:8" x14ac:dyDescent="0.25">
      <c r="A162" s="104">
        <f t="shared" si="19"/>
        <v>153</v>
      </c>
      <c r="B162" s="173" t="s">
        <v>197</v>
      </c>
      <c r="C162" s="174" t="s">
        <v>255</v>
      </c>
      <c r="D162" s="158" t="s">
        <v>277</v>
      </c>
      <c r="E162" s="162">
        <v>46027</v>
      </c>
      <c r="F162" s="155">
        <v>18</v>
      </c>
      <c r="G162" s="161">
        <f>F162*4</f>
        <v>72</v>
      </c>
      <c r="H162" s="154">
        <f>WORKDAY.INTL(E162,F162,1,FERIADOS!A159:A179)</f>
        <v>46051</v>
      </c>
    </row>
    <row r="163" spans="1:8" ht="19" x14ac:dyDescent="0.25">
      <c r="A163" s="70">
        <f t="shared" si="19"/>
        <v>154</v>
      </c>
      <c r="B163" s="152" t="s">
        <v>261</v>
      </c>
      <c r="C163" s="163" t="s">
        <v>255</v>
      </c>
      <c r="D163" s="158" t="s">
        <v>346</v>
      </c>
      <c r="E163" s="154">
        <v>46084</v>
      </c>
      <c r="F163" s="155">
        <v>30</v>
      </c>
      <c r="G163" s="161">
        <f t="shared" ref="G163" si="22">F163*6</f>
        <v>180</v>
      </c>
      <c r="H163" s="154">
        <f>WORKDAY.INTL(E163,F163,1,FERIADOS!A160:A180)</f>
        <v>46126</v>
      </c>
    </row>
    <row r="164" spans="1:8" ht="19" x14ac:dyDescent="0.25">
      <c r="A164" s="70">
        <f t="shared" si="19"/>
        <v>155</v>
      </c>
      <c r="B164" s="153" t="s">
        <v>261</v>
      </c>
      <c r="C164" s="163" t="s">
        <v>255</v>
      </c>
      <c r="D164" s="158" t="s">
        <v>278</v>
      </c>
      <c r="E164" s="154">
        <v>46027</v>
      </c>
      <c r="F164" s="155">
        <v>17</v>
      </c>
      <c r="G164" s="161">
        <f>F164*7</f>
        <v>119</v>
      </c>
      <c r="H164" s="154">
        <f>WORKDAY.INTL(E164,F164,1,FERIADOS!A161:A181)</f>
        <v>46050</v>
      </c>
    </row>
    <row r="165" spans="1:8" x14ac:dyDescent="0.25">
      <c r="A165" s="70">
        <f t="shared" si="19"/>
        <v>156</v>
      </c>
      <c r="B165" s="151" t="s">
        <v>388</v>
      </c>
      <c r="C165" s="151"/>
      <c r="D165" s="158" t="s">
        <v>389</v>
      </c>
      <c r="E165" s="154">
        <v>46023</v>
      </c>
      <c r="F165" s="155">
        <v>5</v>
      </c>
      <c r="G165" s="161">
        <f>F165*7</f>
        <v>35</v>
      </c>
      <c r="H165" s="154">
        <f>WORKDAY.INTL(E165,F165,1,FERIADOS!A162:A182)</f>
        <v>46030</v>
      </c>
    </row>
    <row r="166" spans="1:8" x14ac:dyDescent="0.25">
      <c r="A166" s="70">
        <f t="shared" si="19"/>
        <v>157</v>
      </c>
      <c r="B166" s="151" t="s">
        <v>388</v>
      </c>
      <c r="C166" s="151"/>
      <c r="D166" s="158" t="s">
        <v>389</v>
      </c>
      <c r="E166" s="154">
        <v>46054</v>
      </c>
      <c r="F166" s="155">
        <v>5</v>
      </c>
      <c r="G166" s="161">
        <f t="shared" ref="G166:G176" si="23">F166*7</f>
        <v>35</v>
      </c>
      <c r="H166" s="154">
        <f>WORKDAY.INTL(E166,F166,1,FERIADOS!A163:A183)</f>
        <v>46059</v>
      </c>
    </row>
    <row r="167" spans="1:8" x14ac:dyDescent="0.25">
      <c r="A167" s="70">
        <f t="shared" si="19"/>
        <v>158</v>
      </c>
      <c r="B167" s="151" t="s">
        <v>388</v>
      </c>
      <c r="C167" s="151"/>
      <c r="D167" s="158" t="s">
        <v>389</v>
      </c>
      <c r="E167" s="154">
        <v>46082</v>
      </c>
      <c r="F167" s="155">
        <v>5</v>
      </c>
      <c r="G167" s="161">
        <f t="shared" si="23"/>
        <v>35</v>
      </c>
      <c r="H167" s="154">
        <f>WORKDAY.INTL(E167,F167,1,FERIADOS!A164:A184)</f>
        <v>46087</v>
      </c>
    </row>
    <row r="168" spans="1:8" x14ac:dyDescent="0.25">
      <c r="A168" s="70">
        <f t="shared" si="19"/>
        <v>159</v>
      </c>
      <c r="B168" s="151" t="s">
        <v>388</v>
      </c>
      <c r="C168" s="151"/>
      <c r="D168" s="158" t="s">
        <v>389</v>
      </c>
      <c r="E168" s="154">
        <v>46113</v>
      </c>
      <c r="F168" s="155">
        <v>5</v>
      </c>
      <c r="G168" s="161">
        <f t="shared" si="23"/>
        <v>35</v>
      </c>
      <c r="H168" s="154">
        <f>WORKDAY.INTL(E168,F168,1,FERIADOS!A165:A185)</f>
        <v>46120</v>
      </c>
    </row>
    <row r="169" spans="1:8" x14ac:dyDescent="0.25">
      <c r="A169" s="70">
        <f t="shared" si="19"/>
        <v>160</v>
      </c>
      <c r="B169" s="151" t="s">
        <v>388</v>
      </c>
      <c r="C169" s="151"/>
      <c r="D169" s="158" t="s">
        <v>389</v>
      </c>
      <c r="E169" s="154">
        <v>46143</v>
      </c>
      <c r="F169" s="155">
        <v>5</v>
      </c>
      <c r="G169" s="161">
        <f t="shared" si="23"/>
        <v>35</v>
      </c>
      <c r="H169" s="154">
        <f>WORKDAY.INTL(E169,F169,1,FERIADOS!A166:A186)</f>
        <v>46150</v>
      </c>
    </row>
    <row r="170" spans="1:8" x14ac:dyDescent="0.25">
      <c r="A170" s="70">
        <f t="shared" si="19"/>
        <v>161</v>
      </c>
      <c r="B170" s="151" t="s">
        <v>388</v>
      </c>
      <c r="C170" s="151"/>
      <c r="D170" s="158" t="s">
        <v>389</v>
      </c>
      <c r="E170" s="154">
        <v>46174</v>
      </c>
      <c r="F170" s="155">
        <v>5</v>
      </c>
      <c r="G170" s="161">
        <f t="shared" si="23"/>
        <v>35</v>
      </c>
      <c r="H170" s="154">
        <f>WORKDAY.INTL(E170,F170,1,FERIADOS!A167:A187)</f>
        <v>46181</v>
      </c>
    </row>
    <row r="171" spans="1:8" x14ac:dyDescent="0.25">
      <c r="A171" s="70">
        <f t="shared" si="19"/>
        <v>162</v>
      </c>
      <c r="B171" s="151" t="s">
        <v>388</v>
      </c>
      <c r="C171" s="151"/>
      <c r="D171" s="158" t="s">
        <v>389</v>
      </c>
      <c r="E171" s="154">
        <v>46204</v>
      </c>
      <c r="F171" s="155">
        <v>5</v>
      </c>
      <c r="G171" s="161">
        <f t="shared" si="23"/>
        <v>35</v>
      </c>
      <c r="H171" s="154">
        <f>WORKDAY.INTL(E171,F171,1,FERIADOS!A168:A188)</f>
        <v>46211</v>
      </c>
    </row>
    <row r="172" spans="1:8" x14ac:dyDescent="0.25">
      <c r="A172" s="70">
        <f t="shared" si="19"/>
        <v>163</v>
      </c>
      <c r="B172" s="151" t="s">
        <v>388</v>
      </c>
      <c r="C172" s="151"/>
      <c r="D172" s="158" t="s">
        <v>389</v>
      </c>
      <c r="E172" s="154">
        <v>46235</v>
      </c>
      <c r="F172" s="155">
        <v>5</v>
      </c>
      <c r="G172" s="161">
        <f t="shared" si="23"/>
        <v>35</v>
      </c>
      <c r="H172" s="154">
        <f>WORKDAY.INTL(E172,F172,1,FERIADOS!A169:A189)</f>
        <v>46241</v>
      </c>
    </row>
    <row r="173" spans="1:8" x14ac:dyDescent="0.25">
      <c r="A173" s="70">
        <f t="shared" si="19"/>
        <v>164</v>
      </c>
      <c r="B173" s="151" t="s">
        <v>388</v>
      </c>
      <c r="C173" s="151"/>
      <c r="D173" s="158" t="s">
        <v>389</v>
      </c>
      <c r="E173" s="154">
        <v>46266</v>
      </c>
      <c r="F173" s="155">
        <v>5</v>
      </c>
      <c r="G173" s="161">
        <f t="shared" si="23"/>
        <v>35</v>
      </c>
      <c r="H173" s="154">
        <f>WORKDAY.INTL(E173,F173,1,FERIADOS!A170:A190)</f>
        <v>46273</v>
      </c>
    </row>
    <row r="174" spans="1:8" x14ac:dyDescent="0.25">
      <c r="A174" s="70">
        <f t="shared" si="19"/>
        <v>165</v>
      </c>
      <c r="B174" s="151" t="s">
        <v>388</v>
      </c>
      <c r="C174" s="151"/>
      <c r="D174" s="158" t="s">
        <v>389</v>
      </c>
      <c r="E174" s="154">
        <v>46296</v>
      </c>
      <c r="F174" s="155">
        <v>5</v>
      </c>
      <c r="G174" s="161">
        <f t="shared" si="23"/>
        <v>35</v>
      </c>
      <c r="H174" s="154">
        <f>WORKDAY.INTL(E174,F174,1,FERIADOS!A171:A191)</f>
        <v>46303</v>
      </c>
    </row>
    <row r="175" spans="1:8" x14ac:dyDescent="0.25">
      <c r="A175" s="70">
        <f t="shared" si="19"/>
        <v>166</v>
      </c>
      <c r="B175" s="151" t="s">
        <v>388</v>
      </c>
      <c r="C175" s="151"/>
      <c r="D175" s="158" t="s">
        <v>389</v>
      </c>
      <c r="E175" s="154">
        <v>46327</v>
      </c>
      <c r="F175" s="155">
        <v>5</v>
      </c>
      <c r="G175" s="161">
        <f t="shared" si="23"/>
        <v>35</v>
      </c>
      <c r="H175" s="154">
        <f>WORKDAY.INTL(E175,F175,1,FERIADOS!A172:A192)</f>
        <v>46332</v>
      </c>
    </row>
    <row r="176" spans="1:8" x14ac:dyDescent="0.25">
      <c r="A176" s="70">
        <f t="shared" si="19"/>
        <v>167</v>
      </c>
      <c r="B176" s="151" t="s">
        <v>388</v>
      </c>
      <c r="C176" s="151"/>
      <c r="D176" s="158" t="s">
        <v>389</v>
      </c>
      <c r="E176" s="154">
        <v>46357</v>
      </c>
      <c r="F176" s="155">
        <v>5</v>
      </c>
      <c r="G176" s="161">
        <f t="shared" si="23"/>
        <v>35</v>
      </c>
      <c r="H176" s="154">
        <f>WORKDAY.INTL(E176,F176,1,FERIADOS!A173:A193)</f>
        <v>46364</v>
      </c>
    </row>
    <row r="177" spans="1:8" x14ac:dyDescent="0.25">
      <c r="A177" s="70">
        <f t="shared" si="19"/>
        <v>168</v>
      </c>
      <c r="B177" s="151" t="s">
        <v>388</v>
      </c>
      <c r="C177" s="151"/>
      <c r="D177" s="158" t="s">
        <v>390</v>
      </c>
      <c r="E177" s="154">
        <v>46027</v>
      </c>
      <c r="F177" s="155">
        <v>17</v>
      </c>
      <c r="G177" s="161">
        <f>F177*7</f>
        <v>119</v>
      </c>
      <c r="H177" s="154">
        <f>WORKDAY.INTL(E177,F177,1,FERIADOS!A174:A194)</f>
        <v>46050</v>
      </c>
    </row>
    <row r="178" spans="1:8" x14ac:dyDescent="0.25">
      <c r="A178" s="70">
        <f t="shared" si="19"/>
        <v>169</v>
      </c>
      <c r="B178" s="151" t="s">
        <v>388</v>
      </c>
      <c r="C178" s="151"/>
      <c r="D178" s="158" t="s">
        <v>390</v>
      </c>
      <c r="E178" s="154">
        <v>46023</v>
      </c>
      <c r="F178" s="155">
        <v>5</v>
      </c>
      <c r="G178" s="161">
        <f>F178*7</f>
        <v>35</v>
      </c>
      <c r="H178" s="154">
        <f>WORKDAY.INTL(E178,F178,1,FERIADOS!A175:A195)</f>
        <v>46030</v>
      </c>
    </row>
    <row r="179" spans="1:8" x14ac:dyDescent="0.25">
      <c r="A179" s="70">
        <f t="shared" si="19"/>
        <v>170</v>
      </c>
      <c r="B179" s="151" t="s">
        <v>388</v>
      </c>
      <c r="C179" s="151"/>
      <c r="D179" s="158" t="s">
        <v>390</v>
      </c>
      <c r="E179" s="154">
        <v>46054</v>
      </c>
      <c r="F179" s="155">
        <v>5</v>
      </c>
      <c r="G179" s="161">
        <f t="shared" ref="G179:G189" si="24">F179*7</f>
        <v>35</v>
      </c>
      <c r="H179" s="154">
        <f>WORKDAY.INTL(E179,F179,1,FERIADOS!A176:A196)</f>
        <v>46059</v>
      </c>
    </row>
    <row r="180" spans="1:8" x14ac:dyDescent="0.25">
      <c r="A180" s="70">
        <f t="shared" si="19"/>
        <v>171</v>
      </c>
      <c r="B180" s="151" t="s">
        <v>388</v>
      </c>
      <c r="C180" s="151"/>
      <c r="D180" s="158" t="s">
        <v>390</v>
      </c>
      <c r="E180" s="154">
        <v>46082</v>
      </c>
      <c r="F180" s="155">
        <v>5</v>
      </c>
      <c r="G180" s="161">
        <f t="shared" si="24"/>
        <v>35</v>
      </c>
      <c r="H180" s="154">
        <f>WORKDAY.INTL(E180,F180,1,FERIADOS!A177:A197)</f>
        <v>46087</v>
      </c>
    </row>
    <row r="181" spans="1:8" x14ac:dyDescent="0.25">
      <c r="A181" s="70">
        <f t="shared" si="19"/>
        <v>172</v>
      </c>
      <c r="B181" s="151" t="s">
        <v>388</v>
      </c>
      <c r="C181" s="151"/>
      <c r="D181" s="158" t="s">
        <v>390</v>
      </c>
      <c r="E181" s="154">
        <v>46113</v>
      </c>
      <c r="F181" s="155">
        <v>5</v>
      </c>
      <c r="G181" s="161">
        <f t="shared" si="24"/>
        <v>35</v>
      </c>
      <c r="H181" s="154">
        <f>WORKDAY.INTL(E181,F181,1,FERIADOS!A178:A198)</f>
        <v>46120</v>
      </c>
    </row>
    <row r="182" spans="1:8" x14ac:dyDescent="0.25">
      <c r="A182" s="70">
        <f t="shared" si="19"/>
        <v>173</v>
      </c>
      <c r="B182" s="151" t="s">
        <v>388</v>
      </c>
      <c r="C182" s="151"/>
      <c r="D182" s="158" t="s">
        <v>390</v>
      </c>
      <c r="E182" s="154">
        <v>46143</v>
      </c>
      <c r="F182" s="155">
        <v>5</v>
      </c>
      <c r="G182" s="161">
        <f t="shared" si="24"/>
        <v>35</v>
      </c>
      <c r="H182" s="154">
        <f>WORKDAY.INTL(E182,F182,1,FERIADOS!A179:A199)</f>
        <v>46150</v>
      </c>
    </row>
    <row r="183" spans="1:8" x14ac:dyDescent="0.25">
      <c r="A183" s="70">
        <f t="shared" si="19"/>
        <v>174</v>
      </c>
      <c r="B183" s="151" t="s">
        <v>388</v>
      </c>
      <c r="C183" s="151"/>
      <c r="D183" s="158" t="s">
        <v>390</v>
      </c>
      <c r="E183" s="154">
        <v>46174</v>
      </c>
      <c r="F183" s="155">
        <v>5</v>
      </c>
      <c r="G183" s="161">
        <f t="shared" si="24"/>
        <v>35</v>
      </c>
      <c r="H183" s="154">
        <f>WORKDAY.INTL(E183,F183,1,FERIADOS!A180:A200)</f>
        <v>46181</v>
      </c>
    </row>
    <row r="184" spans="1:8" x14ac:dyDescent="0.25">
      <c r="A184" s="70">
        <f t="shared" si="19"/>
        <v>175</v>
      </c>
      <c r="B184" s="151" t="s">
        <v>388</v>
      </c>
      <c r="C184" s="151"/>
      <c r="D184" s="158" t="s">
        <v>390</v>
      </c>
      <c r="E184" s="154">
        <v>46204</v>
      </c>
      <c r="F184" s="155">
        <v>5</v>
      </c>
      <c r="G184" s="161">
        <f t="shared" si="24"/>
        <v>35</v>
      </c>
      <c r="H184" s="154">
        <f>WORKDAY.INTL(E184,F184,1,FERIADOS!A181:A201)</f>
        <v>46211</v>
      </c>
    </row>
    <row r="185" spans="1:8" x14ac:dyDescent="0.25">
      <c r="A185" s="70">
        <f t="shared" si="19"/>
        <v>176</v>
      </c>
      <c r="B185" s="151" t="s">
        <v>388</v>
      </c>
      <c r="C185" s="151"/>
      <c r="D185" s="158" t="s">
        <v>390</v>
      </c>
      <c r="E185" s="154">
        <v>46235</v>
      </c>
      <c r="F185" s="155">
        <v>5</v>
      </c>
      <c r="G185" s="161">
        <f t="shared" si="24"/>
        <v>35</v>
      </c>
      <c r="H185" s="154">
        <f>WORKDAY.INTL(E185,F185,1,FERIADOS!A182:A202)</f>
        <v>46241</v>
      </c>
    </row>
    <row r="186" spans="1:8" x14ac:dyDescent="0.25">
      <c r="A186" s="70">
        <f t="shared" si="19"/>
        <v>177</v>
      </c>
      <c r="B186" s="151" t="s">
        <v>388</v>
      </c>
      <c r="C186" s="151"/>
      <c r="D186" s="158" t="s">
        <v>390</v>
      </c>
      <c r="E186" s="154">
        <v>46266</v>
      </c>
      <c r="F186" s="155">
        <v>5</v>
      </c>
      <c r="G186" s="161">
        <f t="shared" si="24"/>
        <v>35</v>
      </c>
      <c r="H186" s="154">
        <f>WORKDAY.INTL(E186,F186,1,FERIADOS!A183:A203)</f>
        <v>46273</v>
      </c>
    </row>
    <row r="187" spans="1:8" x14ac:dyDescent="0.25">
      <c r="A187" s="70">
        <f t="shared" si="19"/>
        <v>178</v>
      </c>
      <c r="B187" s="151" t="s">
        <v>388</v>
      </c>
      <c r="C187" s="151"/>
      <c r="D187" s="158" t="s">
        <v>390</v>
      </c>
      <c r="E187" s="154">
        <v>46296</v>
      </c>
      <c r="F187" s="155">
        <v>5</v>
      </c>
      <c r="G187" s="161">
        <f t="shared" si="24"/>
        <v>35</v>
      </c>
      <c r="H187" s="154">
        <f>WORKDAY.INTL(E187,F187,1,FERIADOS!A184:A204)</f>
        <v>46303</v>
      </c>
    </row>
    <row r="188" spans="1:8" x14ac:dyDescent="0.25">
      <c r="A188" s="70">
        <f t="shared" si="19"/>
        <v>179</v>
      </c>
      <c r="B188" s="151" t="s">
        <v>388</v>
      </c>
      <c r="C188" s="151"/>
      <c r="D188" s="158" t="s">
        <v>390</v>
      </c>
      <c r="E188" s="154">
        <v>46327</v>
      </c>
      <c r="F188" s="155">
        <v>5</v>
      </c>
      <c r="G188" s="161">
        <f t="shared" si="24"/>
        <v>35</v>
      </c>
      <c r="H188" s="154">
        <f>WORKDAY.INTL(E188,F188,1,FERIADOS!A185:A205)</f>
        <v>46332</v>
      </c>
    </row>
    <row r="189" spans="1:8" x14ac:dyDescent="0.25">
      <c r="A189" s="70">
        <f t="shared" si="19"/>
        <v>180</v>
      </c>
      <c r="B189" s="151" t="s">
        <v>388</v>
      </c>
      <c r="C189" s="151"/>
      <c r="D189" s="158" t="s">
        <v>390</v>
      </c>
      <c r="E189" s="154">
        <v>46357</v>
      </c>
      <c r="F189" s="155">
        <v>5</v>
      </c>
      <c r="G189" s="161">
        <f t="shared" si="24"/>
        <v>35</v>
      </c>
      <c r="H189" s="154">
        <f>WORKDAY.INTL(E189,F189,1,FERIADOS!A186:A206)</f>
        <v>46364</v>
      </c>
    </row>
    <row r="190" spans="1:8" x14ac:dyDescent="0.25">
      <c r="A190" s="70">
        <f t="shared" si="19"/>
        <v>181</v>
      </c>
      <c r="B190" s="151" t="s">
        <v>388</v>
      </c>
      <c r="C190" s="151"/>
      <c r="D190" s="158" t="s">
        <v>391</v>
      </c>
      <c r="E190" s="154">
        <v>46027</v>
      </c>
      <c r="F190" s="155">
        <v>17</v>
      </c>
      <c r="G190" s="161">
        <f>F190*7</f>
        <v>119</v>
      </c>
      <c r="H190" s="154">
        <f>WORKDAY.INTL(E190,F190,1,FERIADOS!A187:A207)</f>
        <v>46050</v>
      </c>
    </row>
    <row r="191" spans="1:8" x14ac:dyDescent="0.25">
      <c r="A191" s="70">
        <f t="shared" si="19"/>
        <v>182</v>
      </c>
      <c r="B191" s="151" t="s">
        <v>388</v>
      </c>
      <c r="C191" s="151"/>
      <c r="D191" s="158" t="s">
        <v>391</v>
      </c>
      <c r="E191" s="154">
        <v>46023</v>
      </c>
      <c r="F191" s="155">
        <v>5</v>
      </c>
      <c r="G191" s="161">
        <f>F191*7</f>
        <v>35</v>
      </c>
      <c r="H191" s="154">
        <f>WORKDAY.INTL(E191,F191,1,FERIADOS!A188:A208)</f>
        <v>46030</v>
      </c>
    </row>
    <row r="192" spans="1:8" x14ac:dyDescent="0.25">
      <c r="A192" s="70">
        <f t="shared" si="19"/>
        <v>183</v>
      </c>
      <c r="B192" s="151" t="s">
        <v>388</v>
      </c>
      <c r="C192" s="151"/>
      <c r="D192" s="158" t="s">
        <v>391</v>
      </c>
      <c r="E192" s="154">
        <v>46054</v>
      </c>
      <c r="F192" s="155">
        <v>5</v>
      </c>
      <c r="G192" s="161">
        <f t="shared" ref="G192:G202" si="25">F192*7</f>
        <v>35</v>
      </c>
      <c r="H192" s="154">
        <f>WORKDAY.INTL(E192,F192,1,FERIADOS!A189:A209)</f>
        <v>46059</v>
      </c>
    </row>
    <row r="193" spans="1:8" x14ac:dyDescent="0.25">
      <c r="A193" s="70">
        <f t="shared" si="19"/>
        <v>184</v>
      </c>
      <c r="B193" s="151" t="s">
        <v>388</v>
      </c>
      <c r="C193" s="151"/>
      <c r="D193" s="158" t="s">
        <v>391</v>
      </c>
      <c r="E193" s="154">
        <v>46082</v>
      </c>
      <c r="F193" s="155">
        <v>5</v>
      </c>
      <c r="G193" s="161">
        <f t="shared" si="25"/>
        <v>35</v>
      </c>
      <c r="H193" s="154">
        <f>WORKDAY.INTL(E193,F193,1,FERIADOS!A190:A210)</f>
        <v>46087</v>
      </c>
    </row>
    <row r="194" spans="1:8" x14ac:dyDescent="0.25">
      <c r="A194" s="70">
        <f t="shared" si="19"/>
        <v>185</v>
      </c>
      <c r="B194" s="151" t="s">
        <v>388</v>
      </c>
      <c r="C194" s="151"/>
      <c r="D194" s="158" t="s">
        <v>391</v>
      </c>
      <c r="E194" s="154">
        <v>46113</v>
      </c>
      <c r="F194" s="155">
        <v>5</v>
      </c>
      <c r="G194" s="161">
        <f t="shared" si="25"/>
        <v>35</v>
      </c>
      <c r="H194" s="154">
        <f>WORKDAY.INTL(E194,F194,1,FERIADOS!A191:A211)</f>
        <v>46120</v>
      </c>
    </row>
    <row r="195" spans="1:8" x14ac:dyDescent="0.25">
      <c r="A195" s="70">
        <f t="shared" si="19"/>
        <v>186</v>
      </c>
      <c r="B195" s="151" t="s">
        <v>388</v>
      </c>
      <c r="C195" s="151"/>
      <c r="D195" s="158" t="s">
        <v>391</v>
      </c>
      <c r="E195" s="154">
        <v>46143</v>
      </c>
      <c r="F195" s="155">
        <v>5</v>
      </c>
      <c r="G195" s="161">
        <f t="shared" si="25"/>
        <v>35</v>
      </c>
      <c r="H195" s="154">
        <f>WORKDAY.INTL(E195,F195,1,FERIADOS!A192:A212)</f>
        <v>46150</v>
      </c>
    </row>
    <row r="196" spans="1:8" x14ac:dyDescent="0.25">
      <c r="A196" s="70">
        <f t="shared" si="19"/>
        <v>187</v>
      </c>
      <c r="B196" s="151" t="s">
        <v>388</v>
      </c>
      <c r="C196" s="151"/>
      <c r="D196" s="158" t="s">
        <v>391</v>
      </c>
      <c r="E196" s="154">
        <v>46174</v>
      </c>
      <c r="F196" s="155">
        <v>5</v>
      </c>
      <c r="G196" s="161">
        <f t="shared" si="25"/>
        <v>35</v>
      </c>
      <c r="H196" s="154">
        <f>WORKDAY.INTL(E196,F196,1,FERIADOS!A193:A213)</f>
        <v>46181</v>
      </c>
    </row>
    <row r="197" spans="1:8" x14ac:dyDescent="0.25">
      <c r="A197" s="70">
        <f t="shared" si="19"/>
        <v>188</v>
      </c>
      <c r="B197" s="151" t="s">
        <v>388</v>
      </c>
      <c r="C197" s="151"/>
      <c r="D197" s="158" t="s">
        <v>391</v>
      </c>
      <c r="E197" s="154">
        <v>46204</v>
      </c>
      <c r="F197" s="155">
        <v>5</v>
      </c>
      <c r="G197" s="161">
        <f t="shared" si="25"/>
        <v>35</v>
      </c>
      <c r="H197" s="154">
        <f>WORKDAY.INTL(E197,F197,1,FERIADOS!A194:A214)</f>
        <v>46211</v>
      </c>
    </row>
    <row r="198" spans="1:8" x14ac:dyDescent="0.25">
      <c r="A198" s="70">
        <f t="shared" si="19"/>
        <v>189</v>
      </c>
      <c r="B198" s="151" t="s">
        <v>388</v>
      </c>
      <c r="C198" s="151"/>
      <c r="D198" s="158" t="s">
        <v>391</v>
      </c>
      <c r="E198" s="154">
        <v>46235</v>
      </c>
      <c r="F198" s="155">
        <v>5</v>
      </c>
      <c r="G198" s="161">
        <f t="shared" si="25"/>
        <v>35</v>
      </c>
      <c r="H198" s="154">
        <f>WORKDAY.INTL(E198,F198,1,FERIADOS!A195:A215)</f>
        <v>46241</v>
      </c>
    </row>
    <row r="199" spans="1:8" x14ac:dyDescent="0.25">
      <c r="A199" s="70">
        <f t="shared" si="19"/>
        <v>190</v>
      </c>
      <c r="B199" s="151" t="s">
        <v>388</v>
      </c>
      <c r="C199" s="151"/>
      <c r="D199" s="158" t="s">
        <v>391</v>
      </c>
      <c r="E199" s="154">
        <v>46266</v>
      </c>
      <c r="F199" s="155">
        <v>5</v>
      </c>
      <c r="G199" s="161">
        <f t="shared" si="25"/>
        <v>35</v>
      </c>
      <c r="H199" s="154">
        <f>WORKDAY.INTL(E199,F199,1,FERIADOS!A196:A216)</f>
        <v>46273</v>
      </c>
    </row>
    <row r="200" spans="1:8" x14ac:dyDescent="0.25">
      <c r="A200" s="70">
        <f t="shared" si="19"/>
        <v>191</v>
      </c>
      <c r="B200" s="151" t="s">
        <v>388</v>
      </c>
      <c r="C200" s="151"/>
      <c r="D200" s="158" t="s">
        <v>391</v>
      </c>
      <c r="E200" s="154">
        <v>46296</v>
      </c>
      <c r="F200" s="155">
        <v>5</v>
      </c>
      <c r="G200" s="161">
        <f t="shared" si="25"/>
        <v>35</v>
      </c>
      <c r="H200" s="154">
        <f>WORKDAY.INTL(E200,F200,1,FERIADOS!A197:A217)</f>
        <v>46303</v>
      </c>
    </row>
    <row r="201" spans="1:8" x14ac:dyDescent="0.25">
      <c r="A201" s="70">
        <f t="shared" si="19"/>
        <v>192</v>
      </c>
      <c r="B201" s="151" t="s">
        <v>388</v>
      </c>
      <c r="C201" s="151"/>
      <c r="D201" s="158" t="s">
        <v>391</v>
      </c>
      <c r="E201" s="154">
        <v>46327</v>
      </c>
      <c r="F201" s="155">
        <v>5</v>
      </c>
      <c r="G201" s="161">
        <f t="shared" si="25"/>
        <v>35</v>
      </c>
      <c r="H201" s="154">
        <f>WORKDAY.INTL(E201,F201,1,FERIADOS!A198:A218)</f>
        <v>46332</v>
      </c>
    </row>
    <row r="202" spans="1:8" x14ac:dyDescent="0.25">
      <c r="A202" s="70">
        <f t="shared" si="19"/>
        <v>193</v>
      </c>
      <c r="B202" s="151" t="s">
        <v>388</v>
      </c>
      <c r="C202" s="151"/>
      <c r="D202" s="158" t="s">
        <v>391</v>
      </c>
      <c r="E202" s="154">
        <v>46357</v>
      </c>
      <c r="F202" s="155">
        <v>5</v>
      </c>
      <c r="G202" s="161">
        <f t="shared" si="25"/>
        <v>35</v>
      </c>
      <c r="H202" s="154">
        <f>WORKDAY.INTL(E202,F202,1,FERIADOS!A199:A219)</f>
        <v>46364</v>
      </c>
    </row>
  </sheetData>
  <protectedRanges>
    <protectedRange algorithmName="SHA-512" hashValue="DEhtgLWWX1fGTfY6/jrV83UQn2eRyEcf52ixXqwJG1h9snypFLTtsrlTn4v+3Jfc8qsPtJTcbYO5FAd7DzT8Lw==" saltValue="QsONzCYV9PF/Cm9GQzUNrg==" spinCount="100000" sqref="D22:D33" name="Rango1_2_38_11_4"/>
    <protectedRange algorithmName="SHA-512" hashValue="DEhtgLWWX1fGTfY6/jrV83UQn2eRyEcf52ixXqwJG1h9snypFLTtsrlTn4v+3Jfc8qsPtJTcbYO5FAd7DzT8Lw==" saltValue="QsONzCYV9PF/Cm9GQzUNrg==" spinCount="100000" sqref="D34:D38" name="Rango1_2_38_11_6"/>
    <protectedRange algorithmName="SHA-512" hashValue="DEhtgLWWX1fGTfY6/jrV83UQn2eRyEcf52ixXqwJG1h9snypFLTtsrlTn4v+3Jfc8qsPtJTcbYO5FAd7DzT8Lw==" saltValue="QsONzCYV9PF/Cm9GQzUNrg==" spinCount="100000" sqref="D39:D42" name="Rango1_2_39_1"/>
    <protectedRange algorithmName="SHA-512" hashValue="DEhtgLWWX1fGTfY6/jrV83UQn2eRyEcf52ixXqwJG1h9snypFLTtsrlTn4v+3Jfc8qsPtJTcbYO5FAd7DzT8Lw==" saltValue="QsONzCYV9PF/Cm9GQzUNrg==" spinCount="100000" sqref="D50:D53" name="Rango1_2_36_2_1"/>
    <protectedRange algorithmName="SHA-512" hashValue="DEhtgLWWX1fGTfY6/jrV83UQn2eRyEcf52ixXqwJG1h9snypFLTtsrlTn4v+3Jfc8qsPtJTcbYO5FAd7DzT8Lw==" saltValue="QsONzCYV9PF/Cm9GQzUNrg==" spinCount="100000" sqref="D54:D55" name="Rango1_2_38_19_1"/>
    <protectedRange algorithmName="SHA-512" hashValue="DEhtgLWWX1fGTfY6/jrV83UQn2eRyEcf52ixXqwJG1h9snypFLTtsrlTn4v+3Jfc8qsPtJTcbYO5FAd7DzT8Lw==" saltValue="QsONzCYV9PF/Cm9GQzUNrg==" spinCount="100000" sqref="D56:D59" name="Rango1_2_38_38_1"/>
    <protectedRange algorithmName="SHA-512" hashValue="DEhtgLWWX1fGTfY6/jrV83UQn2eRyEcf52ixXqwJG1h9snypFLTtsrlTn4v+3Jfc8qsPtJTcbYO5FAd7DzT8Lw==" saltValue="QsONzCYV9PF/Cm9GQzUNrg==" spinCount="100000" sqref="D60:D62" name="Rango1_2_38_40_1"/>
    <protectedRange algorithmName="SHA-512" hashValue="DEhtgLWWX1fGTfY6/jrV83UQn2eRyEcf52ixXqwJG1h9snypFLTtsrlTn4v+3Jfc8qsPtJTcbYO5FAd7DzT8Lw==" saltValue="QsONzCYV9PF/Cm9GQzUNrg==" spinCount="100000" sqref="D63:D65" name="Rango1_2_38_48_1"/>
    <protectedRange algorithmName="SHA-512" hashValue="DEhtgLWWX1fGTfY6/jrV83UQn2eRyEcf52ixXqwJG1h9snypFLTtsrlTn4v+3Jfc8qsPtJTcbYO5FAd7DzT8Lw==" saltValue="QsONzCYV9PF/Cm9GQzUNrg==" spinCount="100000" sqref="D66:D67" name="Rango1_2_38_53_1"/>
    <protectedRange algorithmName="SHA-512" hashValue="DEhtgLWWX1fGTfY6/jrV83UQn2eRyEcf52ixXqwJG1h9snypFLTtsrlTn4v+3Jfc8qsPtJTcbYO5FAd7DzT8Lw==" saltValue="QsONzCYV9PF/Cm9GQzUNrg==" spinCount="100000" sqref="D101" name="Rango1_2_38_57_1"/>
    <protectedRange algorithmName="SHA-512" hashValue="DEhtgLWWX1fGTfY6/jrV83UQn2eRyEcf52ixXqwJG1h9snypFLTtsrlTn4v+3Jfc8qsPtJTcbYO5FAd7DzT8Lw==" saltValue="QsONzCYV9PF/Cm9GQzUNrg==" spinCount="100000" sqref="D116:D117" name="Rango1_2_38_10"/>
    <protectedRange algorithmName="SHA-512" hashValue="DEhtgLWWX1fGTfY6/jrV83UQn2eRyEcf52ixXqwJG1h9snypFLTtsrlTn4v+3Jfc8qsPtJTcbYO5FAd7DzT8Lw==" saltValue="QsONzCYV9PF/Cm9GQzUNrg==" spinCount="100000" sqref="D119" name="Rango1_2_29"/>
  </protectedRanges>
  <phoneticPr fontId="17" type="noConversion"/>
  <dataValidations count="2">
    <dataValidation type="list" allowBlank="1" showInputMessage="1" showErrorMessage="1" sqref="C123:C125 C114:C119" xr:uid="{A5F92D18-9BC9-4FE7-956F-24DA0AB0F729}">
      <formula1>$C$2:$C$11</formula1>
    </dataValidation>
    <dataValidation type="list" allowBlank="1" showInputMessage="1" showErrorMessage="1" sqref="C3:C113" xr:uid="{126A1180-312A-4D2A-AB72-DACEFA0D6A50}">
      <formula1>$C$2:$C$34</formula1>
    </dataValidation>
  </dataValidations>
  <pageMargins left="0.7" right="0.7" top="0.75" bottom="0.75" header="0.3" footer="0.3"/>
  <pageSetup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5567DA-BCD1-49B7-A7A5-07A0C087E09F}">
  <dimension ref="A1:A21"/>
  <sheetViews>
    <sheetView workbookViewId="0">
      <selection activeCell="E4" sqref="E4"/>
    </sheetView>
  </sheetViews>
  <sheetFormatPr baseColWidth="10" defaultRowHeight="14.5" x14ac:dyDescent="0.35"/>
  <sheetData>
    <row r="1" spans="1:1" x14ac:dyDescent="0.35">
      <c r="A1" s="68">
        <v>45658</v>
      </c>
    </row>
    <row r="2" spans="1:1" x14ac:dyDescent="0.35">
      <c r="A2" s="68">
        <v>45669</v>
      </c>
    </row>
    <row r="3" spans="1:1" x14ac:dyDescent="0.35">
      <c r="A3" s="68">
        <v>45739</v>
      </c>
    </row>
    <row r="4" spans="1:1" x14ac:dyDescent="0.35">
      <c r="A4" s="68">
        <v>45745</v>
      </c>
    </row>
    <row r="5" spans="1:1" x14ac:dyDescent="0.35">
      <c r="A5" s="68">
        <v>45749</v>
      </c>
    </row>
    <row r="6" spans="1:1" x14ac:dyDescent="0.35">
      <c r="A6" s="68">
        <v>45750</v>
      </c>
    </row>
    <row r="7" spans="1:1" x14ac:dyDescent="0.35">
      <c r="A7" s="68">
        <v>45752</v>
      </c>
    </row>
    <row r="8" spans="1:1" x14ac:dyDescent="0.35">
      <c r="A8" s="68">
        <v>45778</v>
      </c>
    </row>
    <row r="9" spans="1:1" x14ac:dyDescent="0.35">
      <c r="A9" s="68">
        <v>45795</v>
      </c>
    </row>
    <row r="10" spans="1:1" x14ac:dyDescent="0.35">
      <c r="A10" s="68">
        <v>45816</v>
      </c>
    </row>
    <row r="11" spans="1:1" x14ac:dyDescent="0.35">
      <c r="A11" s="68">
        <v>45837</v>
      </c>
    </row>
    <row r="12" spans="1:1" x14ac:dyDescent="0.35">
      <c r="A12" s="68">
        <v>45831</v>
      </c>
    </row>
    <row r="13" spans="1:1" x14ac:dyDescent="0.35">
      <c r="A13" s="68">
        <v>45838</v>
      </c>
    </row>
    <row r="14" spans="1:1" x14ac:dyDescent="0.35">
      <c r="A14" s="68">
        <v>45493</v>
      </c>
    </row>
    <row r="15" spans="1:1" x14ac:dyDescent="0.35">
      <c r="A15" s="68">
        <v>45876</v>
      </c>
    </row>
    <row r="16" spans="1:1" x14ac:dyDescent="0.35">
      <c r="A16" s="68">
        <v>45855</v>
      </c>
    </row>
    <row r="17" spans="1:1" x14ac:dyDescent="0.35">
      <c r="A17" s="68">
        <v>45942</v>
      </c>
    </row>
    <row r="18" spans="1:1" x14ac:dyDescent="0.35">
      <c r="A18" s="68">
        <v>45963</v>
      </c>
    </row>
    <row r="19" spans="1:1" x14ac:dyDescent="0.35">
      <c r="A19" s="68">
        <v>45977</v>
      </c>
    </row>
    <row r="20" spans="1:1" x14ac:dyDescent="0.35">
      <c r="A20" s="68">
        <v>45999</v>
      </c>
    </row>
    <row r="21" spans="1:1" x14ac:dyDescent="0.35">
      <c r="A21" s="69">
        <v>46016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FBFBBB-4509-4B17-8EAD-98D27257EAE9}">
  <dimension ref="A1:G32"/>
  <sheetViews>
    <sheetView topLeftCell="B1" workbookViewId="0">
      <selection activeCell="G2" sqref="G2"/>
    </sheetView>
  </sheetViews>
  <sheetFormatPr baseColWidth="10" defaultRowHeight="14.5" x14ac:dyDescent="0.35"/>
  <cols>
    <col min="1" max="1" width="36.453125" customWidth="1"/>
    <col min="2" max="2" width="40.81640625" customWidth="1"/>
    <col min="3" max="3" width="14.81640625" customWidth="1"/>
    <col min="5" max="5" width="30.54296875" customWidth="1"/>
    <col min="6" max="6" width="20.81640625" customWidth="1"/>
    <col min="7" max="7" width="25.54296875" customWidth="1"/>
  </cols>
  <sheetData>
    <row r="1" spans="1:7" s="66" customFormat="1" x14ac:dyDescent="0.35">
      <c r="A1" s="66" t="s">
        <v>317</v>
      </c>
      <c r="B1" s="66" t="s">
        <v>318</v>
      </c>
      <c r="C1" s="67" t="s">
        <v>319</v>
      </c>
      <c r="D1" s="67" t="s">
        <v>320</v>
      </c>
      <c r="E1" s="67" t="s">
        <v>321</v>
      </c>
      <c r="F1" s="67" t="s">
        <v>322</v>
      </c>
      <c r="G1" s="66" t="s">
        <v>331</v>
      </c>
    </row>
    <row r="2" spans="1:7" x14ac:dyDescent="0.35">
      <c r="A2" t="s">
        <v>285</v>
      </c>
      <c r="B2" t="s">
        <v>286</v>
      </c>
      <c r="C2" s="69">
        <v>42724</v>
      </c>
      <c r="D2" s="69">
        <v>46073</v>
      </c>
      <c r="E2" s="9">
        <v>6</v>
      </c>
      <c r="F2" s="90">
        <v>203417518171.10001</v>
      </c>
      <c r="G2" t="s">
        <v>329</v>
      </c>
    </row>
    <row r="3" spans="1:7" x14ac:dyDescent="0.35">
      <c r="A3" t="s">
        <v>285</v>
      </c>
      <c r="B3" t="s">
        <v>287</v>
      </c>
      <c r="C3" s="69">
        <v>44613</v>
      </c>
      <c r="D3" s="69">
        <v>46133</v>
      </c>
      <c r="E3" s="9">
        <v>4</v>
      </c>
      <c r="F3" s="90">
        <v>50452939725</v>
      </c>
    </row>
    <row r="4" spans="1:7" x14ac:dyDescent="0.35">
      <c r="A4" t="s">
        <v>285</v>
      </c>
      <c r="B4" t="s">
        <v>288</v>
      </c>
      <c r="C4" s="69">
        <v>45366</v>
      </c>
      <c r="D4" s="69">
        <v>46067</v>
      </c>
      <c r="E4" s="9" t="s">
        <v>4</v>
      </c>
      <c r="F4" s="90">
        <v>24272003016.700001</v>
      </c>
    </row>
    <row r="5" spans="1:7" x14ac:dyDescent="0.35">
      <c r="A5" t="s">
        <v>285</v>
      </c>
      <c r="B5" t="s">
        <v>289</v>
      </c>
      <c r="C5" s="69">
        <v>45366</v>
      </c>
      <c r="D5" s="69">
        <v>46067</v>
      </c>
      <c r="E5" s="9">
        <v>5</v>
      </c>
      <c r="F5" s="90">
        <v>14294167142</v>
      </c>
    </row>
    <row r="6" spans="1:7" x14ac:dyDescent="0.35">
      <c r="A6" t="s">
        <v>285</v>
      </c>
      <c r="B6" t="s">
        <v>290</v>
      </c>
      <c r="C6" s="69">
        <v>45366</v>
      </c>
      <c r="D6" s="69">
        <v>46067</v>
      </c>
      <c r="E6" s="9">
        <v>5</v>
      </c>
      <c r="F6" s="90">
        <v>15847708433</v>
      </c>
    </row>
    <row r="7" spans="1:7" x14ac:dyDescent="0.35">
      <c r="A7" t="s">
        <v>285</v>
      </c>
      <c r="B7" t="s">
        <v>291</v>
      </c>
      <c r="C7" s="69">
        <v>45373</v>
      </c>
      <c r="D7" s="69">
        <v>46044</v>
      </c>
      <c r="E7" s="9" t="s">
        <v>4</v>
      </c>
      <c r="F7" s="90">
        <v>18283178194.549999</v>
      </c>
    </row>
    <row r="8" spans="1:7" x14ac:dyDescent="0.35">
      <c r="A8" t="s">
        <v>285</v>
      </c>
      <c r="B8" t="s">
        <v>292</v>
      </c>
      <c r="C8" s="69">
        <v>45625</v>
      </c>
      <c r="D8" s="69">
        <v>46022</v>
      </c>
      <c r="E8" s="9">
        <v>5</v>
      </c>
      <c r="F8" s="90">
        <v>80750000000</v>
      </c>
    </row>
    <row r="9" spans="1:7" x14ac:dyDescent="0.35">
      <c r="A9" t="s">
        <v>293</v>
      </c>
      <c r="B9" t="s">
        <v>294</v>
      </c>
      <c r="C9" s="69">
        <v>45454</v>
      </c>
      <c r="D9" s="69">
        <v>46063</v>
      </c>
      <c r="E9" s="9">
        <v>2</v>
      </c>
      <c r="F9" s="90">
        <v>2308609739</v>
      </c>
    </row>
    <row r="10" spans="1:7" x14ac:dyDescent="0.35">
      <c r="A10" t="s">
        <v>293</v>
      </c>
      <c r="B10" t="s">
        <v>295</v>
      </c>
      <c r="C10" s="69">
        <v>45656</v>
      </c>
      <c r="D10" s="69">
        <v>46111</v>
      </c>
      <c r="E10" s="9">
        <v>2</v>
      </c>
      <c r="F10" s="90">
        <v>1736705664</v>
      </c>
    </row>
    <row r="11" spans="1:7" x14ac:dyDescent="0.35">
      <c r="A11" t="s">
        <v>293</v>
      </c>
      <c r="B11" t="s">
        <v>296</v>
      </c>
      <c r="C11" s="69">
        <v>45609</v>
      </c>
      <c r="D11" s="69">
        <v>45973</v>
      </c>
      <c r="E11" s="9">
        <v>1</v>
      </c>
      <c r="F11" s="90">
        <v>3885307099</v>
      </c>
    </row>
    <row r="12" spans="1:7" x14ac:dyDescent="0.35">
      <c r="A12" t="s">
        <v>293</v>
      </c>
      <c r="B12" t="s">
        <v>297</v>
      </c>
      <c r="C12" s="69">
        <v>45812</v>
      </c>
      <c r="D12" s="69">
        <v>46177</v>
      </c>
      <c r="E12" s="9">
        <v>0</v>
      </c>
      <c r="F12" s="90">
        <v>2759887820</v>
      </c>
    </row>
    <row r="13" spans="1:7" x14ac:dyDescent="0.35">
      <c r="A13" t="s">
        <v>293</v>
      </c>
      <c r="B13" t="s">
        <v>298</v>
      </c>
      <c r="C13" s="69">
        <v>45803</v>
      </c>
      <c r="D13" s="69">
        <v>46107</v>
      </c>
      <c r="E13" s="9">
        <v>0</v>
      </c>
      <c r="F13" s="90">
        <v>4213876442</v>
      </c>
    </row>
    <row r="14" spans="1:7" x14ac:dyDescent="0.35">
      <c r="A14" t="s">
        <v>293</v>
      </c>
      <c r="B14" t="s">
        <v>299</v>
      </c>
      <c r="C14" s="69">
        <v>45775</v>
      </c>
      <c r="D14" s="69">
        <v>46133</v>
      </c>
      <c r="E14" s="9">
        <v>1</v>
      </c>
      <c r="F14" s="90">
        <v>2762304436</v>
      </c>
    </row>
    <row r="15" spans="1:7" x14ac:dyDescent="0.35">
      <c r="A15" t="s">
        <v>293</v>
      </c>
      <c r="B15" t="s">
        <v>300</v>
      </c>
      <c r="C15" s="69">
        <v>45385</v>
      </c>
      <c r="D15" s="69">
        <v>46081</v>
      </c>
      <c r="E15" s="9">
        <v>2</v>
      </c>
      <c r="F15" s="90">
        <v>2276440202</v>
      </c>
    </row>
    <row r="16" spans="1:7" x14ac:dyDescent="0.35">
      <c r="A16" t="s">
        <v>301</v>
      </c>
      <c r="B16" t="s">
        <v>302</v>
      </c>
      <c r="C16" s="69">
        <v>42716</v>
      </c>
      <c r="D16" s="69">
        <v>45989</v>
      </c>
      <c r="E16" s="9">
        <v>430</v>
      </c>
      <c r="F16" s="90">
        <v>384039000</v>
      </c>
    </row>
    <row r="17" spans="1:7" s="91" customFormat="1" x14ac:dyDescent="0.35">
      <c r="A17" t="s">
        <v>301</v>
      </c>
      <c r="B17" t="s">
        <v>303</v>
      </c>
      <c r="C17" s="92">
        <v>44376</v>
      </c>
      <c r="D17" s="69">
        <v>46337</v>
      </c>
      <c r="E17" s="93">
        <v>2</v>
      </c>
      <c r="F17" s="94">
        <v>9076000000</v>
      </c>
      <c r="G17" t="s">
        <v>330</v>
      </c>
    </row>
    <row r="18" spans="1:7" s="91" customFormat="1" x14ac:dyDescent="0.35">
      <c r="A18" t="s">
        <v>301</v>
      </c>
      <c r="B18" t="s">
        <v>304</v>
      </c>
      <c r="C18" s="92">
        <v>44561</v>
      </c>
      <c r="D18" s="69">
        <v>46337</v>
      </c>
      <c r="E18" s="93">
        <v>2</v>
      </c>
      <c r="F18" s="94">
        <v>10478000000</v>
      </c>
      <c r="G18" t="s">
        <v>330</v>
      </c>
    </row>
    <row r="19" spans="1:7" x14ac:dyDescent="0.35">
      <c r="A19" t="s">
        <v>301</v>
      </c>
      <c r="B19" t="s">
        <v>306</v>
      </c>
      <c r="C19" s="69">
        <v>45289</v>
      </c>
      <c r="D19" s="69">
        <v>45976</v>
      </c>
      <c r="E19" s="9">
        <v>16</v>
      </c>
      <c r="F19" s="90">
        <v>363763000000</v>
      </c>
      <c r="G19" t="s">
        <v>329</v>
      </c>
    </row>
    <row r="20" spans="1:7" x14ac:dyDescent="0.35">
      <c r="A20" t="s">
        <v>301</v>
      </c>
      <c r="B20" t="s">
        <v>305</v>
      </c>
      <c r="C20" s="69">
        <v>44088</v>
      </c>
      <c r="D20" s="69">
        <v>46081</v>
      </c>
      <c r="E20" s="9">
        <v>75</v>
      </c>
      <c r="F20" s="90">
        <v>59967639733</v>
      </c>
      <c r="G20" t="s">
        <v>330</v>
      </c>
    </row>
    <row r="21" spans="1:7" x14ac:dyDescent="0.35">
      <c r="A21" t="s">
        <v>301</v>
      </c>
      <c r="B21" t="s">
        <v>307</v>
      </c>
      <c r="C21" s="69">
        <v>45652</v>
      </c>
      <c r="D21" s="69">
        <v>46022</v>
      </c>
      <c r="E21" s="9">
        <v>14</v>
      </c>
      <c r="F21" s="90">
        <v>46000000000</v>
      </c>
    </row>
    <row r="22" spans="1:7" x14ac:dyDescent="0.35">
      <c r="A22" t="s">
        <v>301</v>
      </c>
      <c r="B22" t="s">
        <v>323</v>
      </c>
      <c r="C22" s="69">
        <v>45198</v>
      </c>
      <c r="D22" s="69">
        <v>46022</v>
      </c>
      <c r="E22" s="9">
        <v>32</v>
      </c>
      <c r="F22" s="90">
        <v>78431372549</v>
      </c>
      <c r="G22" t="s">
        <v>330</v>
      </c>
    </row>
    <row r="23" spans="1:7" x14ac:dyDescent="0.35">
      <c r="A23" t="s">
        <v>308</v>
      </c>
      <c r="B23" t="s">
        <v>310</v>
      </c>
      <c r="C23" s="69">
        <v>45288</v>
      </c>
      <c r="D23" s="69">
        <v>46169</v>
      </c>
      <c r="E23" s="9">
        <v>134</v>
      </c>
      <c r="F23" s="90">
        <v>20000000000</v>
      </c>
      <c r="G23" t="s">
        <v>330</v>
      </c>
    </row>
    <row r="24" spans="1:7" x14ac:dyDescent="0.35">
      <c r="A24" t="s">
        <v>308</v>
      </c>
      <c r="B24" t="s">
        <v>311</v>
      </c>
      <c r="C24" s="69">
        <v>45656</v>
      </c>
      <c r="D24" s="69">
        <v>46446</v>
      </c>
      <c r="E24" s="9">
        <v>76</v>
      </c>
      <c r="F24" s="90">
        <v>219638000</v>
      </c>
      <c r="G24" t="s">
        <v>329</v>
      </c>
    </row>
    <row r="25" spans="1:7" x14ac:dyDescent="0.35">
      <c r="A25" t="s">
        <v>309</v>
      </c>
      <c r="B25" t="s">
        <v>312</v>
      </c>
      <c r="C25" s="69">
        <v>45477</v>
      </c>
      <c r="D25" s="69">
        <v>46234</v>
      </c>
      <c r="E25" s="9">
        <v>6</v>
      </c>
      <c r="F25" s="90">
        <v>50720619575</v>
      </c>
      <c r="G25" t="s">
        <v>329</v>
      </c>
    </row>
    <row r="26" spans="1:7" x14ac:dyDescent="0.35">
      <c r="A26" t="s">
        <v>309</v>
      </c>
      <c r="B26" t="s">
        <v>313</v>
      </c>
      <c r="C26" s="69">
        <v>41271</v>
      </c>
      <c r="D26" s="69">
        <v>46173</v>
      </c>
      <c r="E26" s="9">
        <v>1910</v>
      </c>
      <c r="F26" s="90">
        <v>745407514930.30005</v>
      </c>
      <c r="G26" t="s">
        <v>328</v>
      </c>
    </row>
    <row r="27" spans="1:7" x14ac:dyDescent="0.35">
      <c r="A27" t="s">
        <v>309</v>
      </c>
      <c r="B27" t="s">
        <v>314</v>
      </c>
      <c r="C27" s="69">
        <v>44866</v>
      </c>
      <c r="D27" s="69">
        <v>46022</v>
      </c>
      <c r="E27" s="9">
        <v>243</v>
      </c>
      <c r="F27" s="90">
        <v>108595143926000</v>
      </c>
    </row>
    <row r="28" spans="1:7" x14ac:dyDescent="0.35">
      <c r="A28" t="s">
        <v>309</v>
      </c>
      <c r="B28" t="s">
        <v>315</v>
      </c>
      <c r="C28" s="69">
        <v>45657</v>
      </c>
      <c r="D28" s="69">
        <v>46022</v>
      </c>
      <c r="E28" s="9">
        <v>3</v>
      </c>
      <c r="F28" s="90">
        <v>12556000000</v>
      </c>
      <c r="G28" t="s">
        <v>329</v>
      </c>
    </row>
    <row r="29" spans="1:7" x14ac:dyDescent="0.35">
      <c r="A29" t="s">
        <v>309</v>
      </c>
      <c r="B29" t="s">
        <v>316</v>
      </c>
      <c r="C29" s="69">
        <v>45968</v>
      </c>
      <c r="D29" s="69">
        <v>46218</v>
      </c>
      <c r="E29" s="9">
        <v>2</v>
      </c>
      <c r="F29" s="90">
        <v>109467828077</v>
      </c>
      <c r="G29" t="s">
        <v>329</v>
      </c>
    </row>
    <row r="30" spans="1:7" x14ac:dyDescent="0.35">
      <c r="A30" t="s">
        <v>325</v>
      </c>
      <c r="B30" t="s">
        <v>324</v>
      </c>
      <c r="C30" s="69">
        <v>44516</v>
      </c>
      <c r="D30" s="69">
        <v>45991</v>
      </c>
      <c r="E30" s="9">
        <v>4</v>
      </c>
      <c r="F30" s="90">
        <v>125221759899</v>
      </c>
      <c r="G30" t="s">
        <v>330</v>
      </c>
    </row>
    <row r="31" spans="1:7" x14ac:dyDescent="0.35">
      <c r="A31" t="s">
        <v>325</v>
      </c>
      <c r="B31" t="s">
        <v>326</v>
      </c>
      <c r="C31" s="69">
        <v>45626</v>
      </c>
      <c r="D31" s="69">
        <v>45974</v>
      </c>
      <c r="E31" s="9">
        <v>10</v>
      </c>
      <c r="F31" s="90">
        <v>82029471975</v>
      </c>
    </row>
    <row r="32" spans="1:7" x14ac:dyDescent="0.35">
      <c r="A32" t="s">
        <v>325</v>
      </c>
      <c r="B32" t="s">
        <v>327</v>
      </c>
      <c r="C32" s="69">
        <v>44516</v>
      </c>
      <c r="D32" s="69">
        <v>46234</v>
      </c>
      <c r="E32" s="9">
        <v>140</v>
      </c>
      <c r="F32" s="90">
        <v>3179439788507</v>
      </c>
      <c r="G32" t="s">
        <v>329</v>
      </c>
    </row>
  </sheetData>
  <phoneticPr fontId="17"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63B2EB-9A46-4D17-9CD2-697F0CCC06AF}">
  <dimension ref="A1:E33"/>
  <sheetViews>
    <sheetView topLeftCell="A7" workbookViewId="0">
      <selection activeCell="C30" sqref="C30"/>
    </sheetView>
  </sheetViews>
  <sheetFormatPr baseColWidth="10" defaultRowHeight="14.5" x14ac:dyDescent="0.35"/>
  <cols>
    <col min="1" max="1" width="34.7265625" customWidth="1"/>
    <col min="2" max="2" width="14" customWidth="1"/>
    <col min="3" max="3" width="15" customWidth="1"/>
    <col min="4" max="4" width="19.7265625" customWidth="1"/>
  </cols>
  <sheetData>
    <row r="1" spans="1:2" x14ac:dyDescent="0.35">
      <c r="A1" t="s">
        <v>279</v>
      </c>
      <c r="B1" t="s">
        <v>351</v>
      </c>
    </row>
    <row r="2" spans="1:2" x14ac:dyDescent="0.35">
      <c r="A2" t="s">
        <v>342</v>
      </c>
      <c r="B2">
        <v>1520</v>
      </c>
    </row>
    <row r="3" spans="1:2" x14ac:dyDescent="0.35">
      <c r="A3" t="s">
        <v>345</v>
      </c>
      <c r="B3">
        <v>1441</v>
      </c>
    </row>
    <row r="4" spans="1:2" x14ac:dyDescent="0.35">
      <c r="A4" t="s">
        <v>332</v>
      </c>
      <c r="B4">
        <v>2210</v>
      </c>
    </row>
    <row r="5" spans="1:2" x14ac:dyDescent="0.35">
      <c r="A5" t="s">
        <v>333</v>
      </c>
      <c r="B5">
        <v>1464</v>
      </c>
    </row>
    <row r="6" spans="1:2" x14ac:dyDescent="0.35">
      <c r="A6" t="s">
        <v>259</v>
      </c>
    </row>
    <row r="7" spans="1:2" x14ac:dyDescent="0.35">
      <c r="A7" t="s">
        <v>344</v>
      </c>
      <c r="B7">
        <v>1408</v>
      </c>
    </row>
    <row r="8" spans="1:2" x14ac:dyDescent="0.35">
      <c r="A8" t="s">
        <v>348</v>
      </c>
      <c r="B8">
        <v>1523</v>
      </c>
    </row>
    <row r="9" spans="1:2" x14ac:dyDescent="0.35">
      <c r="A9" t="s">
        <v>343</v>
      </c>
      <c r="B9">
        <v>1330</v>
      </c>
    </row>
    <row r="10" spans="1:2" x14ac:dyDescent="0.35">
      <c r="A10" t="s">
        <v>349</v>
      </c>
      <c r="B10">
        <v>1387</v>
      </c>
    </row>
    <row r="11" spans="1:2" x14ac:dyDescent="0.35">
      <c r="A11" t="s">
        <v>202</v>
      </c>
      <c r="B11">
        <v>1595</v>
      </c>
    </row>
    <row r="12" spans="1:2" x14ac:dyDescent="0.35">
      <c r="A12" t="s">
        <v>350</v>
      </c>
      <c r="B12">
        <v>120</v>
      </c>
    </row>
    <row r="13" spans="1:2" x14ac:dyDescent="0.35">
      <c r="A13" t="s">
        <v>341</v>
      </c>
      <c r="B13">
        <v>1497</v>
      </c>
    </row>
    <row r="14" spans="1:2" x14ac:dyDescent="0.35">
      <c r="A14" t="s">
        <v>245</v>
      </c>
      <c r="B14">
        <v>842</v>
      </c>
    </row>
    <row r="15" spans="1:2" x14ac:dyDescent="0.35">
      <c r="A15" t="s">
        <v>280</v>
      </c>
      <c r="B15">
        <f>SUM(B2:B14)</f>
        <v>16337</v>
      </c>
    </row>
    <row r="16" spans="1:2" x14ac:dyDescent="0.35">
      <c r="A16" t="s">
        <v>281</v>
      </c>
    </row>
    <row r="19" spans="1:5" ht="29" x14ac:dyDescent="0.35">
      <c r="A19" s="102" t="s">
        <v>371</v>
      </c>
      <c r="B19" s="102" t="s">
        <v>372</v>
      </c>
      <c r="C19" s="102" t="s">
        <v>373</v>
      </c>
      <c r="D19" s="102" t="s">
        <v>354</v>
      </c>
    </row>
    <row r="20" spans="1:5" x14ac:dyDescent="0.35">
      <c r="A20" t="s">
        <v>342</v>
      </c>
      <c r="B20" t="e">
        <f>+SUMIF(CRONOGRAMA!#REF!,Hoja1!A20,CRONOGRAMA!$G$3:$G$164)</f>
        <v>#REF!</v>
      </c>
      <c r="C20">
        <v>1472</v>
      </c>
      <c r="D20" t="e">
        <f>+C20-B20</f>
        <v>#REF!</v>
      </c>
      <c r="E20" t="s">
        <v>374</v>
      </c>
    </row>
    <row r="21" spans="1:5" x14ac:dyDescent="0.35">
      <c r="A21" t="s">
        <v>345</v>
      </c>
      <c r="B21" t="e">
        <f>+SUMIF(CRONOGRAMA!#REF!,Hoja1!A21,CRONOGRAMA!$G$3:$G$164)</f>
        <v>#REF!</v>
      </c>
      <c r="C21">
        <v>1472</v>
      </c>
      <c r="D21" t="e">
        <f t="shared" ref="D21:D32" si="0">+C21-B21</f>
        <v>#REF!</v>
      </c>
      <c r="E21" t="s">
        <v>375</v>
      </c>
    </row>
    <row r="22" spans="1:5" x14ac:dyDescent="0.35">
      <c r="A22" t="s">
        <v>332</v>
      </c>
      <c r="B22" t="e">
        <f>+SUMIF(CRONOGRAMA!#REF!,Hoja1!A22,CRONOGRAMA!$G$3:$G$164)</f>
        <v>#REF!</v>
      </c>
      <c r="C22">
        <v>1472</v>
      </c>
      <c r="D22" t="e">
        <f t="shared" si="0"/>
        <v>#REF!</v>
      </c>
      <c r="E22" t="s">
        <v>376</v>
      </c>
    </row>
    <row r="23" spans="1:5" x14ac:dyDescent="0.35">
      <c r="A23" t="s">
        <v>333</v>
      </c>
      <c r="B23" t="e">
        <f>+SUMIF(CRONOGRAMA!#REF!,Hoja1!A23,CRONOGRAMA!$G$3:$G$164)</f>
        <v>#REF!</v>
      </c>
      <c r="C23">
        <v>1472</v>
      </c>
      <c r="D23" t="e">
        <f t="shared" si="0"/>
        <v>#REF!</v>
      </c>
      <c r="E23" t="s">
        <v>377</v>
      </c>
    </row>
    <row r="24" spans="1:5" x14ac:dyDescent="0.35">
      <c r="A24" t="s">
        <v>259</v>
      </c>
      <c r="B24" t="e">
        <f>+SUMIF(CRONOGRAMA!#REF!,Hoja1!A24,CRONOGRAMA!$G$3:$G$164)</f>
        <v>#REF!</v>
      </c>
      <c r="D24" t="e">
        <f t="shared" si="0"/>
        <v>#REF!</v>
      </c>
    </row>
    <row r="25" spans="1:5" x14ac:dyDescent="0.35">
      <c r="A25" t="s">
        <v>344</v>
      </c>
      <c r="B25" t="e">
        <f>+SUMIF(CRONOGRAMA!#REF!,Hoja1!A25,CRONOGRAMA!$G$3:$G$164)</f>
        <v>#REF!</v>
      </c>
      <c r="C25">
        <v>1472</v>
      </c>
      <c r="D25" t="e">
        <f t="shared" si="0"/>
        <v>#REF!</v>
      </c>
    </row>
    <row r="26" spans="1:5" x14ac:dyDescent="0.35">
      <c r="A26" t="s">
        <v>348</v>
      </c>
      <c r="B26" t="e">
        <f>+SUMIF(CRONOGRAMA!#REF!,Hoja1!A26,CRONOGRAMA!$G$3:$G$164)</f>
        <v>#REF!</v>
      </c>
      <c r="C26">
        <v>1472</v>
      </c>
      <c r="D26" t="e">
        <f t="shared" si="0"/>
        <v>#REF!</v>
      </c>
    </row>
    <row r="27" spans="1:5" x14ac:dyDescent="0.35">
      <c r="A27" t="s">
        <v>343</v>
      </c>
      <c r="B27" t="e">
        <f>+SUMIF(CRONOGRAMA!#REF!,Hoja1!A27,CRONOGRAMA!$G$3:$G$164)</f>
        <v>#REF!</v>
      </c>
      <c r="C27">
        <v>1472</v>
      </c>
      <c r="D27" t="e">
        <f t="shared" si="0"/>
        <v>#REF!</v>
      </c>
    </row>
    <row r="28" spans="1:5" x14ac:dyDescent="0.35">
      <c r="A28" t="s">
        <v>349</v>
      </c>
      <c r="B28" t="e">
        <f>+SUMIF(CRONOGRAMA!#REF!,Hoja1!A28,CRONOGRAMA!$G$3:$G$164)</f>
        <v>#REF!</v>
      </c>
      <c r="C28">
        <v>1472</v>
      </c>
      <c r="D28" t="e">
        <f t="shared" si="0"/>
        <v>#REF!</v>
      </c>
    </row>
    <row r="29" spans="1:5" x14ac:dyDescent="0.35">
      <c r="A29" t="s">
        <v>202</v>
      </c>
      <c r="B29" t="e">
        <f>+SUMIF(CRONOGRAMA!#REF!,Hoja1!A29,CRONOGRAMA!$G$3:$G$164)</f>
        <v>#REF!</v>
      </c>
      <c r="C29">
        <v>1472</v>
      </c>
      <c r="D29" t="e">
        <f t="shared" si="0"/>
        <v>#REF!</v>
      </c>
    </row>
    <row r="30" spans="1:5" x14ac:dyDescent="0.35">
      <c r="A30" t="s">
        <v>350</v>
      </c>
      <c r="B30" t="e">
        <f>+SUMIF(CRONOGRAMA!#REF!,Hoja1!A30,CRONOGRAMA!$G$3:$G$164)</f>
        <v>#REF!</v>
      </c>
      <c r="D30" t="e">
        <f t="shared" si="0"/>
        <v>#REF!</v>
      </c>
    </row>
    <row r="31" spans="1:5" x14ac:dyDescent="0.35">
      <c r="A31" t="s">
        <v>341</v>
      </c>
      <c r="B31" t="e">
        <f>+SUMIF(CRONOGRAMA!#REF!,Hoja1!A31,CRONOGRAMA!$G$3:$G$164)</f>
        <v>#REF!</v>
      </c>
      <c r="C31">
        <v>1472</v>
      </c>
      <c r="D31" t="e">
        <f t="shared" si="0"/>
        <v>#REF!</v>
      </c>
    </row>
    <row r="32" spans="1:5" x14ac:dyDescent="0.35">
      <c r="A32" t="s">
        <v>245</v>
      </c>
      <c r="B32" t="e">
        <f>+SUMIF(CRONOGRAMA!#REF!,Hoja1!A32,CRONOGRAMA!$G$3:$G$164)</f>
        <v>#REF!</v>
      </c>
      <c r="C32">
        <v>1472</v>
      </c>
      <c r="D32" t="e">
        <f t="shared" si="0"/>
        <v>#REF!</v>
      </c>
    </row>
    <row r="33" spans="1:4" x14ac:dyDescent="0.35">
      <c r="A33" s="102" t="s">
        <v>281</v>
      </c>
      <c r="B33" s="103" t="e">
        <f>SUM(B20:B32)</f>
        <v>#REF!</v>
      </c>
      <c r="C33" s="103">
        <f>SUM(C20:C32)</f>
        <v>16192</v>
      </c>
      <c r="D33" s="103"/>
    </row>
  </sheetData>
  <conditionalFormatting sqref="D20:D32">
    <cfRule type="expression" dxfId="1" priority="1">
      <formula>"D20&gt;0"</formula>
    </cfRule>
    <cfRule type="expression" dxfId="0" priority="2">
      <formula>D20&lt;0</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585729-692F-4724-8291-0BD84886162F}">
  <sheetPr filterMode="1"/>
  <dimension ref="A1:BF162"/>
  <sheetViews>
    <sheetView showGridLines="0" zoomScale="140" zoomScaleNormal="140" workbookViewId="0">
      <pane ySplit="1" topLeftCell="A98" activePane="bottomLeft" state="frozen"/>
      <selection activeCell="D1" sqref="D1"/>
      <selection pane="bottomLeft" activeCell="D168" sqref="D168"/>
    </sheetView>
  </sheetViews>
  <sheetFormatPr baseColWidth="10" defaultColWidth="10.81640625" defaultRowHeight="9.5" x14ac:dyDescent="0.25"/>
  <cols>
    <col min="1" max="1" width="3.1796875" style="59" customWidth="1"/>
    <col min="2" max="2" width="19.81640625" style="64" customWidth="1"/>
    <col min="3" max="3" width="17" style="64" hidden="1" customWidth="1"/>
    <col min="4" max="4" width="43.453125" style="59" customWidth="1"/>
    <col min="5" max="5" width="8.26953125" style="59" customWidth="1"/>
    <col min="6" max="6" width="7.26953125" style="65" hidden="1" customWidth="1"/>
    <col min="7" max="7" width="5.54296875" style="110" hidden="1" customWidth="1"/>
    <col min="8" max="8" width="8.7265625" style="59" customWidth="1"/>
    <col min="9" max="9" width="15.453125" style="59" customWidth="1"/>
    <col min="10" max="10" width="8" style="65" customWidth="1"/>
    <col min="11" max="58" width="2.26953125" style="59" hidden="1" customWidth="1"/>
    <col min="59" max="16384" width="10.81640625" style="59"/>
  </cols>
  <sheetData>
    <row r="1" spans="1:58" x14ac:dyDescent="0.25">
      <c r="K1" s="148" t="s">
        <v>175</v>
      </c>
      <c r="L1" s="149"/>
      <c r="M1" s="149"/>
      <c r="N1" s="150"/>
      <c r="O1" s="148" t="s">
        <v>176</v>
      </c>
      <c r="P1" s="149"/>
      <c r="Q1" s="149"/>
      <c r="R1" s="150"/>
      <c r="S1" s="148" t="s">
        <v>177</v>
      </c>
      <c r="T1" s="149"/>
      <c r="U1" s="149"/>
      <c r="V1" s="150"/>
      <c r="W1" s="148" t="s">
        <v>178</v>
      </c>
      <c r="X1" s="149"/>
      <c r="Y1" s="149"/>
      <c r="Z1" s="150"/>
      <c r="AA1" s="148" t="s">
        <v>179</v>
      </c>
      <c r="AB1" s="149"/>
      <c r="AC1" s="149"/>
      <c r="AD1" s="150"/>
      <c r="AE1" s="148" t="s">
        <v>180</v>
      </c>
      <c r="AF1" s="149"/>
      <c r="AG1" s="149"/>
      <c r="AH1" s="150"/>
      <c r="AI1" s="148" t="s">
        <v>181</v>
      </c>
      <c r="AJ1" s="149"/>
      <c r="AK1" s="149"/>
      <c r="AL1" s="150"/>
      <c r="AM1" s="148" t="s">
        <v>182</v>
      </c>
      <c r="AN1" s="149"/>
      <c r="AO1" s="149"/>
      <c r="AP1" s="150"/>
      <c r="AQ1" s="148" t="s">
        <v>183</v>
      </c>
      <c r="AR1" s="149"/>
      <c r="AS1" s="149"/>
      <c r="AT1" s="150"/>
      <c r="AU1" s="148" t="s">
        <v>184</v>
      </c>
      <c r="AV1" s="149"/>
      <c r="AW1" s="149"/>
      <c r="AX1" s="150"/>
      <c r="AY1" s="148" t="s">
        <v>185</v>
      </c>
      <c r="AZ1" s="149"/>
      <c r="BA1" s="149"/>
      <c r="BB1" s="150"/>
      <c r="BC1" s="148" t="s">
        <v>186</v>
      </c>
      <c r="BD1" s="149"/>
      <c r="BE1" s="149"/>
      <c r="BF1" s="150"/>
    </row>
    <row r="2" spans="1:58" s="65" customFormat="1" ht="19.5" thickBot="1" x14ac:dyDescent="0.3">
      <c r="A2" s="70" t="s">
        <v>196</v>
      </c>
      <c r="B2" s="78" t="s">
        <v>190</v>
      </c>
      <c r="C2" s="78" t="s">
        <v>191</v>
      </c>
      <c r="D2" s="70" t="s">
        <v>192</v>
      </c>
      <c r="E2" s="70" t="s">
        <v>193</v>
      </c>
      <c r="F2" s="70" t="s">
        <v>195</v>
      </c>
      <c r="G2" s="99" t="s">
        <v>200</v>
      </c>
      <c r="H2" s="70" t="s">
        <v>194</v>
      </c>
      <c r="I2" s="70" t="s">
        <v>199</v>
      </c>
      <c r="J2" s="127" t="s">
        <v>187</v>
      </c>
      <c r="K2" s="128" t="s">
        <v>378</v>
      </c>
      <c r="L2" s="129" t="s">
        <v>379</v>
      </c>
      <c r="M2" s="129" t="s">
        <v>380</v>
      </c>
      <c r="N2" s="130" t="s">
        <v>381</v>
      </c>
      <c r="O2" s="128" t="s">
        <v>378</v>
      </c>
      <c r="P2" s="129" t="s">
        <v>379</v>
      </c>
      <c r="Q2" s="129" t="s">
        <v>380</v>
      </c>
      <c r="R2" s="130" t="s">
        <v>381</v>
      </c>
      <c r="S2" s="128" t="s">
        <v>378</v>
      </c>
      <c r="T2" s="129" t="s">
        <v>379</v>
      </c>
      <c r="U2" s="129" t="s">
        <v>380</v>
      </c>
      <c r="V2" s="130" t="s">
        <v>381</v>
      </c>
      <c r="W2" s="128" t="s">
        <v>378</v>
      </c>
      <c r="X2" s="129" t="s">
        <v>379</v>
      </c>
      <c r="Y2" s="129" t="s">
        <v>380</v>
      </c>
      <c r="Z2" s="130" t="s">
        <v>381</v>
      </c>
      <c r="AA2" s="128" t="s">
        <v>378</v>
      </c>
      <c r="AB2" s="129" t="s">
        <v>379</v>
      </c>
      <c r="AC2" s="129" t="s">
        <v>380</v>
      </c>
      <c r="AD2" s="130" t="s">
        <v>381</v>
      </c>
      <c r="AE2" s="128" t="s">
        <v>378</v>
      </c>
      <c r="AF2" s="129" t="s">
        <v>379</v>
      </c>
      <c r="AG2" s="129" t="s">
        <v>380</v>
      </c>
      <c r="AH2" s="130" t="s">
        <v>381</v>
      </c>
      <c r="AI2" s="128" t="s">
        <v>378</v>
      </c>
      <c r="AJ2" s="129" t="s">
        <v>379</v>
      </c>
      <c r="AK2" s="129" t="s">
        <v>380</v>
      </c>
      <c r="AL2" s="130" t="s">
        <v>381</v>
      </c>
      <c r="AM2" s="128" t="s">
        <v>378</v>
      </c>
      <c r="AN2" s="129" t="s">
        <v>379</v>
      </c>
      <c r="AO2" s="129" t="s">
        <v>380</v>
      </c>
      <c r="AP2" s="130" t="s">
        <v>381</v>
      </c>
      <c r="AQ2" s="128" t="s">
        <v>378</v>
      </c>
      <c r="AR2" s="129" t="s">
        <v>379</v>
      </c>
      <c r="AS2" s="129" t="s">
        <v>380</v>
      </c>
      <c r="AT2" s="130" t="s">
        <v>381</v>
      </c>
      <c r="AU2" s="128" t="s">
        <v>378</v>
      </c>
      <c r="AV2" s="129" t="s">
        <v>379</v>
      </c>
      <c r="AW2" s="129" t="s">
        <v>380</v>
      </c>
      <c r="AX2" s="130" t="s">
        <v>381</v>
      </c>
      <c r="AY2" s="128" t="s">
        <v>378</v>
      </c>
      <c r="AZ2" s="129" t="s">
        <v>379</v>
      </c>
      <c r="BA2" s="129" t="s">
        <v>380</v>
      </c>
      <c r="BB2" s="130" t="s">
        <v>381</v>
      </c>
      <c r="BC2" s="128" t="s">
        <v>378</v>
      </c>
      <c r="BD2" s="129" t="s">
        <v>379</v>
      </c>
      <c r="BE2" s="129" t="s">
        <v>380</v>
      </c>
      <c r="BF2" s="130" t="s">
        <v>381</v>
      </c>
    </row>
    <row r="3" spans="1:58" s="65" customFormat="1" ht="19" hidden="1" x14ac:dyDescent="0.25">
      <c r="A3" s="70">
        <v>1</v>
      </c>
      <c r="B3" s="71" t="s">
        <v>197</v>
      </c>
      <c r="C3" s="82" t="s">
        <v>198</v>
      </c>
      <c r="D3" s="72" t="s">
        <v>283</v>
      </c>
      <c r="E3" s="73" t="s">
        <v>360</v>
      </c>
      <c r="F3" s="62">
        <v>8</v>
      </c>
      <c r="G3" s="97">
        <v>16</v>
      </c>
      <c r="H3" s="73" t="s">
        <v>360</v>
      </c>
      <c r="I3" s="62" t="s">
        <v>343</v>
      </c>
      <c r="J3" s="111" t="s">
        <v>188</v>
      </c>
      <c r="K3" s="115"/>
      <c r="L3" s="116"/>
      <c r="M3" s="116"/>
      <c r="N3" s="117"/>
      <c r="O3" s="115"/>
      <c r="P3" s="116"/>
      <c r="Q3" s="116"/>
      <c r="R3" s="117"/>
      <c r="S3" s="133"/>
      <c r="T3" s="116"/>
      <c r="U3" s="116"/>
      <c r="V3" s="117"/>
      <c r="W3" s="115"/>
      <c r="X3" s="116"/>
      <c r="Y3" s="116"/>
      <c r="Z3" s="117"/>
      <c r="AA3" s="115"/>
      <c r="AB3" s="116"/>
      <c r="AC3" s="116"/>
      <c r="AD3" s="117"/>
      <c r="AE3" s="115"/>
      <c r="AF3" s="116"/>
      <c r="AG3" s="116"/>
      <c r="AH3" s="117"/>
      <c r="AI3" s="115"/>
      <c r="AJ3" s="116"/>
      <c r="AK3" s="116"/>
      <c r="AL3" s="117"/>
      <c r="AM3" s="115"/>
      <c r="AN3" s="116"/>
      <c r="AO3" s="116"/>
      <c r="AP3" s="117"/>
      <c r="AQ3" s="115"/>
      <c r="AR3" s="116"/>
      <c r="AS3" s="116"/>
      <c r="AT3" s="117"/>
      <c r="AU3" s="115"/>
      <c r="AV3" s="116"/>
      <c r="AW3" s="116"/>
      <c r="AX3" s="117"/>
      <c r="AY3" s="115"/>
      <c r="AZ3" s="116"/>
      <c r="BA3" s="116"/>
      <c r="BB3" s="117"/>
      <c r="BC3" s="115"/>
      <c r="BD3" s="116"/>
      <c r="BE3" s="116"/>
      <c r="BF3" s="117"/>
    </row>
    <row r="4" spans="1:58" s="65" customFormat="1" x14ac:dyDescent="0.25">
      <c r="A4" s="70">
        <v>2</v>
      </c>
      <c r="B4" s="71" t="s">
        <v>244</v>
      </c>
      <c r="C4" s="82" t="s">
        <v>198</v>
      </c>
      <c r="D4" s="72" t="s">
        <v>284</v>
      </c>
      <c r="E4" s="73" t="s">
        <v>385</v>
      </c>
      <c r="F4" s="62">
        <v>18</v>
      </c>
      <c r="G4" s="97">
        <v>72</v>
      </c>
      <c r="H4" s="73" t="s">
        <v>359</v>
      </c>
      <c r="I4" s="62" t="s">
        <v>349</v>
      </c>
      <c r="J4" s="111" t="s">
        <v>188</v>
      </c>
      <c r="K4" s="118"/>
      <c r="L4" s="62"/>
      <c r="M4" s="62"/>
      <c r="N4" s="119"/>
      <c r="O4" s="131"/>
      <c r="P4" s="139"/>
      <c r="Q4" s="139"/>
      <c r="R4" s="140"/>
      <c r="S4" s="118"/>
      <c r="T4" s="62"/>
      <c r="U4" s="62"/>
      <c r="V4" s="119"/>
      <c r="W4" s="118"/>
      <c r="X4" s="62"/>
      <c r="Y4" s="62"/>
      <c r="Z4" s="119"/>
      <c r="AA4" s="118"/>
      <c r="AB4" s="62"/>
      <c r="AC4" s="62"/>
      <c r="AD4" s="119"/>
      <c r="AE4" s="118"/>
      <c r="AF4" s="62"/>
      <c r="AG4" s="62"/>
      <c r="AH4" s="119"/>
      <c r="AI4" s="118"/>
      <c r="AJ4" s="62"/>
      <c r="AK4" s="62"/>
      <c r="AL4" s="119"/>
      <c r="AM4" s="118"/>
      <c r="AN4" s="62"/>
      <c r="AO4" s="62"/>
      <c r="AP4" s="119"/>
      <c r="AQ4" s="118"/>
      <c r="AR4" s="62"/>
      <c r="AS4" s="62"/>
      <c r="AT4" s="119"/>
      <c r="AU4" s="118"/>
      <c r="AV4" s="62"/>
      <c r="AW4" s="62"/>
      <c r="AX4" s="119"/>
      <c r="AY4" s="118"/>
      <c r="AZ4" s="62"/>
      <c r="BA4" s="62"/>
      <c r="BB4" s="119"/>
      <c r="BC4" s="118"/>
      <c r="BD4" s="62"/>
      <c r="BE4" s="62"/>
      <c r="BF4" s="119"/>
    </row>
    <row r="5" spans="1:58" s="65" customFormat="1" ht="19" hidden="1" x14ac:dyDescent="0.25">
      <c r="A5" s="70">
        <v>3</v>
      </c>
      <c r="B5" s="71" t="s">
        <v>197</v>
      </c>
      <c r="C5" s="82" t="s">
        <v>198</v>
      </c>
      <c r="D5" s="72" t="s">
        <v>283</v>
      </c>
      <c r="E5" s="73" t="s">
        <v>363</v>
      </c>
      <c r="F5" s="62">
        <v>8</v>
      </c>
      <c r="G5" s="97">
        <v>16</v>
      </c>
      <c r="H5" s="73" t="s">
        <v>363</v>
      </c>
      <c r="I5" s="62" t="s">
        <v>343</v>
      </c>
      <c r="J5" s="111" t="s">
        <v>188</v>
      </c>
      <c r="K5" s="118"/>
      <c r="L5" s="62"/>
      <c r="M5" s="62"/>
      <c r="N5" s="119"/>
      <c r="O5" s="118"/>
      <c r="P5" s="62"/>
      <c r="Q5" s="62"/>
      <c r="R5" s="119"/>
      <c r="S5" s="118"/>
      <c r="T5" s="62"/>
      <c r="U5" s="62"/>
      <c r="V5" s="119"/>
      <c r="W5" s="118"/>
      <c r="X5" s="62"/>
      <c r="Y5" s="62"/>
      <c r="Z5" s="119"/>
      <c r="AA5" s="118"/>
      <c r="AB5" s="62"/>
      <c r="AC5" s="62"/>
      <c r="AD5" s="119"/>
      <c r="AE5" s="118"/>
      <c r="AF5" s="62"/>
      <c r="AG5" s="62"/>
      <c r="AH5" s="119"/>
      <c r="AI5" s="131"/>
      <c r="AJ5" s="62"/>
      <c r="AK5" s="62"/>
      <c r="AL5" s="119"/>
      <c r="AM5" s="118"/>
      <c r="AN5" s="62"/>
      <c r="AO5" s="62"/>
      <c r="AP5" s="119"/>
      <c r="AQ5" s="118"/>
      <c r="AR5" s="62"/>
      <c r="AS5" s="62"/>
      <c r="AT5" s="119"/>
      <c r="AU5" s="118"/>
      <c r="AV5" s="62"/>
      <c r="AW5" s="62"/>
      <c r="AX5" s="119"/>
      <c r="AY5" s="118"/>
      <c r="AZ5" s="62"/>
      <c r="BA5" s="62"/>
      <c r="BB5" s="119"/>
      <c r="BC5" s="118"/>
      <c r="BD5" s="62"/>
      <c r="BE5" s="62"/>
      <c r="BF5" s="119"/>
    </row>
    <row r="6" spans="1:58" s="65" customFormat="1" ht="19" hidden="1" x14ac:dyDescent="0.25">
      <c r="A6" s="70">
        <v>4</v>
      </c>
      <c r="B6" s="71" t="s">
        <v>197</v>
      </c>
      <c r="C6" s="82" t="s">
        <v>198</v>
      </c>
      <c r="D6" s="72" t="s">
        <v>283</v>
      </c>
      <c r="E6" s="73" t="s">
        <v>366</v>
      </c>
      <c r="F6" s="62">
        <v>8</v>
      </c>
      <c r="G6" s="97">
        <v>16</v>
      </c>
      <c r="H6" s="73" t="s">
        <v>366</v>
      </c>
      <c r="I6" s="62" t="s">
        <v>343</v>
      </c>
      <c r="J6" s="111" t="s">
        <v>188</v>
      </c>
      <c r="K6" s="118"/>
      <c r="L6" s="62"/>
      <c r="M6" s="62"/>
      <c r="N6" s="119"/>
      <c r="O6" s="118"/>
      <c r="P6" s="62"/>
      <c r="Q6" s="62"/>
      <c r="R6" s="119"/>
      <c r="S6" s="118"/>
      <c r="T6" s="62"/>
      <c r="U6" s="62"/>
      <c r="V6" s="119"/>
      <c r="W6" s="118"/>
      <c r="X6" s="62"/>
      <c r="Y6" s="62"/>
      <c r="Z6" s="119"/>
      <c r="AA6" s="118"/>
      <c r="AB6" s="62"/>
      <c r="AC6" s="62"/>
      <c r="AD6" s="119"/>
      <c r="AE6" s="118"/>
      <c r="AF6" s="62"/>
      <c r="AG6" s="62"/>
      <c r="AH6" s="119"/>
      <c r="AI6" s="118"/>
      <c r="AJ6" s="62"/>
      <c r="AK6" s="62"/>
      <c r="AL6" s="119"/>
      <c r="AM6" s="118"/>
      <c r="AN6" s="62"/>
      <c r="AO6" s="62"/>
      <c r="AP6" s="119"/>
      <c r="AQ6" s="118"/>
      <c r="AR6" s="62"/>
      <c r="AS6" s="62"/>
      <c r="AT6" s="119"/>
      <c r="AU6" s="131"/>
      <c r="AV6" s="139"/>
      <c r="AW6" s="62"/>
      <c r="AX6" s="119"/>
      <c r="AY6" s="118"/>
      <c r="AZ6" s="62"/>
      <c r="BA6" s="62"/>
      <c r="BB6" s="119"/>
      <c r="BC6" s="118"/>
      <c r="BD6" s="62"/>
      <c r="BE6" s="62"/>
      <c r="BF6" s="119"/>
    </row>
    <row r="7" spans="1:58" s="65" customFormat="1" hidden="1" x14ac:dyDescent="0.25">
      <c r="A7" s="70">
        <v>5</v>
      </c>
      <c r="B7" s="71" t="s">
        <v>197</v>
      </c>
      <c r="C7" s="82" t="s">
        <v>198</v>
      </c>
      <c r="D7" s="71" t="s">
        <v>208</v>
      </c>
      <c r="E7" s="73" t="s">
        <v>369</v>
      </c>
      <c r="F7" s="62">
        <v>5</v>
      </c>
      <c r="G7" s="97">
        <v>10</v>
      </c>
      <c r="H7" s="73" t="s">
        <v>369</v>
      </c>
      <c r="I7" s="58" t="s">
        <v>342</v>
      </c>
      <c r="J7" s="111" t="s">
        <v>188</v>
      </c>
      <c r="K7" s="118"/>
      <c r="L7" s="139"/>
      <c r="M7" s="139"/>
      <c r="N7" s="119"/>
      <c r="O7" s="118"/>
      <c r="P7" s="62"/>
      <c r="Q7" s="62"/>
      <c r="R7" s="119"/>
      <c r="S7" s="118"/>
      <c r="T7" s="62"/>
      <c r="U7" s="62"/>
      <c r="V7" s="119"/>
      <c r="W7" s="118"/>
      <c r="X7" s="62"/>
      <c r="Y7" s="62"/>
      <c r="Z7" s="119"/>
      <c r="AA7" s="118"/>
      <c r="AB7" s="62"/>
      <c r="AC7" s="62"/>
      <c r="AD7" s="119"/>
      <c r="AE7" s="118"/>
      <c r="AF7" s="62"/>
      <c r="AG7" s="62"/>
      <c r="AH7" s="119"/>
      <c r="AI7" s="118"/>
      <c r="AJ7" s="62"/>
      <c r="AK7" s="62"/>
      <c r="AL7" s="119"/>
      <c r="AM7" s="118"/>
      <c r="AN7" s="62"/>
      <c r="AO7" s="62"/>
      <c r="AP7" s="119"/>
      <c r="AQ7" s="118"/>
      <c r="AR7" s="62"/>
      <c r="AS7" s="62"/>
      <c r="AT7" s="119"/>
      <c r="AU7" s="118"/>
      <c r="AV7" s="62"/>
      <c r="AW7" s="62"/>
      <c r="AX7" s="119"/>
      <c r="AY7" s="118"/>
      <c r="AZ7" s="62"/>
      <c r="BA7" s="62"/>
      <c r="BB7" s="119"/>
      <c r="BC7" s="118"/>
      <c r="BD7" s="62"/>
      <c r="BE7" s="62"/>
      <c r="BF7" s="119"/>
    </row>
    <row r="8" spans="1:58" s="65" customFormat="1" hidden="1" x14ac:dyDescent="0.25">
      <c r="A8" s="70">
        <v>6</v>
      </c>
      <c r="B8" s="71" t="s">
        <v>197</v>
      </c>
      <c r="C8" s="82" t="s">
        <v>198</v>
      </c>
      <c r="D8" s="71" t="s">
        <v>232</v>
      </c>
      <c r="E8" s="73" t="s">
        <v>363</v>
      </c>
      <c r="F8" s="62">
        <v>5</v>
      </c>
      <c r="G8" s="97">
        <v>10</v>
      </c>
      <c r="H8" s="73" t="s">
        <v>363</v>
      </c>
      <c r="I8" s="58" t="s">
        <v>342</v>
      </c>
      <c r="J8" s="111" t="s">
        <v>188</v>
      </c>
      <c r="K8" s="118"/>
      <c r="L8" s="62"/>
      <c r="M8" s="62"/>
      <c r="N8" s="119"/>
      <c r="O8" s="118"/>
      <c r="P8" s="62"/>
      <c r="Q8" s="62"/>
      <c r="R8" s="119"/>
      <c r="S8" s="118"/>
      <c r="T8" s="62"/>
      <c r="U8" s="62"/>
      <c r="V8" s="119"/>
      <c r="W8" s="118"/>
      <c r="X8" s="62"/>
      <c r="Y8" s="62"/>
      <c r="Z8" s="119"/>
      <c r="AA8" s="118"/>
      <c r="AB8" s="62"/>
      <c r="AC8" s="62"/>
      <c r="AD8" s="119"/>
      <c r="AE8" s="118"/>
      <c r="AF8" s="62"/>
      <c r="AG8" s="62"/>
      <c r="AH8" s="119"/>
      <c r="AI8" s="131"/>
      <c r="AJ8" s="62"/>
      <c r="AK8" s="62"/>
      <c r="AL8" s="119"/>
      <c r="AM8" s="118"/>
      <c r="AN8" s="62"/>
      <c r="AO8" s="62"/>
      <c r="AP8" s="119"/>
      <c r="AQ8" s="118"/>
      <c r="AR8" s="62"/>
      <c r="AS8" s="62"/>
      <c r="AT8" s="119"/>
      <c r="AU8" s="118"/>
      <c r="AV8" s="62"/>
      <c r="AW8" s="62"/>
      <c r="AX8" s="119"/>
      <c r="AY8" s="118"/>
      <c r="AZ8" s="62"/>
      <c r="BA8" s="62"/>
      <c r="BB8" s="119"/>
      <c r="BC8" s="118"/>
      <c r="BD8" s="62"/>
      <c r="BE8" s="62"/>
      <c r="BF8" s="119"/>
    </row>
    <row r="9" spans="1:58" s="65" customFormat="1" hidden="1" x14ac:dyDescent="0.25">
      <c r="A9" s="70">
        <v>7</v>
      </c>
      <c r="B9" s="71" t="s">
        <v>197</v>
      </c>
      <c r="C9" s="82" t="s">
        <v>198</v>
      </c>
      <c r="D9" s="71" t="s">
        <v>9</v>
      </c>
      <c r="E9" s="73" t="s">
        <v>369</v>
      </c>
      <c r="F9" s="62">
        <v>5</v>
      </c>
      <c r="G9" s="97">
        <v>10</v>
      </c>
      <c r="H9" s="73" t="s">
        <v>369</v>
      </c>
      <c r="I9" s="58" t="s">
        <v>345</v>
      </c>
      <c r="J9" s="111" t="s">
        <v>188</v>
      </c>
      <c r="K9" s="131"/>
      <c r="L9" s="62"/>
      <c r="M9" s="62"/>
      <c r="N9" s="119"/>
      <c r="O9" s="118"/>
      <c r="P9" s="62"/>
      <c r="Q9" s="62"/>
      <c r="R9" s="119"/>
      <c r="S9" s="118"/>
      <c r="T9" s="62"/>
      <c r="U9" s="62"/>
      <c r="V9" s="119"/>
      <c r="W9" s="118"/>
      <c r="X9" s="62"/>
      <c r="Y9" s="62"/>
      <c r="Z9" s="119"/>
      <c r="AA9" s="118"/>
      <c r="AB9" s="62"/>
      <c r="AC9" s="62"/>
      <c r="AD9" s="119"/>
      <c r="AE9" s="118"/>
      <c r="AF9" s="62"/>
      <c r="AG9" s="62"/>
      <c r="AH9" s="119"/>
      <c r="AI9" s="118"/>
      <c r="AJ9" s="62"/>
      <c r="AK9" s="62"/>
      <c r="AL9" s="119"/>
      <c r="AM9" s="118"/>
      <c r="AN9" s="62"/>
      <c r="AO9" s="62"/>
      <c r="AP9" s="119"/>
      <c r="AQ9" s="118"/>
      <c r="AR9" s="62"/>
      <c r="AS9" s="62"/>
      <c r="AT9" s="119"/>
      <c r="AU9" s="118"/>
      <c r="AV9" s="62"/>
      <c r="AW9" s="62"/>
      <c r="AX9" s="119"/>
      <c r="AY9" s="118"/>
      <c r="AZ9" s="62"/>
      <c r="BA9" s="62"/>
      <c r="BB9" s="119"/>
      <c r="BC9" s="118"/>
      <c r="BD9" s="62"/>
      <c r="BE9" s="62"/>
      <c r="BF9" s="119"/>
    </row>
    <row r="10" spans="1:58" s="65" customFormat="1" hidden="1" x14ac:dyDescent="0.25">
      <c r="A10" s="70">
        <v>8</v>
      </c>
      <c r="B10" s="71" t="s">
        <v>197</v>
      </c>
      <c r="C10" s="82" t="s">
        <v>198</v>
      </c>
      <c r="D10" s="71" t="s">
        <v>10</v>
      </c>
      <c r="E10" s="73" t="s">
        <v>359</v>
      </c>
      <c r="F10" s="62">
        <v>5</v>
      </c>
      <c r="G10" s="97">
        <v>10</v>
      </c>
      <c r="H10" s="73" t="s">
        <v>359</v>
      </c>
      <c r="I10" s="58" t="s">
        <v>342</v>
      </c>
      <c r="J10" s="111" t="s">
        <v>188</v>
      </c>
      <c r="K10" s="118"/>
      <c r="L10" s="62"/>
      <c r="M10" s="62"/>
      <c r="N10" s="119"/>
      <c r="O10" s="131"/>
      <c r="P10" s="62"/>
      <c r="Q10" s="62"/>
      <c r="R10" s="119"/>
      <c r="S10" s="118"/>
      <c r="T10" s="62"/>
      <c r="U10" s="62"/>
      <c r="V10" s="119"/>
      <c r="W10" s="118"/>
      <c r="X10" s="62"/>
      <c r="Y10" s="62"/>
      <c r="Z10" s="119"/>
      <c r="AA10" s="118"/>
      <c r="AB10" s="62"/>
      <c r="AC10" s="62"/>
      <c r="AD10" s="119"/>
      <c r="AE10" s="118"/>
      <c r="AF10" s="62"/>
      <c r="AG10" s="62"/>
      <c r="AH10" s="119"/>
      <c r="AI10" s="118"/>
      <c r="AJ10" s="62"/>
      <c r="AK10" s="62"/>
      <c r="AL10" s="119"/>
      <c r="AM10" s="118"/>
      <c r="AN10" s="62"/>
      <c r="AO10" s="62"/>
      <c r="AP10" s="119"/>
      <c r="AQ10" s="118"/>
      <c r="AR10" s="62"/>
      <c r="AS10" s="62"/>
      <c r="AT10" s="119"/>
      <c r="AU10" s="118"/>
      <c r="AV10" s="62"/>
      <c r="AW10" s="62"/>
      <c r="AX10" s="119"/>
      <c r="AY10" s="118"/>
      <c r="AZ10" s="62"/>
      <c r="BA10" s="62"/>
      <c r="BB10" s="119"/>
      <c r="BC10" s="118"/>
      <c r="BD10" s="62"/>
      <c r="BE10" s="62"/>
      <c r="BF10" s="119"/>
    </row>
    <row r="11" spans="1:58" s="65" customFormat="1" hidden="1" x14ac:dyDescent="0.25">
      <c r="A11" s="70">
        <v>9</v>
      </c>
      <c r="B11" s="71" t="s">
        <v>197</v>
      </c>
      <c r="C11" s="82" t="s">
        <v>198</v>
      </c>
      <c r="D11" s="71" t="s">
        <v>220</v>
      </c>
      <c r="E11" s="73" t="s">
        <v>360</v>
      </c>
      <c r="F11" s="62">
        <v>5</v>
      </c>
      <c r="G11" s="97">
        <v>10</v>
      </c>
      <c r="H11" s="73" t="s">
        <v>360</v>
      </c>
      <c r="I11" s="58" t="s">
        <v>342</v>
      </c>
      <c r="J11" s="111" t="s">
        <v>188</v>
      </c>
      <c r="K11" s="118"/>
      <c r="L11" s="62"/>
      <c r="M11" s="62"/>
      <c r="N11" s="119"/>
      <c r="O11" s="118"/>
      <c r="P11" s="62"/>
      <c r="Q11" s="62"/>
      <c r="R11" s="119"/>
      <c r="S11" s="131"/>
      <c r="T11" s="62"/>
      <c r="U11" s="62"/>
      <c r="V11" s="119"/>
      <c r="W11" s="118"/>
      <c r="X11" s="62"/>
      <c r="Y11" s="62"/>
      <c r="Z11" s="119"/>
      <c r="AA11" s="118"/>
      <c r="AB11" s="62"/>
      <c r="AC11" s="62"/>
      <c r="AD11" s="119"/>
      <c r="AE11" s="118"/>
      <c r="AF11" s="62"/>
      <c r="AG11" s="62"/>
      <c r="AH11" s="119"/>
      <c r="AI11" s="118"/>
      <c r="AJ11" s="62"/>
      <c r="AK11" s="62"/>
      <c r="AL11" s="119"/>
      <c r="AM11" s="118"/>
      <c r="AN11" s="62"/>
      <c r="AO11" s="62"/>
      <c r="AP11" s="119"/>
      <c r="AQ11" s="118"/>
      <c r="AR11" s="62"/>
      <c r="AS11" s="62"/>
      <c r="AT11" s="119"/>
      <c r="AU11" s="118"/>
      <c r="AV11" s="62"/>
      <c r="AW11" s="62"/>
      <c r="AX11" s="119"/>
      <c r="AY11" s="118"/>
      <c r="AZ11" s="62"/>
      <c r="BA11" s="62"/>
      <c r="BB11" s="119"/>
      <c r="BC11" s="118"/>
      <c r="BD11" s="62"/>
      <c r="BE11" s="62"/>
      <c r="BF11" s="119"/>
    </row>
    <row r="12" spans="1:58" s="65" customFormat="1" hidden="1" x14ac:dyDescent="0.25">
      <c r="A12" s="70">
        <v>10</v>
      </c>
      <c r="B12" s="71" t="s">
        <v>197</v>
      </c>
      <c r="C12" s="82" t="s">
        <v>198</v>
      </c>
      <c r="D12" s="71" t="s">
        <v>11</v>
      </c>
      <c r="E12" s="73" t="s">
        <v>386</v>
      </c>
      <c r="F12" s="62">
        <v>5</v>
      </c>
      <c r="G12" s="97">
        <v>10</v>
      </c>
      <c r="H12" s="73" t="s">
        <v>386</v>
      </c>
      <c r="I12" s="58" t="s">
        <v>342</v>
      </c>
      <c r="J12" s="111" t="s">
        <v>188</v>
      </c>
      <c r="K12" s="118"/>
      <c r="L12" s="62"/>
      <c r="M12" s="62"/>
      <c r="N12" s="119"/>
      <c r="O12" s="118"/>
      <c r="P12" s="62"/>
      <c r="Q12" s="62"/>
      <c r="R12" s="119"/>
      <c r="S12" s="118"/>
      <c r="T12" s="62"/>
      <c r="U12" s="62"/>
      <c r="V12" s="119"/>
      <c r="W12" s="131"/>
      <c r="X12" s="62"/>
      <c r="Y12" s="62"/>
      <c r="Z12" s="119"/>
      <c r="AA12" s="118"/>
      <c r="AB12" s="62"/>
      <c r="AC12" s="62"/>
      <c r="AD12" s="119"/>
      <c r="AE12" s="118"/>
      <c r="AF12" s="62"/>
      <c r="AG12" s="62"/>
      <c r="AH12" s="119"/>
      <c r="AI12" s="118"/>
      <c r="AJ12" s="62"/>
      <c r="AK12" s="62"/>
      <c r="AL12" s="119"/>
      <c r="AM12" s="118"/>
      <c r="AN12" s="62"/>
      <c r="AO12" s="62"/>
      <c r="AP12" s="119"/>
      <c r="AQ12" s="118"/>
      <c r="AR12" s="62"/>
      <c r="AS12" s="62"/>
      <c r="AT12" s="119"/>
      <c r="AU12" s="118"/>
      <c r="AV12" s="62"/>
      <c r="AW12" s="62"/>
      <c r="AX12" s="119"/>
      <c r="AY12" s="118"/>
      <c r="AZ12" s="62"/>
      <c r="BA12" s="62"/>
      <c r="BB12" s="119"/>
      <c r="BC12" s="118"/>
      <c r="BD12" s="62"/>
      <c r="BE12" s="62"/>
      <c r="BF12" s="119"/>
    </row>
    <row r="13" spans="1:58" s="65" customFormat="1" hidden="1" x14ac:dyDescent="0.25">
      <c r="A13" s="70">
        <v>11</v>
      </c>
      <c r="B13" s="71" t="s">
        <v>197</v>
      </c>
      <c r="C13" s="82" t="s">
        <v>198</v>
      </c>
      <c r="D13" s="71" t="s">
        <v>12</v>
      </c>
      <c r="E13" s="73" t="s">
        <v>361</v>
      </c>
      <c r="F13" s="62">
        <v>5</v>
      </c>
      <c r="G13" s="97">
        <v>10</v>
      </c>
      <c r="H13" s="73" t="s">
        <v>361</v>
      </c>
      <c r="I13" s="58" t="s">
        <v>342</v>
      </c>
      <c r="J13" s="111" t="s">
        <v>188</v>
      </c>
      <c r="K13" s="118"/>
      <c r="L13" s="62"/>
      <c r="M13" s="62"/>
      <c r="N13" s="119"/>
      <c r="O13" s="118"/>
      <c r="P13" s="62"/>
      <c r="Q13" s="62"/>
      <c r="R13" s="119"/>
      <c r="S13" s="118"/>
      <c r="T13" s="62"/>
      <c r="U13" s="62"/>
      <c r="V13" s="119"/>
      <c r="W13" s="118"/>
      <c r="X13" s="62"/>
      <c r="Y13" s="62"/>
      <c r="Z13" s="119"/>
      <c r="AA13" s="131"/>
      <c r="AB13" s="62"/>
      <c r="AC13" s="62"/>
      <c r="AD13" s="119"/>
      <c r="AE13" s="118"/>
      <c r="AF13" s="62"/>
      <c r="AG13" s="62"/>
      <c r="AH13" s="119"/>
      <c r="AI13" s="118"/>
      <c r="AJ13" s="62"/>
      <c r="AK13" s="62"/>
      <c r="AL13" s="119"/>
      <c r="AM13" s="118"/>
      <c r="AN13" s="62"/>
      <c r="AO13" s="62"/>
      <c r="AP13" s="119"/>
      <c r="AQ13" s="118"/>
      <c r="AR13" s="62"/>
      <c r="AS13" s="62"/>
      <c r="AT13" s="119"/>
      <c r="AU13" s="118"/>
      <c r="AV13" s="62"/>
      <c r="AW13" s="62"/>
      <c r="AX13" s="119"/>
      <c r="AY13" s="118"/>
      <c r="AZ13" s="62"/>
      <c r="BA13" s="62"/>
      <c r="BB13" s="119"/>
      <c r="BC13" s="118"/>
      <c r="BD13" s="62"/>
      <c r="BE13" s="62"/>
      <c r="BF13" s="119"/>
    </row>
    <row r="14" spans="1:58" s="65" customFormat="1" hidden="1" x14ac:dyDescent="0.25">
      <c r="A14" s="70">
        <v>12</v>
      </c>
      <c r="B14" s="71" t="s">
        <v>197</v>
      </c>
      <c r="C14" s="82" t="s">
        <v>198</v>
      </c>
      <c r="D14" s="71" t="s">
        <v>13</v>
      </c>
      <c r="E14" s="73" t="s">
        <v>362</v>
      </c>
      <c r="F14" s="62">
        <v>5</v>
      </c>
      <c r="G14" s="97">
        <v>10</v>
      </c>
      <c r="H14" s="73" t="s">
        <v>362</v>
      </c>
      <c r="I14" s="58" t="s">
        <v>342</v>
      </c>
      <c r="J14" s="111" t="s">
        <v>188</v>
      </c>
      <c r="K14" s="118"/>
      <c r="L14" s="62"/>
      <c r="M14" s="62"/>
      <c r="N14" s="119"/>
      <c r="O14" s="118"/>
      <c r="P14" s="62"/>
      <c r="Q14" s="62"/>
      <c r="R14" s="119"/>
      <c r="S14" s="118"/>
      <c r="T14" s="62"/>
      <c r="U14" s="62"/>
      <c r="V14" s="119"/>
      <c r="W14" s="118"/>
      <c r="X14" s="62"/>
      <c r="Y14" s="62"/>
      <c r="Z14" s="119"/>
      <c r="AA14" s="118"/>
      <c r="AB14" s="62"/>
      <c r="AC14" s="62"/>
      <c r="AD14" s="119"/>
      <c r="AE14" s="131"/>
      <c r="AF14" s="62"/>
      <c r="AG14" s="62"/>
      <c r="AH14" s="119"/>
      <c r="AI14" s="118"/>
      <c r="AJ14" s="62"/>
      <c r="AK14" s="62"/>
      <c r="AL14" s="119"/>
      <c r="AM14" s="118"/>
      <c r="AN14" s="62"/>
      <c r="AO14" s="62"/>
      <c r="AP14" s="119"/>
      <c r="AQ14" s="118"/>
      <c r="AR14" s="62"/>
      <c r="AS14" s="62"/>
      <c r="AT14" s="119"/>
      <c r="AU14" s="118"/>
      <c r="AV14" s="62"/>
      <c r="AW14" s="62"/>
      <c r="AX14" s="119"/>
      <c r="AY14" s="118"/>
      <c r="AZ14" s="62"/>
      <c r="BA14" s="62"/>
      <c r="BB14" s="119"/>
      <c r="BC14" s="118"/>
      <c r="BD14" s="62"/>
      <c r="BE14" s="62"/>
      <c r="BF14" s="119"/>
    </row>
    <row r="15" spans="1:58" s="65" customFormat="1" hidden="1" x14ac:dyDescent="0.25">
      <c r="A15" s="70">
        <v>13</v>
      </c>
      <c r="B15" s="71" t="s">
        <v>197</v>
      </c>
      <c r="C15" s="82" t="s">
        <v>198</v>
      </c>
      <c r="D15" s="71" t="s">
        <v>14</v>
      </c>
      <c r="E15" s="73" t="s">
        <v>363</v>
      </c>
      <c r="F15" s="62">
        <v>5</v>
      </c>
      <c r="G15" s="97">
        <v>10</v>
      </c>
      <c r="H15" s="73" t="s">
        <v>363</v>
      </c>
      <c r="I15" s="58" t="s">
        <v>342</v>
      </c>
      <c r="J15" s="111" t="s">
        <v>188</v>
      </c>
      <c r="K15" s="118"/>
      <c r="L15" s="62"/>
      <c r="M15" s="62"/>
      <c r="N15" s="119"/>
      <c r="O15" s="118"/>
      <c r="P15" s="62"/>
      <c r="Q15" s="62"/>
      <c r="R15" s="119"/>
      <c r="S15" s="118"/>
      <c r="T15" s="62"/>
      <c r="U15" s="62"/>
      <c r="V15" s="119"/>
      <c r="W15" s="118"/>
      <c r="X15" s="62"/>
      <c r="Y15" s="62"/>
      <c r="Z15" s="119"/>
      <c r="AA15" s="118"/>
      <c r="AB15" s="62"/>
      <c r="AC15" s="62"/>
      <c r="AD15" s="119"/>
      <c r="AE15" s="118"/>
      <c r="AF15" s="62"/>
      <c r="AG15" s="62"/>
      <c r="AH15" s="119"/>
      <c r="AI15" s="131"/>
      <c r="AJ15" s="62"/>
      <c r="AK15" s="62"/>
      <c r="AL15" s="119"/>
      <c r="AM15" s="118"/>
      <c r="AN15" s="62"/>
      <c r="AO15" s="62"/>
      <c r="AP15" s="119"/>
      <c r="AQ15" s="118"/>
      <c r="AR15" s="62"/>
      <c r="AS15" s="62"/>
      <c r="AT15" s="119"/>
      <c r="AU15" s="118"/>
      <c r="AV15" s="62"/>
      <c r="AW15" s="62"/>
      <c r="AX15" s="119"/>
      <c r="AY15" s="118"/>
      <c r="AZ15" s="62"/>
      <c r="BA15" s="62"/>
      <c r="BB15" s="119"/>
      <c r="BC15" s="118"/>
      <c r="BD15" s="62"/>
      <c r="BE15" s="62"/>
      <c r="BF15" s="119"/>
    </row>
    <row r="16" spans="1:58" s="65" customFormat="1" hidden="1" x14ac:dyDescent="0.25">
      <c r="A16" s="70">
        <v>14</v>
      </c>
      <c r="B16" s="71" t="s">
        <v>197</v>
      </c>
      <c r="C16" s="82" t="s">
        <v>198</v>
      </c>
      <c r="D16" s="71" t="s">
        <v>221</v>
      </c>
      <c r="E16" s="73" t="s">
        <v>364</v>
      </c>
      <c r="F16" s="62">
        <v>5</v>
      </c>
      <c r="G16" s="97">
        <v>10</v>
      </c>
      <c r="H16" s="73" t="s">
        <v>370</v>
      </c>
      <c r="I16" s="58" t="s">
        <v>342</v>
      </c>
      <c r="J16" s="111" t="s">
        <v>188</v>
      </c>
      <c r="K16" s="118"/>
      <c r="L16" s="62"/>
      <c r="M16" s="62"/>
      <c r="N16" s="119"/>
      <c r="O16" s="118"/>
      <c r="P16" s="62"/>
      <c r="Q16" s="62"/>
      <c r="R16" s="119"/>
      <c r="S16" s="118"/>
      <c r="T16" s="62"/>
      <c r="U16" s="62"/>
      <c r="V16" s="119"/>
      <c r="W16" s="118"/>
      <c r="X16" s="62"/>
      <c r="Y16" s="62"/>
      <c r="Z16" s="119"/>
      <c r="AA16" s="118"/>
      <c r="AB16" s="62"/>
      <c r="AC16" s="62"/>
      <c r="AD16" s="119"/>
      <c r="AE16" s="118"/>
      <c r="AF16" s="62"/>
      <c r="AG16" s="62"/>
      <c r="AH16" s="119"/>
      <c r="AI16" s="118"/>
      <c r="AJ16" s="62"/>
      <c r="AK16" s="62"/>
      <c r="AL16" s="119"/>
      <c r="AM16" s="131"/>
      <c r="AN16" s="62"/>
      <c r="AO16" s="62"/>
      <c r="AP16" s="119"/>
      <c r="AQ16" s="118"/>
      <c r="AR16" s="62"/>
      <c r="AS16" s="62"/>
      <c r="AT16" s="119"/>
      <c r="AU16" s="118"/>
      <c r="AV16" s="62"/>
      <c r="AW16" s="62"/>
      <c r="AX16" s="119"/>
      <c r="AY16" s="118"/>
      <c r="AZ16" s="62"/>
      <c r="BA16" s="62"/>
      <c r="BB16" s="119"/>
      <c r="BC16" s="118"/>
      <c r="BD16" s="62"/>
      <c r="BE16" s="62"/>
      <c r="BF16" s="119"/>
    </row>
    <row r="17" spans="1:58" s="65" customFormat="1" hidden="1" x14ac:dyDescent="0.25">
      <c r="A17" s="70">
        <v>15</v>
      </c>
      <c r="B17" s="71" t="s">
        <v>197</v>
      </c>
      <c r="C17" s="82" t="s">
        <v>198</v>
      </c>
      <c r="D17" s="71" t="s">
        <v>222</v>
      </c>
      <c r="E17" s="73" t="s">
        <v>365</v>
      </c>
      <c r="F17" s="62">
        <v>5</v>
      </c>
      <c r="G17" s="97">
        <v>10</v>
      </c>
      <c r="H17" s="73" t="s">
        <v>365</v>
      </c>
      <c r="I17" s="58" t="s">
        <v>342</v>
      </c>
      <c r="J17" s="111" t="s">
        <v>188</v>
      </c>
      <c r="K17" s="118"/>
      <c r="L17" s="62"/>
      <c r="M17" s="62"/>
      <c r="N17" s="119"/>
      <c r="O17" s="118"/>
      <c r="P17" s="62"/>
      <c r="Q17" s="62"/>
      <c r="R17" s="119"/>
      <c r="S17" s="118"/>
      <c r="T17" s="62"/>
      <c r="U17" s="62"/>
      <c r="V17" s="119"/>
      <c r="W17" s="118"/>
      <c r="X17" s="62"/>
      <c r="Y17" s="62"/>
      <c r="Z17" s="119"/>
      <c r="AA17" s="118"/>
      <c r="AB17" s="62"/>
      <c r="AC17" s="62"/>
      <c r="AD17" s="119"/>
      <c r="AE17" s="118"/>
      <c r="AF17" s="62"/>
      <c r="AG17" s="62"/>
      <c r="AH17" s="119"/>
      <c r="AI17" s="118"/>
      <c r="AJ17" s="62"/>
      <c r="AK17" s="62"/>
      <c r="AL17" s="119"/>
      <c r="AM17" s="118"/>
      <c r="AN17" s="62"/>
      <c r="AO17" s="62"/>
      <c r="AP17" s="119"/>
      <c r="AQ17" s="131"/>
      <c r="AR17" s="62"/>
      <c r="AS17" s="62"/>
      <c r="AT17" s="119"/>
      <c r="AU17" s="118"/>
      <c r="AV17" s="62"/>
      <c r="AW17" s="62"/>
      <c r="AX17" s="119"/>
      <c r="AY17" s="118"/>
      <c r="AZ17" s="62"/>
      <c r="BA17" s="62"/>
      <c r="BB17" s="119"/>
      <c r="BC17" s="118"/>
      <c r="BD17" s="62"/>
      <c r="BE17" s="62"/>
      <c r="BF17" s="119"/>
    </row>
    <row r="18" spans="1:58" s="65" customFormat="1" hidden="1" x14ac:dyDescent="0.25">
      <c r="A18" s="70">
        <v>16</v>
      </c>
      <c r="B18" s="71" t="s">
        <v>197</v>
      </c>
      <c r="C18" s="82" t="s">
        <v>198</v>
      </c>
      <c r="D18" s="71" t="s">
        <v>223</v>
      </c>
      <c r="E18" s="73" t="s">
        <v>366</v>
      </c>
      <c r="F18" s="62">
        <v>5</v>
      </c>
      <c r="G18" s="97">
        <v>10</v>
      </c>
      <c r="H18" s="73" t="s">
        <v>366</v>
      </c>
      <c r="I18" s="58" t="s">
        <v>342</v>
      </c>
      <c r="J18" s="111" t="s">
        <v>188</v>
      </c>
      <c r="K18" s="118"/>
      <c r="L18" s="62"/>
      <c r="M18" s="62"/>
      <c r="N18" s="119"/>
      <c r="O18" s="118"/>
      <c r="P18" s="62"/>
      <c r="Q18" s="62"/>
      <c r="R18" s="119"/>
      <c r="S18" s="118"/>
      <c r="T18" s="62"/>
      <c r="U18" s="62"/>
      <c r="V18" s="119"/>
      <c r="W18" s="118"/>
      <c r="X18" s="62"/>
      <c r="Y18" s="62"/>
      <c r="Z18" s="119"/>
      <c r="AA18" s="118"/>
      <c r="AB18" s="62"/>
      <c r="AC18" s="62"/>
      <c r="AD18" s="119"/>
      <c r="AE18" s="118"/>
      <c r="AF18" s="62"/>
      <c r="AG18" s="62"/>
      <c r="AH18" s="119"/>
      <c r="AI18" s="118"/>
      <c r="AJ18" s="62"/>
      <c r="AK18" s="62"/>
      <c r="AL18" s="119"/>
      <c r="AM18" s="118"/>
      <c r="AN18" s="62"/>
      <c r="AO18" s="62"/>
      <c r="AP18" s="119"/>
      <c r="AQ18" s="118"/>
      <c r="AR18" s="62"/>
      <c r="AS18" s="62"/>
      <c r="AT18" s="119"/>
      <c r="AU18" s="131"/>
      <c r="AV18" s="62"/>
      <c r="AW18" s="62"/>
      <c r="AX18" s="119"/>
      <c r="AY18" s="118"/>
      <c r="AZ18" s="62"/>
      <c r="BA18" s="62"/>
      <c r="BB18" s="119"/>
      <c r="BC18" s="118"/>
      <c r="BD18" s="62"/>
      <c r="BE18" s="62"/>
      <c r="BF18" s="119"/>
    </row>
    <row r="19" spans="1:58" s="65" customFormat="1" hidden="1" x14ac:dyDescent="0.25">
      <c r="A19" s="70">
        <v>17</v>
      </c>
      <c r="B19" s="71" t="s">
        <v>197</v>
      </c>
      <c r="C19" s="82" t="s">
        <v>198</v>
      </c>
      <c r="D19" s="71" t="s">
        <v>15</v>
      </c>
      <c r="E19" s="73" t="s">
        <v>367</v>
      </c>
      <c r="F19" s="62">
        <v>5</v>
      </c>
      <c r="G19" s="97">
        <v>10</v>
      </c>
      <c r="H19" s="73" t="s">
        <v>367</v>
      </c>
      <c r="I19" s="58" t="s">
        <v>342</v>
      </c>
      <c r="J19" s="111" t="s">
        <v>188</v>
      </c>
      <c r="K19" s="118"/>
      <c r="L19" s="62"/>
      <c r="M19" s="62"/>
      <c r="N19" s="119"/>
      <c r="O19" s="118"/>
      <c r="P19" s="62"/>
      <c r="Q19" s="62"/>
      <c r="R19" s="119"/>
      <c r="S19" s="118"/>
      <c r="T19" s="62"/>
      <c r="U19" s="62"/>
      <c r="V19" s="119"/>
      <c r="W19" s="118"/>
      <c r="X19" s="62"/>
      <c r="Y19" s="62"/>
      <c r="Z19" s="119"/>
      <c r="AA19" s="118"/>
      <c r="AB19" s="62"/>
      <c r="AC19" s="62"/>
      <c r="AD19" s="119"/>
      <c r="AE19" s="118"/>
      <c r="AF19" s="62"/>
      <c r="AG19" s="62"/>
      <c r="AH19" s="119"/>
      <c r="AI19" s="118"/>
      <c r="AJ19" s="62"/>
      <c r="AK19" s="62"/>
      <c r="AL19" s="119"/>
      <c r="AM19" s="118"/>
      <c r="AN19" s="62"/>
      <c r="AO19" s="62"/>
      <c r="AP19" s="119"/>
      <c r="AQ19" s="118"/>
      <c r="AR19" s="62"/>
      <c r="AS19" s="62"/>
      <c r="AT19" s="119"/>
      <c r="AU19" s="118"/>
      <c r="AV19" s="62"/>
      <c r="AW19" s="62"/>
      <c r="AX19" s="119"/>
      <c r="AY19" s="131"/>
      <c r="AZ19" s="62"/>
      <c r="BA19" s="62"/>
      <c r="BB19" s="119"/>
      <c r="BC19" s="118"/>
      <c r="BD19" s="62"/>
      <c r="BE19" s="62"/>
      <c r="BF19" s="119"/>
    </row>
    <row r="20" spans="1:58" s="65" customFormat="1" hidden="1" x14ac:dyDescent="0.25">
      <c r="A20" s="70">
        <v>18</v>
      </c>
      <c r="B20" s="71" t="s">
        <v>197</v>
      </c>
      <c r="C20" s="82" t="s">
        <v>198</v>
      </c>
      <c r="D20" s="71" t="s">
        <v>352</v>
      </c>
      <c r="E20" s="73" t="s">
        <v>368</v>
      </c>
      <c r="F20" s="62">
        <v>5</v>
      </c>
      <c r="G20" s="97">
        <v>10</v>
      </c>
      <c r="H20" s="73" t="s">
        <v>368</v>
      </c>
      <c r="I20" s="58" t="s">
        <v>342</v>
      </c>
      <c r="J20" s="111" t="s">
        <v>188</v>
      </c>
      <c r="K20" s="118"/>
      <c r="L20" s="62"/>
      <c r="M20" s="62"/>
      <c r="N20" s="119"/>
      <c r="O20" s="118"/>
      <c r="P20" s="62"/>
      <c r="Q20" s="62"/>
      <c r="R20" s="119"/>
      <c r="S20" s="118"/>
      <c r="T20" s="62"/>
      <c r="U20" s="62"/>
      <c r="V20" s="119"/>
      <c r="W20" s="118"/>
      <c r="X20" s="62"/>
      <c r="Y20" s="62"/>
      <c r="Z20" s="119"/>
      <c r="AA20" s="118"/>
      <c r="AB20" s="62"/>
      <c r="AC20" s="62"/>
      <c r="AD20" s="119"/>
      <c r="AE20" s="118"/>
      <c r="AF20" s="62"/>
      <c r="AG20" s="62"/>
      <c r="AH20" s="119"/>
      <c r="AI20" s="118"/>
      <c r="AJ20" s="62"/>
      <c r="AK20" s="62"/>
      <c r="AL20" s="119"/>
      <c r="AM20" s="118"/>
      <c r="AN20" s="62"/>
      <c r="AO20" s="62"/>
      <c r="AP20" s="119"/>
      <c r="AQ20" s="118"/>
      <c r="AR20" s="62"/>
      <c r="AS20" s="62"/>
      <c r="AT20" s="119"/>
      <c r="AU20" s="118"/>
      <c r="AV20" s="62"/>
      <c r="AW20" s="62"/>
      <c r="AX20" s="119"/>
      <c r="AY20" s="118"/>
      <c r="AZ20" s="62"/>
      <c r="BA20" s="62"/>
      <c r="BB20" s="119"/>
      <c r="BC20" s="131"/>
      <c r="BD20" s="62"/>
      <c r="BE20" s="62"/>
      <c r="BF20" s="119"/>
    </row>
    <row r="21" spans="1:58" hidden="1" x14ac:dyDescent="0.25">
      <c r="A21" s="70">
        <v>19</v>
      </c>
      <c r="B21" s="71" t="s">
        <v>197</v>
      </c>
      <c r="C21" s="82" t="s">
        <v>198</v>
      </c>
      <c r="D21" s="72" t="s">
        <v>207</v>
      </c>
      <c r="E21" s="73" t="s">
        <v>369</v>
      </c>
      <c r="F21" s="62">
        <v>5</v>
      </c>
      <c r="G21" s="97">
        <v>10</v>
      </c>
      <c r="H21" s="73" t="s">
        <v>369</v>
      </c>
      <c r="I21" s="58" t="s">
        <v>342</v>
      </c>
      <c r="J21" s="111" t="s">
        <v>188</v>
      </c>
      <c r="K21" s="132"/>
      <c r="L21" s="57"/>
      <c r="M21" s="57"/>
      <c r="N21" s="121"/>
      <c r="O21" s="120"/>
      <c r="P21" s="57"/>
      <c r="Q21" s="57"/>
      <c r="R21" s="121"/>
      <c r="S21" s="120"/>
      <c r="T21" s="57"/>
      <c r="U21" s="57"/>
      <c r="V21" s="121"/>
      <c r="W21" s="120"/>
      <c r="X21" s="57"/>
      <c r="Y21" s="57"/>
      <c r="Z21" s="121"/>
      <c r="AA21" s="120"/>
      <c r="AB21" s="57"/>
      <c r="AC21" s="57"/>
      <c r="AD21" s="121"/>
      <c r="AE21" s="120"/>
      <c r="AF21" s="57"/>
      <c r="AG21" s="57"/>
      <c r="AH21" s="121"/>
      <c r="AI21" s="120"/>
      <c r="AJ21" s="57"/>
      <c r="AK21" s="57"/>
      <c r="AL21" s="121"/>
      <c r="AM21" s="120"/>
      <c r="AN21" s="57"/>
      <c r="AO21" s="57"/>
      <c r="AP21" s="121"/>
      <c r="AQ21" s="120"/>
      <c r="AR21" s="57"/>
      <c r="AS21" s="57"/>
      <c r="AT21" s="121"/>
      <c r="AU21" s="120"/>
      <c r="AV21" s="57"/>
      <c r="AW21" s="57"/>
      <c r="AX21" s="121"/>
      <c r="AY21" s="120"/>
      <c r="AZ21" s="57"/>
      <c r="BA21" s="57"/>
      <c r="BB21" s="121"/>
      <c r="BC21" s="120"/>
      <c r="BD21" s="57"/>
      <c r="BE21" s="57"/>
      <c r="BF21" s="121"/>
    </row>
    <row r="22" spans="1:58" hidden="1" x14ac:dyDescent="0.25">
      <c r="A22" s="70">
        <v>20</v>
      </c>
      <c r="B22" s="71" t="s">
        <v>197</v>
      </c>
      <c r="C22" s="82" t="s">
        <v>198</v>
      </c>
      <c r="D22" s="72" t="s">
        <v>209</v>
      </c>
      <c r="E22" s="73" t="s">
        <v>359</v>
      </c>
      <c r="F22" s="62">
        <v>5</v>
      </c>
      <c r="G22" s="97">
        <v>10</v>
      </c>
      <c r="H22" s="73" t="s">
        <v>359</v>
      </c>
      <c r="I22" s="58" t="s">
        <v>345</v>
      </c>
      <c r="J22" s="111" t="s">
        <v>188</v>
      </c>
      <c r="K22" s="120"/>
      <c r="L22" s="57"/>
      <c r="M22" s="57"/>
      <c r="N22" s="121"/>
      <c r="O22" s="132"/>
      <c r="P22" s="57"/>
      <c r="Q22" s="57"/>
      <c r="R22" s="121"/>
      <c r="S22" s="120"/>
      <c r="T22" s="57"/>
      <c r="U22" s="57"/>
      <c r="V22" s="121"/>
      <c r="W22" s="120"/>
      <c r="X22" s="57"/>
      <c r="Y22" s="57"/>
      <c r="Z22" s="121"/>
      <c r="AA22" s="120"/>
      <c r="AB22" s="57"/>
      <c r="AC22" s="57"/>
      <c r="AD22" s="121"/>
      <c r="AE22" s="120"/>
      <c r="AF22" s="57"/>
      <c r="AG22" s="57"/>
      <c r="AH22" s="121"/>
      <c r="AI22" s="120"/>
      <c r="AJ22" s="57"/>
      <c r="AK22" s="57"/>
      <c r="AL22" s="121"/>
      <c r="AM22" s="120"/>
      <c r="AN22" s="57"/>
      <c r="AO22" s="57"/>
      <c r="AP22" s="121"/>
      <c r="AQ22" s="120"/>
      <c r="AR22" s="57"/>
      <c r="AS22" s="57"/>
      <c r="AT22" s="121"/>
      <c r="AU22" s="120"/>
      <c r="AV22" s="57"/>
      <c r="AW22" s="57"/>
      <c r="AX22" s="121"/>
      <c r="AY22" s="120"/>
      <c r="AZ22" s="57"/>
      <c r="BA22" s="57"/>
      <c r="BB22" s="121"/>
      <c r="BC22" s="120"/>
      <c r="BD22" s="57"/>
      <c r="BE22" s="57"/>
      <c r="BF22" s="121"/>
    </row>
    <row r="23" spans="1:58" hidden="1" x14ac:dyDescent="0.25">
      <c r="A23" s="70">
        <v>21</v>
      </c>
      <c r="B23" s="71" t="s">
        <v>197</v>
      </c>
      <c r="C23" s="82" t="s">
        <v>198</v>
      </c>
      <c r="D23" s="72" t="s">
        <v>210</v>
      </c>
      <c r="E23" s="73" t="s">
        <v>360</v>
      </c>
      <c r="F23" s="62">
        <v>5</v>
      </c>
      <c r="G23" s="97">
        <v>10</v>
      </c>
      <c r="H23" s="73" t="s">
        <v>360</v>
      </c>
      <c r="I23" s="58" t="s">
        <v>345</v>
      </c>
      <c r="J23" s="111" t="s">
        <v>188</v>
      </c>
      <c r="K23" s="120"/>
      <c r="L23" s="57"/>
      <c r="M23" s="57"/>
      <c r="N23" s="121"/>
      <c r="O23" s="120"/>
      <c r="P23" s="57"/>
      <c r="Q23" s="57"/>
      <c r="R23" s="121"/>
      <c r="S23" s="132"/>
      <c r="T23" s="57"/>
      <c r="U23" s="57"/>
      <c r="V23" s="121"/>
      <c r="W23" s="120"/>
      <c r="X23" s="57"/>
      <c r="Y23" s="57"/>
      <c r="Z23" s="121"/>
      <c r="AA23" s="120"/>
      <c r="AB23" s="57"/>
      <c r="AC23" s="57"/>
      <c r="AD23" s="121"/>
      <c r="AE23" s="120"/>
      <c r="AF23" s="57"/>
      <c r="AG23" s="57"/>
      <c r="AH23" s="121"/>
      <c r="AI23" s="120"/>
      <c r="AJ23" s="57"/>
      <c r="AK23" s="57"/>
      <c r="AL23" s="121"/>
      <c r="AM23" s="120"/>
      <c r="AN23" s="57"/>
      <c r="AO23" s="57"/>
      <c r="AP23" s="121"/>
      <c r="AQ23" s="120"/>
      <c r="AR23" s="57"/>
      <c r="AS23" s="57"/>
      <c r="AT23" s="121"/>
      <c r="AU23" s="120"/>
      <c r="AV23" s="57"/>
      <c r="AW23" s="57"/>
      <c r="AX23" s="121"/>
      <c r="AY23" s="120"/>
      <c r="AZ23" s="57"/>
      <c r="BA23" s="57"/>
      <c r="BB23" s="121"/>
      <c r="BC23" s="120"/>
      <c r="BD23" s="57"/>
      <c r="BE23" s="57"/>
      <c r="BF23" s="121"/>
    </row>
    <row r="24" spans="1:58" hidden="1" x14ac:dyDescent="0.25">
      <c r="A24" s="70">
        <v>22</v>
      </c>
      <c r="B24" s="71" t="s">
        <v>197</v>
      </c>
      <c r="C24" s="82" t="s">
        <v>198</v>
      </c>
      <c r="D24" s="72" t="s">
        <v>211</v>
      </c>
      <c r="E24" s="73" t="s">
        <v>386</v>
      </c>
      <c r="F24" s="62">
        <v>5</v>
      </c>
      <c r="G24" s="97">
        <v>10</v>
      </c>
      <c r="H24" s="73" t="s">
        <v>386</v>
      </c>
      <c r="I24" s="58" t="s">
        <v>345</v>
      </c>
      <c r="J24" s="111" t="s">
        <v>188</v>
      </c>
      <c r="K24" s="120"/>
      <c r="L24" s="57"/>
      <c r="M24" s="57"/>
      <c r="N24" s="121"/>
      <c r="O24" s="120"/>
      <c r="P24" s="57"/>
      <c r="Q24" s="57"/>
      <c r="R24" s="121"/>
      <c r="S24" s="120"/>
      <c r="T24" s="57"/>
      <c r="U24" s="57"/>
      <c r="V24" s="121"/>
      <c r="W24" s="132"/>
      <c r="X24" s="57"/>
      <c r="Y24" s="57"/>
      <c r="Z24" s="121"/>
      <c r="AA24" s="120"/>
      <c r="AB24" s="57"/>
      <c r="AC24" s="57"/>
      <c r="AD24" s="121"/>
      <c r="AE24" s="120"/>
      <c r="AF24" s="57"/>
      <c r="AG24" s="57"/>
      <c r="AH24" s="121"/>
      <c r="AI24" s="120"/>
      <c r="AJ24" s="57"/>
      <c r="AK24" s="57"/>
      <c r="AL24" s="121"/>
      <c r="AM24" s="120"/>
      <c r="AN24" s="57"/>
      <c r="AO24" s="57"/>
      <c r="AP24" s="121"/>
      <c r="AQ24" s="120"/>
      <c r="AR24" s="57"/>
      <c r="AS24" s="57"/>
      <c r="AT24" s="121"/>
      <c r="AU24" s="120"/>
      <c r="AV24" s="57"/>
      <c r="AW24" s="57"/>
      <c r="AX24" s="121"/>
      <c r="AY24" s="120"/>
      <c r="AZ24" s="57"/>
      <c r="BA24" s="57"/>
      <c r="BB24" s="121"/>
      <c r="BC24" s="120"/>
      <c r="BD24" s="57"/>
      <c r="BE24" s="57"/>
      <c r="BF24" s="121"/>
    </row>
    <row r="25" spans="1:58" hidden="1" x14ac:dyDescent="0.25">
      <c r="A25" s="70">
        <v>23</v>
      </c>
      <c r="B25" s="71" t="s">
        <v>197</v>
      </c>
      <c r="C25" s="82" t="s">
        <v>198</v>
      </c>
      <c r="D25" s="72" t="s">
        <v>212</v>
      </c>
      <c r="E25" s="73" t="s">
        <v>361</v>
      </c>
      <c r="F25" s="62">
        <v>5</v>
      </c>
      <c r="G25" s="97">
        <v>10</v>
      </c>
      <c r="H25" s="73" t="s">
        <v>361</v>
      </c>
      <c r="I25" s="58" t="s">
        <v>345</v>
      </c>
      <c r="J25" s="111" t="s">
        <v>188</v>
      </c>
      <c r="K25" s="120"/>
      <c r="L25" s="57"/>
      <c r="M25" s="57"/>
      <c r="N25" s="121"/>
      <c r="O25" s="120"/>
      <c r="P25" s="57"/>
      <c r="Q25" s="57"/>
      <c r="R25" s="121"/>
      <c r="S25" s="120"/>
      <c r="T25" s="57"/>
      <c r="U25" s="57"/>
      <c r="V25" s="121"/>
      <c r="W25" s="120"/>
      <c r="X25" s="57"/>
      <c r="Y25" s="57"/>
      <c r="Z25" s="121"/>
      <c r="AA25" s="132"/>
      <c r="AB25" s="57"/>
      <c r="AC25" s="57"/>
      <c r="AD25" s="121"/>
      <c r="AE25" s="120"/>
      <c r="AF25" s="57"/>
      <c r="AG25" s="57"/>
      <c r="AH25" s="121"/>
      <c r="AI25" s="120"/>
      <c r="AJ25" s="57"/>
      <c r="AK25" s="57"/>
      <c r="AL25" s="121"/>
      <c r="AM25" s="120"/>
      <c r="AN25" s="57"/>
      <c r="AO25" s="57"/>
      <c r="AP25" s="121"/>
      <c r="AQ25" s="120"/>
      <c r="AR25" s="57"/>
      <c r="AS25" s="57"/>
      <c r="AT25" s="121"/>
      <c r="AU25" s="120"/>
      <c r="AV25" s="57"/>
      <c r="AW25" s="57"/>
      <c r="AX25" s="121"/>
      <c r="AY25" s="120"/>
      <c r="AZ25" s="57"/>
      <c r="BA25" s="57"/>
      <c r="BB25" s="121"/>
      <c r="BC25" s="120"/>
      <c r="BD25" s="57"/>
      <c r="BE25" s="57"/>
      <c r="BF25" s="121"/>
    </row>
    <row r="26" spans="1:58" hidden="1" x14ac:dyDescent="0.25">
      <c r="A26" s="70">
        <v>24</v>
      </c>
      <c r="B26" s="71" t="s">
        <v>197</v>
      </c>
      <c r="C26" s="82" t="s">
        <v>198</v>
      </c>
      <c r="D26" s="72" t="s">
        <v>213</v>
      </c>
      <c r="E26" s="73" t="s">
        <v>362</v>
      </c>
      <c r="F26" s="62">
        <v>5</v>
      </c>
      <c r="G26" s="97">
        <v>10</v>
      </c>
      <c r="H26" s="73" t="s">
        <v>362</v>
      </c>
      <c r="I26" s="58" t="s">
        <v>345</v>
      </c>
      <c r="J26" s="111" t="s">
        <v>188</v>
      </c>
      <c r="K26" s="120"/>
      <c r="L26" s="57"/>
      <c r="M26" s="57"/>
      <c r="N26" s="121"/>
      <c r="O26" s="120"/>
      <c r="P26" s="57"/>
      <c r="Q26" s="57"/>
      <c r="R26" s="121"/>
      <c r="S26" s="120"/>
      <c r="T26" s="57"/>
      <c r="U26" s="57"/>
      <c r="V26" s="121"/>
      <c r="W26" s="120"/>
      <c r="X26" s="57"/>
      <c r="Y26" s="57"/>
      <c r="Z26" s="121"/>
      <c r="AA26" s="120"/>
      <c r="AB26" s="57"/>
      <c r="AC26" s="57"/>
      <c r="AD26" s="121"/>
      <c r="AE26" s="132"/>
      <c r="AF26" s="57"/>
      <c r="AG26" s="57"/>
      <c r="AH26" s="121"/>
      <c r="AI26" s="120"/>
      <c r="AJ26" s="57"/>
      <c r="AK26" s="57"/>
      <c r="AL26" s="121"/>
      <c r="AM26" s="120"/>
      <c r="AN26" s="57"/>
      <c r="AO26" s="57"/>
      <c r="AP26" s="121"/>
      <c r="AQ26" s="120"/>
      <c r="AR26" s="57"/>
      <c r="AS26" s="57"/>
      <c r="AT26" s="121"/>
      <c r="AU26" s="120"/>
      <c r="AV26" s="57"/>
      <c r="AW26" s="57"/>
      <c r="AX26" s="121"/>
      <c r="AY26" s="120"/>
      <c r="AZ26" s="57"/>
      <c r="BA26" s="57"/>
      <c r="BB26" s="121"/>
      <c r="BC26" s="120"/>
      <c r="BD26" s="57"/>
      <c r="BE26" s="57"/>
      <c r="BF26" s="121"/>
    </row>
    <row r="27" spans="1:58" hidden="1" x14ac:dyDescent="0.25">
      <c r="A27" s="70">
        <v>25</v>
      </c>
      <c r="B27" s="71" t="s">
        <v>197</v>
      </c>
      <c r="C27" s="82" t="s">
        <v>198</v>
      </c>
      <c r="D27" s="72" t="s">
        <v>214</v>
      </c>
      <c r="E27" s="73" t="s">
        <v>363</v>
      </c>
      <c r="F27" s="62">
        <v>5</v>
      </c>
      <c r="G27" s="97">
        <v>10</v>
      </c>
      <c r="H27" s="73" t="s">
        <v>363</v>
      </c>
      <c r="I27" s="58" t="s">
        <v>345</v>
      </c>
      <c r="J27" s="111" t="s">
        <v>188</v>
      </c>
      <c r="K27" s="120"/>
      <c r="L27" s="57"/>
      <c r="M27" s="57"/>
      <c r="N27" s="121"/>
      <c r="O27" s="120"/>
      <c r="P27" s="57"/>
      <c r="Q27" s="57"/>
      <c r="R27" s="121"/>
      <c r="S27" s="120"/>
      <c r="T27" s="57"/>
      <c r="U27" s="57"/>
      <c r="V27" s="121"/>
      <c r="W27" s="120"/>
      <c r="X27" s="57"/>
      <c r="Y27" s="57"/>
      <c r="Z27" s="121"/>
      <c r="AA27" s="120"/>
      <c r="AB27" s="57"/>
      <c r="AC27" s="57"/>
      <c r="AD27" s="121"/>
      <c r="AE27" s="120"/>
      <c r="AF27" s="57"/>
      <c r="AG27" s="57"/>
      <c r="AH27" s="121"/>
      <c r="AI27" s="132"/>
      <c r="AJ27" s="57"/>
      <c r="AK27" s="57"/>
      <c r="AL27" s="121"/>
      <c r="AM27" s="120"/>
      <c r="AN27" s="57"/>
      <c r="AO27" s="57"/>
      <c r="AP27" s="121"/>
      <c r="AQ27" s="120"/>
      <c r="AR27" s="57"/>
      <c r="AS27" s="57"/>
      <c r="AT27" s="121"/>
      <c r="AU27" s="120"/>
      <c r="AV27" s="57"/>
      <c r="AW27" s="57"/>
      <c r="AX27" s="121"/>
      <c r="AY27" s="120"/>
      <c r="AZ27" s="57"/>
      <c r="BA27" s="57"/>
      <c r="BB27" s="121"/>
      <c r="BC27" s="120"/>
      <c r="BD27" s="57"/>
      <c r="BE27" s="57"/>
      <c r="BF27" s="121"/>
    </row>
    <row r="28" spans="1:58" hidden="1" x14ac:dyDescent="0.25">
      <c r="A28" s="70">
        <v>26</v>
      </c>
      <c r="B28" s="71" t="s">
        <v>197</v>
      </c>
      <c r="C28" s="82" t="s">
        <v>198</v>
      </c>
      <c r="D28" s="72" t="s">
        <v>215</v>
      </c>
      <c r="E28" s="73" t="s">
        <v>364</v>
      </c>
      <c r="F28" s="62">
        <v>5</v>
      </c>
      <c r="G28" s="97">
        <v>10</v>
      </c>
      <c r="H28" s="73" t="s">
        <v>370</v>
      </c>
      <c r="I28" s="58" t="s">
        <v>345</v>
      </c>
      <c r="J28" s="111" t="s">
        <v>188</v>
      </c>
      <c r="K28" s="120"/>
      <c r="L28" s="57"/>
      <c r="M28" s="57"/>
      <c r="N28" s="121"/>
      <c r="O28" s="120"/>
      <c r="P28" s="57"/>
      <c r="Q28" s="57"/>
      <c r="R28" s="121"/>
      <c r="S28" s="120"/>
      <c r="T28" s="57"/>
      <c r="U28" s="57"/>
      <c r="V28" s="121"/>
      <c r="W28" s="120"/>
      <c r="X28" s="57"/>
      <c r="Y28" s="57"/>
      <c r="Z28" s="121"/>
      <c r="AA28" s="120"/>
      <c r="AB28" s="57"/>
      <c r="AC28" s="57"/>
      <c r="AD28" s="121"/>
      <c r="AE28" s="120"/>
      <c r="AF28" s="57"/>
      <c r="AG28" s="57"/>
      <c r="AH28" s="121"/>
      <c r="AI28" s="120"/>
      <c r="AJ28" s="57"/>
      <c r="AK28" s="57"/>
      <c r="AL28" s="121"/>
      <c r="AM28" s="132"/>
      <c r="AN28" s="57"/>
      <c r="AO28" s="57"/>
      <c r="AP28" s="121"/>
      <c r="AQ28" s="120"/>
      <c r="AR28" s="57"/>
      <c r="AS28" s="57"/>
      <c r="AT28" s="121"/>
      <c r="AU28" s="120"/>
      <c r="AV28" s="57"/>
      <c r="AW28" s="57"/>
      <c r="AX28" s="121"/>
      <c r="AY28" s="120"/>
      <c r="AZ28" s="57"/>
      <c r="BA28" s="57"/>
      <c r="BB28" s="121"/>
      <c r="BC28" s="120"/>
      <c r="BD28" s="57"/>
      <c r="BE28" s="57"/>
      <c r="BF28" s="121"/>
    </row>
    <row r="29" spans="1:58" hidden="1" x14ac:dyDescent="0.25">
      <c r="A29" s="70">
        <v>27</v>
      </c>
      <c r="B29" s="71" t="s">
        <v>197</v>
      </c>
      <c r="C29" s="82" t="s">
        <v>198</v>
      </c>
      <c r="D29" s="72" t="s">
        <v>216</v>
      </c>
      <c r="E29" s="73" t="s">
        <v>365</v>
      </c>
      <c r="F29" s="62">
        <v>5</v>
      </c>
      <c r="G29" s="97">
        <v>10</v>
      </c>
      <c r="H29" s="73" t="s">
        <v>365</v>
      </c>
      <c r="I29" s="58" t="s">
        <v>345</v>
      </c>
      <c r="J29" s="111" t="s">
        <v>188</v>
      </c>
      <c r="K29" s="120"/>
      <c r="L29" s="57"/>
      <c r="M29" s="57"/>
      <c r="N29" s="121"/>
      <c r="O29" s="120"/>
      <c r="P29" s="57"/>
      <c r="Q29" s="57"/>
      <c r="R29" s="121"/>
      <c r="S29" s="120"/>
      <c r="T29" s="57"/>
      <c r="U29" s="57"/>
      <c r="V29" s="121"/>
      <c r="W29" s="120"/>
      <c r="X29" s="57"/>
      <c r="Y29" s="57"/>
      <c r="Z29" s="121"/>
      <c r="AA29" s="120"/>
      <c r="AB29" s="57"/>
      <c r="AC29" s="57"/>
      <c r="AD29" s="121"/>
      <c r="AE29" s="120"/>
      <c r="AF29" s="57"/>
      <c r="AG29" s="57"/>
      <c r="AH29" s="121"/>
      <c r="AI29" s="120"/>
      <c r="AJ29" s="57"/>
      <c r="AK29" s="57"/>
      <c r="AL29" s="121"/>
      <c r="AM29" s="120"/>
      <c r="AN29" s="57"/>
      <c r="AO29" s="57"/>
      <c r="AP29" s="121"/>
      <c r="AQ29" s="132"/>
      <c r="AR29" s="57"/>
      <c r="AS29" s="57"/>
      <c r="AT29" s="121"/>
      <c r="AU29" s="120"/>
      <c r="AV29" s="57"/>
      <c r="AW29" s="57"/>
      <c r="AX29" s="121"/>
      <c r="AY29" s="120"/>
      <c r="AZ29" s="57"/>
      <c r="BA29" s="57"/>
      <c r="BB29" s="121"/>
      <c r="BC29" s="120"/>
      <c r="BD29" s="57"/>
      <c r="BE29" s="57"/>
      <c r="BF29" s="121"/>
    </row>
    <row r="30" spans="1:58" hidden="1" x14ac:dyDescent="0.25">
      <c r="A30" s="70">
        <v>28</v>
      </c>
      <c r="B30" s="71" t="s">
        <v>197</v>
      </c>
      <c r="C30" s="82" t="s">
        <v>198</v>
      </c>
      <c r="D30" s="72" t="s">
        <v>217</v>
      </c>
      <c r="E30" s="73" t="s">
        <v>366</v>
      </c>
      <c r="F30" s="62">
        <v>5</v>
      </c>
      <c r="G30" s="97">
        <v>10</v>
      </c>
      <c r="H30" s="73" t="s">
        <v>366</v>
      </c>
      <c r="I30" s="58" t="s">
        <v>345</v>
      </c>
      <c r="J30" s="111" t="s">
        <v>188</v>
      </c>
      <c r="K30" s="120"/>
      <c r="L30" s="57"/>
      <c r="M30" s="57"/>
      <c r="N30" s="121"/>
      <c r="O30" s="120"/>
      <c r="P30" s="57"/>
      <c r="Q30" s="57"/>
      <c r="R30" s="121"/>
      <c r="S30" s="120"/>
      <c r="T30" s="57"/>
      <c r="U30" s="57"/>
      <c r="V30" s="121"/>
      <c r="W30" s="120"/>
      <c r="X30" s="57"/>
      <c r="Y30" s="57"/>
      <c r="Z30" s="121"/>
      <c r="AA30" s="120"/>
      <c r="AB30" s="57"/>
      <c r="AC30" s="57"/>
      <c r="AD30" s="121"/>
      <c r="AE30" s="120"/>
      <c r="AF30" s="57"/>
      <c r="AG30" s="57"/>
      <c r="AH30" s="121"/>
      <c r="AI30" s="120"/>
      <c r="AJ30" s="57"/>
      <c r="AK30" s="57"/>
      <c r="AL30" s="121"/>
      <c r="AM30" s="120"/>
      <c r="AN30" s="57"/>
      <c r="AO30" s="57"/>
      <c r="AP30" s="121"/>
      <c r="AQ30" s="120"/>
      <c r="AR30" s="57"/>
      <c r="AS30" s="57"/>
      <c r="AT30" s="121"/>
      <c r="AU30" s="132"/>
      <c r="AV30" s="57"/>
      <c r="AW30" s="57"/>
      <c r="AX30" s="121"/>
      <c r="AY30" s="120"/>
      <c r="AZ30" s="57"/>
      <c r="BA30" s="57"/>
      <c r="BB30" s="121"/>
      <c r="BC30" s="120"/>
      <c r="BD30" s="57"/>
      <c r="BE30" s="57"/>
      <c r="BF30" s="121"/>
    </row>
    <row r="31" spans="1:58" hidden="1" x14ac:dyDescent="0.25">
      <c r="A31" s="70">
        <v>29</v>
      </c>
      <c r="B31" s="71" t="s">
        <v>197</v>
      </c>
      <c r="C31" s="82" t="s">
        <v>198</v>
      </c>
      <c r="D31" s="72" t="s">
        <v>218</v>
      </c>
      <c r="E31" s="73" t="s">
        <v>367</v>
      </c>
      <c r="F31" s="62">
        <v>5</v>
      </c>
      <c r="G31" s="97">
        <v>10</v>
      </c>
      <c r="H31" s="73" t="s">
        <v>367</v>
      </c>
      <c r="I31" s="58" t="s">
        <v>345</v>
      </c>
      <c r="J31" s="111" t="s">
        <v>188</v>
      </c>
      <c r="K31" s="120"/>
      <c r="L31" s="57"/>
      <c r="M31" s="57"/>
      <c r="N31" s="121"/>
      <c r="O31" s="120"/>
      <c r="P31" s="57"/>
      <c r="Q31" s="57"/>
      <c r="R31" s="121"/>
      <c r="S31" s="120"/>
      <c r="T31" s="57"/>
      <c r="U31" s="57"/>
      <c r="V31" s="121"/>
      <c r="W31" s="120"/>
      <c r="X31" s="57"/>
      <c r="Y31" s="57"/>
      <c r="Z31" s="121"/>
      <c r="AA31" s="120"/>
      <c r="AB31" s="57"/>
      <c r="AC31" s="57"/>
      <c r="AD31" s="121"/>
      <c r="AE31" s="120"/>
      <c r="AF31" s="57"/>
      <c r="AG31" s="57"/>
      <c r="AH31" s="121"/>
      <c r="AI31" s="120"/>
      <c r="AJ31" s="57"/>
      <c r="AK31" s="57"/>
      <c r="AL31" s="121"/>
      <c r="AM31" s="120"/>
      <c r="AN31" s="57"/>
      <c r="AO31" s="57"/>
      <c r="AP31" s="121"/>
      <c r="AQ31" s="120"/>
      <c r="AR31" s="57"/>
      <c r="AS31" s="57"/>
      <c r="AT31" s="121"/>
      <c r="AU31" s="120"/>
      <c r="AV31" s="57"/>
      <c r="AW31" s="57"/>
      <c r="AX31" s="121"/>
      <c r="AY31" s="132"/>
      <c r="AZ31" s="57"/>
      <c r="BA31" s="57"/>
      <c r="BB31" s="121"/>
      <c r="BC31" s="120"/>
      <c r="BD31" s="57"/>
      <c r="BE31" s="57"/>
      <c r="BF31" s="121"/>
    </row>
    <row r="32" spans="1:58" hidden="1" x14ac:dyDescent="0.25">
      <c r="A32" s="70">
        <v>30</v>
      </c>
      <c r="B32" s="71" t="s">
        <v>197</v>
      </c>
      <c r="C32" s="82" t="s">
        <v>198</v>
      </c>
      <c r="D32" s="72" t="s">
        <v>219</v>
      </c>
      <c r="E32" s="73" t="s">
        <v>368</v>
      </c>
      <c r="F32" s="62">
        <v>5</v>
      </c>
      <c r="G32" s="97">
        <v>10</v>
      </c>
      <c r="H32" s="73" t="s">
        <v>368</v>
      </c>
      <c r="I32" s="58" t="s">
        <v>345</v>
      </c>
      <c r="J32" s="111" t="s">
        <v>188</v>
      </c>
      <c r="K32" s="120"/>
      <c r="L32" s="57"/>
      <c r="M32" s="57"/>
      <c r="N32" s="121"/>
      <c r="O32" s="120"/>
      <c r="P32" s="57"/>
      <c r="Q32" s="57"/>
      <c r="R32" s="121"/>
      <c r="S32" s="120"/>
      <c r="T32" s="57"/>
      <c r="U32" s="57"/>
      <c r="V32" s="121"/>
      <c r="W32" s="120"/>
      <c r="X32" s="57"/>
      <c r="Y32" s="57"/>
      <c r="Z32" s="121"/>
      <c r="AA32" s="120"/>
      <c r="AB32" s="57"/>
      <c r="AC32" s="57"/>
      <c r="AD32" s="121"/>
      <c r="AE32" s="120"/>
      <c r="AF32" s="57"/>
      <c r="AG32" s="57"/>
      <c r="AH32" s="121"/>
      <c r="AI32" s="120"/>
      <c r="AJ32" s="57"/>
      <c r="AK32" s="57"/>
      <c r="AL32" s="121"/>
      <c r="AM32" s="120"/>
      <c r="AN32" s="57"/>
      <c r="AO32" s="57"/>
      <c r="AP32" s="121"/>
      <c r="AQ32" s="120"/>
      <c r="AR32" s="57"/>
      <c r="AS32" s="57"/>
      <c r="AT32" s="121"/>
      <c r="AU32" s="120"/>
      <c r="AV32" s="57"/>
      <c r="AW32" s="57"/>
      <c r="AX32" s="121"/>
      <c r="AY32" s="120"/>
      <c r="AZ32" s="57"/>
      <c r="BA32" s="57"/>
      <c r="BB32" s="121"/>
      <c r="BC32" s="132"/>
      <c r="BD32" s="57"/>
      <c r="BE32" s="57"/>
      <c r="BF32" s="121"/>
    </row>
    <row r="33" spans="1:58" hidden="1" x14ac:dyDescent="0.25">
      <c r="A33" s="70">
        <v>31</v>
      </c>
      <c r="B33" s="71" t="s">
        <v>197</v>
      </c>
      <c r="C33" s="82" t="s">
        <v>198</v>
      </c>
      <c r="D33" s="72" t="s">
        <v>7</v>
      </c>
      <c r="E33" s="73" t="s">
        <v>369</v>
      </c>
      <c r="F33" s="62">
        <v>18</v>
      </c>
      <c r="G33" s="97">
        <v>72</v>
      </c>
      <c r="H33" s="73" t="s">
        <v>369</v>
      </c>
      <c r="I33" s="62" t="s">
        <v>332</v>
      </c>
      <c r="J33" s="111" t="s">
        <v>188</v>
      </c>
      <c r="K33" s="132"/>
      <c r="L33" s="135"/>
      <c r="M33" s="135"/>
      <c r="N33" s="134"/>
      <c r="O33" s="120"/>
      <c r="P33" s="57"/>
      <c r="Q33" s="57"/>
      <c r="R33" s="121"/>
      <c r="S33" s="120"/>
      <c r="T33" s="57"/>
      <c r="U33" s="57"/>
      <c r="V33" s="121"/>
      <c r="W33" s="120"/>
      <c r="X33" s="57"/>
      <c r="Y33" s="57"/>
      <c r="Z33" s="121"/>
      <c r="AA33" s="120"/>
      <c r="AB33" s="57"/>
      <c r="AC33" s="57"/>
      <c r="AD33" s="121"/>
      <c r="AE33" s="120"/>
      <c r="AF33" s="57"/>
      <c r="AG33" s="57"/>
      <c r="AH33" s="121"/>
      <c r="AI33" s="120"/>
      <c r="AJ33" s="57"/>
      <c r="AK33" s="57"/>
      <c r="AL33" s="121"/>
      <c r="AM33" s="120"/>
      <c r="AN33" s="57"/>
      <c r="AO33" s="57"/>
      <c r="AP33" s="121"/>
      <c r="AQ33" s="120"/>
      <c r="AR33" s="57"/>
      <c r="AS33" s="57"/>
      <c r="AT33" s="121"/>
      <c r="AU33" s="120"/>
      <c r="AV33" s="57"/>
      <c r="AW33" s="57"/>
      <c r="AX33" s="121"/>
      <c r="AY33" s="120"/>
      <c r="AZ33" s="57"/>
      <c r="BA33" s="57"/>
      <c r="BB33" s="121"/>
      <c r="BC33" s="120"/>
      <c r="BD33" s="57"/>
      <c r="BE33" s="57"/>
      <c r="BF33" s="121"/>
    </row>
    <row r="34" spans="1:58" hidden="1" x14ac:dyDescent="0.25">
      <c r="A34" s="70">
        <v>32</v>
      </c>
      <c r="B34" s="71" t="s">
        <v>197</v>
      </c>
      <c r="C34" s="82" t="s">
        <v>198</v>
      </c>
      <c r="D34" s="72" t="s">
        <v>7</v>
      </c>
      <c r="E34" s="73" t="s">
        <v>369</v>
      </c>
      <c r="F34" s="62">
        <v>15</v>
      </c>
      <c r="G34" s="97">
        <v>120</v>
      </c>
      <c r="H34" s="73" t="s">
        <v>369</v>
      </c>
      <c r="I34" s="62" t="s">
        <v>350</v>
      </c>
      <c r="J34" s="111" t="s">
        <v>189</v>
      </c>
      <c r="K34" s="132"/>
      <c r="L34" s="135"/>
      <c r="M34" s="135"/>
      <c r="N34" s="134"/>
      <c r="O34" s="120"/>
      <c r="P34" s="57"/>
      <c r="Q34" s="57"/>
      <c r="R34" s="121"/>
      <c r="S34" s="120"/>
      <c r="T34" s="57"/>
      <c r="U34" s="57"/>
      <c r="V34" s="121"/>
      <c r="W34" s="120"/>
      <c r="X34" s="57"/>
      <c r="Y34" s="57"/>
      <c r="Z34" s="121"/>
      <c r="AA34" s="120"/>
      <c r="AB34" s="57"/>
      <c r="AC34" s="57"/>
      <c r="AD34" s="121"/>
      <c r="AE34" s="120"/>
      <c r="AF34" s="57"/>
      <c r="AG34" s="57"/>
      <c r="AH34" s="121"/>
      <c r="AI34" s="120"/>
      <c r="AJ34" s="57"/>
      <c r="AK34" s="57"/>
      <c r="AL34" s="121"/>
      <c r="AM34" s="120"/>
      <c r="AN34" s="57"/>
      <c r="AO34" s="57"/>
      <c r="AP34" s="121"/>
      <c r="AQ34" s="120"/>
      <c r="AR34" s="57"/>
      <c r="AS34" s="57"/>
      <c r="AT34" s="121"/>
      <c r="AU34" s="120"/>
      <c r="AV34" s="57"/>
      <c r="AW34" s="57"/>
      <c r="AX34" s="121"/>
      <c r="AY34" s="120"/>
      <c r="AZ34" s="57"/>
      <c r="BA34" s="57"/>
      <c r="BB34" s="121"/>
      <c r="BC34" s="120"/>
      <c r="BD34" s="57"/>
      <c r="BE34" s="57"/>
      <c r="BF34" s="121"/>
    </row>
    <row r="35" spans="1:58" hidden="1" x14ac:dyDescent="0.25">
      <c r="A35" s="70">
        <v>33</v>
      </c>
      <c r="B35" s="71" t="s">
        <v>197</v>
      </c>
      <c r="C35" s="82" t="s">
        <v>198</v>
      </c>
      <c r="D35" s="76" t="s">
        <v>8</v>
      </c>
      <c r="E35" s="73" t="s">
        <v>363</v>
      </c>
      <c r="F35" s="62">
        <v>18</v>
      </c>
      <c r="G35" s="97">
        <v>36</v>
      </c>
      <c r="H35" s="73" t="s">
        <v>363</v>
      </c>
      <c r="I35" s="62" t="s">
        <v>332</v>
      </c>
      <c r="J35" s="111" t="s">
        <v>188</v>
      </c>
      <c r="K35" s="120"/>
      <c r="L35" s="57"/>
      <c r="M35" s="57"/>
      <c r="N35" s="121"/>
      <c r="O35" s="120"/>
      <c r="P35" s="57"/>
      <c r="Q35" s="57"/>
      <c r="R35" s="121"/>
      <c r="S35" s="120"/>
      <c r="T35" s="57"/>
      <c r="U35" s="57"/>
      <c r="V35" s="121"/>
      <c r="W35" s="120"/>
      <c r="X35" s="57"/>
      <c r="Y35" s="57"/>
      <c r="Z35" s="121"/>
      <c r="AA35" s="120"/>
      <c r="AB35" s="57"/>
      <c r="AC35" s="57"/>
      <c r="AD35" s="121"/>
      <c r="AE35" s="120"/>
      <c r="AF35" s="57"/>
      <c r="AG35" s="57"/>
      <c r="AH35" s="121"/>
      <c r="AI35" s="132"/>
      <c r="AJ35" s="135"/>
      <c r="AK35" s="135"/>
      <c r="AL35" s="134"/>
      <c r="AM35" s="120"/>
      <c r="AN35" s="57"/>
      <c r="AO35" s="57"/>
      <c r="AP35" s="121"/>
      <c r="AQ35" s="120"/>
      <c r="AR35" s="57"/>
      <c r="AS35" s="57"/>
      <c r="AT35" s="121"/>
      <c r="AU35" s="120"/>
      <c r="AV35" s="57"/>
      <c r="AW35" s="57"/>
      <c r="AX35" s="121"/>
      <c r="AY35" s="120"/>
      <c r="AZ35" s="57"/>
      <c r="BA35" s="57"/>
      <c r="BB35" s="121"/>
      <c r="BC35" s="120"/>
      <c r="BD35" s="57"/>
      <c r="BE35" s="57"/>
      <c r="BF35" s="121"/>
    </row>
    <row r="36" spans="1:58" hidden="1" x14ac:dyDescent="0.25">
      <c r="A36" s="70">
        <v>34</v>
      </c>
      <c r="B36" s="71" t="s">
        <v>197</v>
      </c>
      <c r="C36" s="82" t="s">
        <v>198</v>
      </c>
      <c r="D36" s="76" t="s">
        <v>8</v>
      </c>
      <c r="E36" s="73" t="s">
        <v>363</v>
      </c>
      <c r="F36" s="62">
        <v>15</v>
      </c>
      <c r="G36" s="97">
        <v>30</v>
      </c>
      <c r="H36" s="73" t="s">
        <v>363</v>
      </c>
      <c r="I36" s="62" t="s">
        <v>202</v>
      </c>
      <c r="J36" s="111" t="s">
        <v>189</v>
      </c>
      <c r="K36" s="120"/>
      <c r="L36" s="57"/>
      <c r="M36" s="57"/>
      <c r="N36" s="121"/>
      <c r="O36" s="120"/>
      <c r="P36" s="57"/>
      <c r="Q36" s="57"/>
      <c r="R36" s="121"/>
      <c r="S36" s="120"/>
      <c r="T36" s="57"/>
      <c r="U36" s="57"/>
      <c r="V36" s="121"/>
      <c r="W36" s="120"/>
      <c r="X36" s="57"/>
      <c r="Y36" s="57"/>
      <c r="Z36" s="121"/>
      <c r="AA36" s="120"/>
      <c r="AB36" s="57"/>
      <c r="AC36" s="57"/>
      <c r="AD36" s="121"/>
      <c r="AE36" s="120"/>
      <c r="AF36" s="57"/>
      <c r="AG36" s="57"/>
      <c r="AH36" s="121"/>
      <c r="AI36" s="132"/>
      <c r="AJ36" s="135"/>
      <c r="AK36" s="135"/>
      <c r="AL36" s="121"/>
      <c r="AM36" s="120"/>
      <c r="AN36" s="57"/>
      <c r="AO36" s="57"/>
      <c r="AP36" s="121"/>
      <c r="AQ36" s="120"/>
      <c r="AR36" s="57"/>
      <c r="AS36" s="57"/>
      <c r="AT36" s="121"/>
      <c r="AU36" s="120"/>
      <c r="AV36" s="57"/>
      <c r="AW36" s="57"/>
      <c r="AX36" s="121"/>
      <c r="AY36" s="120"/>
      <c r="AZ36" s="57"/>
      <c r="BA36" s="57"/>
      <c r="BB36" s="121"/>
      <c r="BC36" s="120"/>
      <c r="BD36" s="57"/>
      <c r="BE36" s="57"/>
      <c r="BF36" s="121"/>
    </row>
    <row r="37" spans="1:58" hidden="1" x14ac:dyDescent="0.25">
      <c r="A37" s="70">
        <v>35</v>
      </c>
      <c r="B37" s="71" t="s">
        <v>197</v>
      </c>
      <c r="C37" s="82" t="s">
        <v>198</v>
      </c>
      <c r="D37" s="72" t="s">
        <v>233</v>
      </c>
      <c r="E37" s="73" t="s">
        <v>369</v>
      </c>
      <c r="F37" s="62">
        <v>20</v>
      </c>
      <c r="G37" s="97">
        <v>120</v>
      </c>
      <c r="H37" s="73" t="s">
        <v>369</v>
      </c>
      <c r="I37" s="62" t="s">
        <v>348</v>
      </c>
      <c r="J37" s="111" t="s">
        <v>188</v>
      </c>
      <c r="K37" s="132"/>
      <c r="L37" s="135"/>
      <c r="M37" s="135"/>
      <c r="N37" s="134"/>
      <c r="O37" s="120"/>
      <c r="P37" s="57"/>
      <c r="Q37" s="57"/>
      <c r="R37" s="121"/>
      <c r="S37" s="120"/>
      <c r="T37" s="57"/>
      <c r="U37" s="57"/>
      <c r="V37" s="121"/>
      <c r="W37" s="120"/>
      <c r="X37" s="57"/>
      <c r="Y37" s="57"/>
      <c r="Z37" s="121"/>
      <c r="AA37" s="120"/>
      <c r="AB37" s="57"/>
      <c r="AC37" s="57"/>
      <c r="AD37" s="121"/>
      <c r="AE37" s="120"/>
      <c r="AF37" s="57"/>
      <c r="AG37" s="57"/>
      <c r="AH37" s="121"/>
      <c r="AI37" s="120"/>
      <c r="AJ37" s="57"/>
      <c r="AK37" s="57"/>
      <c r="AL37" s="121"/>
      <c r="AM37" s="120"/>
      <c r="AN37" s="57"/>
      <c r="AO37" s="57"/>
      <c r="AP37" s="121"/>
      <c r="AQ37" s="120"/>
      <c r="AR37" s="57"/>
      <c r="AS37" s="57"/>
      <c r="AT37" s="121"/>
      <c r="AU37" s="120"/>
      <c r="AV37" s="57"/>
      <c r="AW37" s="57"/>
      <c r="AX37" s="121"/>
      <c r="AY37" s="120"/>
      <c r="AZ37" s="57"/>
      <c r="BA37" s="57"/>
      <c r="BB37" s="121"/>
      <c r="BC37" s="120"/>
      <c r="BD37" s="57"/>
      <c r="BE37" s="57"/>
      <c r="BF37" s="121"/>
    </row>
    <row r="38" spans="1:58" hidden="1" x14ac:dyDescent="0.25">
      <c r="A38" s="70">
        <v>36</v>
      </c>
      <c r="B38" s="71" t="s">
        <v>197</v>
      </c>
      <c r="C38" s="82" t="s">
        <v>198</v>
      </c>
      <c r="D38" s="72" t="s">
        <v>23</v>
      </c>
      <c r="E38" s="73" t="s">
        <v>360</v>
      </c>
      <c r="F38" s="62">
        <v>22</v>
      </c>
      <c r="G38" s="97">
        <v>132</v>
      </c>
      <c r="H38" s="73" t="s">
        <v>386</v>
      </c>
      <c r="I38" s="62" t="s">
        <v>348</v>
      </c>
      <c r="J38" s="111" t="s">
        <v>188</v>
      </c>
      <c r="K38" s="120"/>
      <c r="L38" s="57"/>
      <c r="M38" s="57"/>
      <c r="N38" s="121"/>
      <c r="O38" s="120"/>
      <c r="P38" s="57"/>
      <c r="Q38" s="57"/>
      <c r="R38" s="121"/>
      <c r="S38" s="120"/>
      <c r="T38" s="57"/>
      <c r="U38" s="57"/>
      <c r="V38" s="134"/>
      <c r="W38" s="132"/>
      <c r="X38" s="135"/>
      <c r="Y38" s="135"/>
      <c r="Z38" s="121"/>
      <c r="AA38" s="120"/>
      <c r="AB38" s="57"/>
      <c r="AC38" s="57"/>
      <c r="AD38" s="121"/>
      <c r="AE38" s="120"/>
      <c r="AF38" s="57"/>
      <c r="AG38" s="57"/>
      <c r="AH38" s="121"/>
      <c r="AI38" s="120"/>
      <c r="AJ38" s="57"/>
      <c r="AK38" s="57"/>
      <c r="AL38" s="121"/>
      <c r="AM38" s="120"/>
      <c r="AN38" s="57"/>
      <c r="AO38" s="57"/>
      <c r="AP38" s="121"/>
      <c r="AQ38" s="120"/>
      <c r="AR38" s="57"/>
      <c r="AS38" s="57"/>
      <c r="AT38" s="121"/>
      <c r="AU38" s="120"/>
      <c r="AV38" s="57"/>
      <c r="AW38" s="57"/>
      <c r="AX38" s="121"/>
      <c r="AY38" s="120"/>
      <c r="AZ38" s="57"/>
      <c r="BA38" s="57"/>
      <c r="BB38" s="121"/>
      <c r="BC38" s="120"/>
      <c r="BD38" s="57"/>
      <c r="BE38" s="57"/>
      <c r="BF38" s="121"/>
    </row>
    <row r="39" spans="1:58" hidden="1" x14ac:dyDescent="0.25">
      <c r="A39" s="70">
        <v>37</v>
      </c>
      <c r="B39" s="71" t="s">
        <v>197</v>
      </c>
      <c r="C39" s="82" t="s">
        <v>198</v>
      </c>
      <c r="D39" s="72" t="s">
        <v>24</v>
      </c>
      <c r="E39" s="73" t="s">
        <v>362</v>
      </c>
      <c r="F39" s="62">
        <v>22</v>
      </c>
      <c r="G39" s="97">
        <v>132</v>
      </c>
      <c r="H39" s="73" t="s">
        <v>363</v>
      </c>
      <c r="I39" s="62" t="s">
        <v>348</v>
      </c>
      <c r="J39" s="111" t="s">
        <v>188</v>
      </c>
      <c r="K39" s="120"/>
      <c r="L39" s="57"/>
      <c r="M39" s="57"/>
      <c r="N39" s="121"/>
      <c r="O39" s="120"/>
      <c r="P39" s="57"/>
      <c r="Q39" s="57"/>
      <c r="R39" s="121"/>
      <c r="S39" s="120"/>
      <c r="T39" s="57"/>
      <c r="U39" s="57"/>
      <c r="V39" s="121"/>
      <c r="W39" s="120"/>
      <c r="X39" s="57"/>
      <c r="Y39" s="57"/>
      <c r="Z39" s="121"/>
      <c r="AA39" s="120"/>
      <c r="AB39" s="57"/>
      <c r="AC39" s="57"/>
      <c r="AD39" s="121"/>
      <c r="AE39" s="120"/>
      <c r="AF39" s="57"/>
      <c r="AG39" s="135"/>
      <c r="AH39" s="134"/>
      <c r="AI39" s="132"/>
      <c r="AJ39" s="135"/>
      <c r="AK39" s="135"/>
      <c r="AL39" s="121"/>
      <c r="AM39" s="120"/>
      <c r="AN39" s="57"/>
      <c r="AO39" s="57"/>
      <c r="AP39" s="121"/>
      <c r="AQ39" s="120"/>
      <c r="AR39" s="57"/>
      <c r="AS39" s="57"/>
      <c r="AT39" s="121"/>
      <c r="AU39" s="120"/>
      <c r="AV39" s="57"/>
      <c r="AW39" s="57"/>
      <c r="AX39" s="121"/>
      <c r="AY39" s="120"/>
      <c r="AZ39" s="57"/>
      <c r="BA39" s="57"/>
      <c r="BB39" s="121"/>
      <c r="BC39" s="120"/>
      <c r="BD39" s="57"/>
      <c r="BE39" s="57"/>
      <c r="BF39" s="121"/>
    </row>
    <row r="40" spans="1:58" hidden="1" x14ac:dyDescent="0.25">
      <c r="A40" s="70">
        <v>38</v>
      </c>
      <c r="B40" s="71" t="s">
        <v>197</v>
      </c>
      <c r="C40" s="82" t="s">
        <v>198</v>
      </c>
      <c r="D40" s="72" t="s">
        <v>25</v>
      </c>
      <c r="E40" s="73" t="s">
        <v>365</v>
      </c>
      <c r="F40" s="62">
        <v>22</v>
      </c>
      <c r="G40" s="97">
        <v>132</v>
      </c>
      <c r="H40" s="73" t="s">
        <v>366</v>
      </c>
      <c r="I40" s="62" t="s">
        <v>348</v>
      </c>
      <c r="J40" s="111" t="s">
        <v>188</v>
      </c>
      <c r="K40" s="120"/>
      <c r="L40" s="57"/>
      <c r="M40" s="57"/>
      <c r="N40" s="121"/>
      <c r="O40" s="120"/>
      <c r="P40" s="57"/>
      <c r="Q40" s="57"/>
      <c r="R40" s="121"/>
      <c r="S40" s="120"/>
      <c r="T40" s="57"/>
      <c r="U40" s="57"/>
      <c r="V40" s="121"/>
      <c r="W40" s="120"/>
      <c r="X40" s="57"/>
      <c r="Y40" s="57"/>
      <c r="Z40" s="121"/>
      <c r="AA40" s="120"/>
      <c r="AB40" s="57"/>
      <c r="AC40" s="57"/>
      <c r="AD40" s="121"/>
      <c r="AE40" s="120"/>
      <c r="AF40" s="57"/>
      <c r="AG40" s="57"/>
      <c r="AH40" s="121"/>
      <c r="AI40" s="120"/>
      <c r="AJ40" s="57"/>
      <c r="AK40" s="57"/>
      <c r="AL40" s="121"/>
      <c r="AM40" s="120"/>
      <c r="AN40" s="57"/>
      <c r="AO40" s="57"/>
      <c r="AP40" s="121"/>
      <c r="AQ40" s="120"/>
      <c r="AR40" s="57"/>
      <c r="AS40" s="57"/>
      <c r="AT40" s="134"/>
      <c r="AU40" s="132"/>
      <c r="AV40" s="135"/>
      <c r="AW40" s="135"/>
      <c r="AX40" s="134"/>
      <c r="AY40" s="120"/>
      <c r="AZ40" s="57"/>
      <c r="BA40" s="57"/>
      <c r="BB40" s="121"/>
      <c r="BC40" s="120"/>
      <c r="BD40" s="57"/>
      <c r="BE40" s="57"/>
      <c r="BF40" s="121"/>
    </row>
    <row r="41" spans="1:58" hidden="1" x14ac:dyDescent="0.25">
      <c r="A41" s="70">
        <v>39</v>
      </c>
      <c r="B41" s="71" t="s">
        <v>197</v>
      </c>
      <c r="C41" s="82" t="s">
        <v>198</v>
      </c>
      <c r="D41" s="72" t="s">
        <v>201</v>
      </c>
      <c r="E41" s="73" t="s">
        <v>363</v>
      </c>
      <c r="F41" s="62">
        <v>2</v>
      </c>
      <c r="G41" s="97">
        <v>8</v>
      </c>
      <c r="H41" s="73" t="s">
        <v>363</v>
      </c>
      <c r="I41" s="62" t="s">
        <v>343</v>
      </c>
      <c r="J41" s="111" t="s">
        <v>188</v>
      </c>
      <c r="K41" s="120"/>
      <c r="L41" s="57"/>
      <c r="M41" s="57"/>
      <c r="N41" s="121"/>
      <c r="O41" s="120"/>
      <c r="P41" s="57"/>
      <c r="Q41" s="57"/>
      <c r="R41" s="121"/>
      <c r="S41" s="120"/>
      <c r="T41" s="57"/>
      <c r="U41" s="57"/>
      <c r="V41" s="121"/>
      <c r="W41" s="120"/>
      <c r="X41" s="57"/>
      <c r="Y41" s="57"/>
      <c r="Z41" s="121"/>
      <c r="AA41" s="120"/>
      <c r="AB41" s="57"/>
      <c r="AC41" s="57"/>
      <c r="AD41" s="121"/>
      <c r="AE41" s="120"/>
      <c r="AF41" s="57"/>
      <c r="AG41" s="57"/>
      <c r="AH41" s="121"/>
      <c r="AI41" s="132"/>
      <c r="AJ41" s="57"/>
      <c r="AK41" s="57"/>
      <c r="AL41" s="121"/>
      <c r="AM41" s="120"/>
      <c r="AN41" s="57"/>
      <c r="AO41" s="57"/>
      <c r="AP41" s="121"/>
      <c r="AQ41" s="120"/>
      <c r="AR41" s="57"/>
      <c r="AS41" s="57"/>
      <c r="AT41" s="121"/>
      <c r="AU41" s="120"/>
      <c r="AV41" s="57"/>
      <c r="AW41" s="57"/>
      <c r="AX41" s="121"/>
      <c r="AY41" s="120"/>
      <c r="AZ41" s="57"/>
      <c r="BA41" s="57"/>
      <c r="BB41" s="121"/>
      <c r="BC41" s="120"/>
      <c r="BD41" s="57"/>
      <c r="BE41" s="57"/>
      <c r="BF41" s="121"/>
    </row>
    <row r="42" spans="1:58" hidden="1" x14ac:dyDescent="0.25">
      <c r="A42" s="70">
        <v>40</v>
      </c>
      <c r="B42" s="71" t="s">
        <v>197</v>
      </c>
      <c r="C42" s="82" t="s">
        <v>198</v>
      </c>
      <c r="D42" s="72" t="s">
        <v>203</v>
      </c>
      <c r="E42" s="73" t="s">
        <v>369</v>
      </c>
      <c r="F42" s="62">
        <v>18</v>
      </c>
      <c r="G42" s="97">
        <v>72</v>
      </c>
      <c r="H42" s="73" t="s">
        <v>369</v>
      </c>
      <c r="I42" s="58" t="s">
        <v>345</v>
      </c>
      <c r="J42" s="111" t="s">
        <v>188</v>
      </c>
      <c r="K42" s="132"/>
      <c r="L42" s="135"/>
      <c r="M42" s="135"/>
      <c r="N42" s="134"/>
      <c r="O42" s="120"/>
      <c r="P42" s="57"/>
      <c r="Q42" s="57"/>
      <c r="R42" s="121"/>
      <c r="S42" s="120"/>
      <c r="T42" s="57"/>
      <c r="U42" s="57"/>
      <c r="V42" s="121"/>
      <c r="W42" s="120"/>
      <c r="X42" s="57"/>
      <c r="Y42" s="57"/>
      <c r="Z42" s="121"/>
      <c r="AA42" s="120"/>
      <c r="AB42" s="57"/>
      <c r="AC42" s="57"/>
      <c r="AD42" s="121"/>
      <c r="AE42" s="120"/>
      <c r="AF42" s="57"/>
      <c r="AG42" s="57"/>
      <c r="AH42" s="121"/>
      <c r="AI42" s="120"/>
      <c r="AJ42" s="57"/>
      <c r="AK42" s="57"/>
      <c r="AL42" s="121"/>
      <c r="AM42" s="120"/>
      <c r="AN42" s="57"/>
      <c r="AO42" s="57"/>
      <c r="AP42" s="121"/>
      <c r="AQ42" s="120"/>
      <c r="AR42" s="57"/>
      <c r="AS42" s="57"/>
      <c r="AT42" s="121"/>
      <c r="AU42" s="120"/>
      <c r="AV42" s="57"/>
      <c r="AW42" s="57"/>
      <c r="AX42" s="121"/>
      <c r="AY42" s="120"/>
      <c r="AZ42" s="57"/>
      <c r="BA42" s="57"/>
      <c r="BB42" s="121"/>
      <c r="BC42" s="120"/>
      <c r="BD42" s="57"/>
      <c r="BE42" s="57"/>
      <c r="BF42" s="121"/>
    </row>
    <row r="43" spans="1:58" hidden="1" x14ac:dyDescent="0.25">
      <c r="A43" s="70">
        <v>41</v>
      </c>
      <c r="B43" s="71" t="s">
        <v>197</v>
      </c>
      <c r="C43" s="82" t="s">
        <v>198</v>
      </c>
      <c r="D43" s="72" t="s">
        <v>203</v>
      </c>
      <c r="E43" s="73" t="s">
        <v>369</v>
      </c>
      <c r="F43" s="62">
        <v>15</v>
      </c>
      <c r="G43" s="97">
        <v>60</v>
      </c>
      <c r="H43" s="73" t="s">
        <v>369</v>
      </c>
      <c r="I43" s="95" t="s">
        <v>344</v>
      </c>
      <c r="J43" s="111" t="s">
        <v>189</v>
      </c>
      <c r="K43" s="132"/>
      <c r="L43" s="135"/>
      <c r="M43" s="135"/>
      <c r="N43" s="134"/>
      <c r="O43" s="120"/>
      <c r="P43" s="57"/>
      <c r="Q43" s="57"/>
      <c r="R43" s="121"/>
      <c r="S43" s="120"/>
      <c r="T43" s="57"/>
      <c r="U43" s="57"/>
      <c r="V43" s="121"/>
      <c r="W43" s="120"/>
      <c r="X43" s="57"/>
      <c r="Y43" s="57"/>
      <c r="Z43" s="121"/>
      <c r="AA43" s="120"/>
      <c r="AB43" s="57"/>
      <c r="AC43" s="57"/>
      <c r="AD43" s="121"/>
      <c r="AE43" s="120"/>
      <c r="AF43" s="57"/>
      <c r="AG43" s="57"/>
      <c r="AH43" s="121"/>
      <c r="AI43" s="120"/>
      <c r="AJ43" s="57"/>
      <c r="AK43" s="57"/>
      <c r="AL43" s="121"/>
      <c r="AM43" s="120"/>
      <c r="AN43" s="57"/>
      <c r="AO43" s="57"/>
      <c r="AP43" s="121"/>
      <c r="AQ43" s="120"/>
      <c r="AR43" s="57"/>
      <c r="AS43" s="57"/>
      <c r="AT43" s="121"/>
      <c r="AU43" s="120"/>
      <c r="AV43" s="57"/>
      <c r="AW43" s="57"/>
      <c r="AX43" s="121"/>
      <c r="AY43" s="120"/>
      <c r="AZ43" s="57"/>
      <c r="BA43" s="57"/>
      <c r="BB43" s="121"/>
      <c r="BC43" s="120"/>
      <c r="BD43" s="57"/>
      <c r="BE43" s="57"/>
      <c r="BF43" s="121"/>
    </row>
    <row r="44" spans="1:58" hidden="1" x14ac:dyDescent="0.25">
      <c r="A44" s="70">
        <v>42</v>
      </c>
      <c r="B44" s="71" t="s">
        <v>197</v>
      </c>
      <c r="C44" s="82" t="s">
        <v>198</v>
      </c>
      <c r="D44" s="72" t="s">
        <v>229</v>
      </c>
      <c r="E44" s="73" t="s">
        <v>386</v>
      </c>
      <c r="F44" s="62">
        <v>18</v>
      </c>
      <c r="G44" s="97">
        <v>72</v>
      </c>
      <c r="H44" s="73" t="s">
        <v>361</v>
      </c>
      <c r="I44" s="58" t="s">
        <v>342</v>
      </c>
      <c r="J44" s="111" t="s">
        <v>188</v>
      </c>
      <c r="K44" s="120"/>
      <c r="L44" s="57"/>
      <c r="M44" s="57"/>
      <c r="N44" s="121"/>
      <c r="O44" s="120"/>
      <c r="P44" s="57"/>
      <c r="Q44" s="57"/>
      <c r="R44" s="121"/>
      <c r="S44" s="120"/>
      <c r="T44" s="57"/>
      <c r="U44" s="57"/>
      <c r="V44" s="121"/>
      <c r="W44" s="120"/>
      <c r="X44" s="57"/>
      <c r="Y44" s="135"/>
      <c r="Z44" s="134"/>
      <c r="AA44" s="132"/>
      <c r="AB44" s="135"/>
      <c r="AC44" s="57"/>
      <c r="AD44" s="121"/>
      <c r="AE44" s="120"/>
      <c r="AF44" s="57"/>
      <c r="AG44" s="57"/>
      <c r="AH44" s="121"/>
      <c r="AI44" s="120"/>
      <c r="AJ44" s="57"/>
      <c r="AK44" s="57"/>
      <c r="AL44" s="121"/>
      <c r="AM44" s="120"/>
      <c r="AN44" s="57"/>
      <c r="AO44" s="57"/>
      <c r="AP44" s="121"/>
      <c r="AQ44" s="120"/>
      <c r="AR44" s="57"/>
      <c r="AS44" s="57"/>
      <c r="AT44" s="121"/>
      <c r="AU44" s="120"/>
      <c r="AV44" s="57"/>
      <c r="AW44" s="57"/>
      <c r="AX44" s="121"/>
      <c r="AY44" s="120"/>
      <c r="AZ44" s="57"/>
      <c r="BA44" s="57"/>
      <c r="BB44" s="121"/>
      <c r="BC44" s="120"/>
      <c r="BD44" s="57"/>
      <c r="BE44" s="57"/>
      <c r="BF44" s="121"/>
    </row>
    <row r="45" spans="1:58" hidden="1" x14ac:dyDescent="0.25">
      <c r="A45" s="70">
        <v>43</v>
      </c>
      <c r="B45" s="71" t="s">
        <v>197</v>
      </c>
      <c r="C45" s="82" t="s">
        <v>198</v>
      </c>
      <c r="D45" s="72" t="s">
        <v>230</v>
      </c>
      <c r="E45" s="73" t="s">
        <v>363</v>
      </c>
      <c r="F45" s="62">
        <v>18</v>
      </c>
      <c r="G45" s="97">
        <v>72</v>
      </c>
      <c r="H45" s="73" t="s">
        <v>363</v>
      </c>
      <c r="I45" s="58" t="s">
        <v>342</v>
      </c>
      <c r="J45" s="111" t="s">
        <v>188</v>
      </c>
      <c r="K45" s="120"/>
      <c r="L45" s="57"/>
      <c r="M45" s="57"/>
      <c r="N45" s="121"/>
      <c r="O45" s="120"/>
      <c r="P45" s="57"/>
      <c r="Q45" s="57"/>
      <c r="R45" s="121"/>
      <c r="S45" s="120"/>
      <c r="T45" s="57"/>
      <c r="U45" s="57"/>
      <c r="V45" s="121"/>
      <c r="W45" s="120"/>
      <c r="X45" s="57"/>
      <c r="Y45" s="57"/>
      <c r="Z45" s="121"/>
      <c r="AA45" s="120"/>
      <c r="AB45" s="57"/>
      <c r="AC45" s="57"/>
      <c r="AD45" s="121"/>
      <c r="AE45" s="120"/>
      <c r="AF45" s="57"/>
      <c r="AG45" s="57"/>
      <c r="AH45" s="121"/>
      <c r="AI45" s="132"/>
      <c r="AJ45" s="135"/>
      <c r="AK45" s="135"/>
      <c r="AL45" s="134"/>
      <c r="AM45" s="120"/>
      <c r="AN45" s="57"/>
      <c r="AO45" s="57"/>
      <c r="AP45" s="121"/>
      <c r="AQ45" s="120"/>
      <c r="AR45" s="57"/>
      <c r="AS45" s="57"/>
      <c r="AT45" s="121"/>
      <c r="AU45" s="120"/>
      <c r="AV45" s="57"/>
      <c r="AW45" s="57"/>
      <c r="AX45" s="121"/>
      <c r="AY45" s="120"/>
      <c r="AZ45" s="57"/>
      <c r="BA45" s="57"/>
      <c r="BB45" s="121"/>
      <c r="BC45" s="120"/>
      <c r="BD45" s="57"/>
      <c r="BE45" s="57"/>
      <c r="BF45" s="121"/>
    </row>
    <row r="46" spans="1:58" hidden="1" x14ac:dyDescent="0.25">
      <c r="A46" s="70">
        <v>44</v>
      </c>
      <c r="B46" s="71" t="s">
        <v>197</v>
      </c>
      <c r="C46" s="82" t="s">
        <v>198</v>
      </c>
      <c r="D46" s="72" t="s">
        <v>231</v>
      </c>
      <c r="E46" s="73" t="s">
        <v>366</v>
      </c>
      <c r="F46" s="62">
        <v>18</v>
      </c>
      <c r="G46" s="97">
        <v>72</v>
      </c>
      <c r="H46" s="73" t="s">
        <v>366</v>
      </c>
      <c r="I46" s="58" t="s">
        <v>342</v>
      </c>
      <c r="J46" s="111" t="s">
        <v>188</v>
      </c>
      <c r="K46" s="120"/>
      <c r="L46" s="57"/>
      <c r="M46" s="57"/>
      <c r="N46" s="121"/>
      <c r="O46" s="120"/>
      <c r="P46" s="57"/>
      <c r="Q46" s="57"/>
      <c r="R46" s="121"/>
      <c r="S46" s="120"/>
      <c r="T46" s="57"/>
      <c r="U46" s="57"/>
      <c r="V46" s="121"/>
      <c r="W46" s="120"/>
      <c r="X46" s="57"/>
      <c r="Y46" s="57"/>
      <c r="Z46" s="121"/>
      <c r="AA46" s="120"/>
      <c r="AB46" s="57"/>
      <c r="AC46" s="57"/>
      <c r="AD46" s="121"/>
      <c r="AE46" s="120"/>
      <c r="AF46" s="57"/>
      <c r="AG46" s="57"/>
      <c r="AH46" s="121"/>
      <c r="AI46" s="120"/>
      <c r="AJ46" s="57"/>
      <c r="AK46" s="57"/>
      <c r="AL46" s="121"/>
      <c r="AM46" s="120"/>
      <c r="AN46" s="57"/>
      <c r="AO46" s="57"/>
      <c r="AP46" s="121"/>
      <c r="AQ46" s="120"/>
      <c r="AR46" s="57"/>
      <c r="AS46" s="57"/>
      <c r="AT46" s="121"/>
      <c r="AU46" s="132"/>
      <c r="AV46" s="135"/>
      <c r="AW46" s="135"/>
      <c r="AX46" s="134"/>
      <c r="AY46" s="120"/>
      <c r="AZ46" s="57"/>
      <c r="BA46" s="57"/>
      <c r="BB46" s="121"/>
      <c r="BC46" s="120"/>
      <c r="BD46" s="57"/>
      <c r="BE46" s="57"/>
      <c r="BF46" s="121"/>
    </row>
    <row r="47" spans="1:58" hidden="1" x14ac:dyDescent="0.25">
      <c r="A47" s="70">
        <v>45</v>
      </c>
      <c r="B47" s="71" t="s">
        <v>197</v>
      </c>
      <c r="C47" s="82" t="s">
        <v>198</v>
      </c>
      <c r="D47" s="72" t="s">
        <v>231</v>
      </c>
      <c r="E47" s="73" t="s">
        <v>366</v>
      </c>
      <c r="F47" s="62">
        <v>15</v>
      </c>
      <c r="G47" s="97">
        <v>60</v>
      </c>
      <c r="H47" s="73" t="s">
        <v>366</v>
      </c>
      <c r="I47" s="58" t="s">
        <v>345</v>
      </c>
      <c r="J47" s="111" t="s">
        <v>189</v>
      </c>
      <c r="K47" s="120"/>
      <c r="L47" s="57"/>
      <c r="M47" s="57"/>
      <c r="N47" s="121"/>
      <c r="O47" s="120"/>
      <c r="P47" s="57"/>
      <c r="Q47" s="57"/>
      <c r="R47" s="121"/>
      <c r="S47" s="120"/>
      <c r="T47" s="57"/>
      <c r="U47" s="57"/>
      <c r="V47" s="121"/>
      <c r="W47" s="120"/>
      <c r="X47" s="57"/>
      <c r="Y47" s="57"/>
      <c r="Z47" s="121"/>
      <c r="AA47" s="120"/>
      <c r="AB47" s="57"/>
      <c r="AC47" s="57"/>
      <c r="AD47" s="121"/>
      <c r="AE47" s="120"/>
      <c r="AF47" s="57"/>
      <c r="AG47" s="57"/>
      <c r="AH47" s="121"/>
      <c r="AI47" s="120"/>
      <c r="AJ47" s="57"/>
      <c r="AK47" s="57"/>
      <c r="AL47" s="121"/>
      <c r="AM47" s="120"/>
      <c r="AN47" s="57"/>
      <c r="AO47" s="57"/>
      <c r="AP47" s="121"/>
      <c r="AQ47" s="120"/>
      <c r="AR47" s="57"/>
      <c r="AS47" s="57"/>
      <c r="AT47" s="121"/>
      <c r="AU47" s="132"/>
      <c r="AV47" s="135"/>
      <c r="AW47" s="135"/>
      <c r="AX47" s="121"/>
      <c r="AY47" s="120"/>
      <c r="AZ47" s="57"/>
      <c r="BA47" s="57"/>
      <c r="BB47" s="121"/>
      <c r="BC47" s="120"/>
      <c r="BD47" s="57"/>
      <c r="BE47" s="57"/>
      <c r="BF47" s="121"/>
    </row>
    <row r="48" spans="1:58" ht="19" hidden="1" x14ac:dyDescent="0.25">
      <c r="A48" s="70">
        <v>46</v>
      </c>
      <c r="B48" s="71" t="s">
        <v>254</v>
      </c>
      <c r="C48" s="82" t="s">
        <v>198</v>
      </c>
      <c r="D48" s="72" t="s">
        <v>21</v>
      </c>
      <c r="E48" s="73" t="s">
        <v>369</v>
      </c>
      <c r="F48" s="62">
        <v>15</v>
      </c>
      <c r="G48" s="97">
        <v>60</v>
      </c>
      <c r="H48" s="73" t="s">
        <v>369</v>
      </c>
      <c r="I48" s="62" t="s">
        <v>332</v>
      </c>
      <c r="J48" s="111" t="s">
        <v>188</v>
      </c>
      <c r="K48" s="132"/>
      <c r="L48" s="135"/>
      <c r="M48" s="135"/>
      <c r="N48" s="134"/>
      <c r="O48" s="120"/>
      <c r="P48" s="57"/>
      <c r="Q48" s="57"/>
      <c r="R48" s="121"/>
      <c r="S48" s="120"/>
      <c r="T48" s="57"/>
      <c r="U48" s="57"/>
      <c r="V48" s="121"/>
      <c r="W48" s="120"/>
      <c r="X48" s="57"/>
      <c r="Y48" s="57"/>
      <c r="Z48" s="121"/>
      <c r="AA48" s="120"/>
      <c r="AB48" s="57"/>
      <c r="AC48" s="57"/>
      <c r="AD48" s="121"/>
      <c r="AE48" s="120"/>
      <c r="AF48" s="57"/>
      <c r="AG48" s="57"/>
      <c r="AH48" s="121"/>
      <c r="AI48" s="120"/>
      <c r="AJ48" s="57"/>
      <c r="AK48" s="57"/>
      <c r="AL48" s="121"/>
      <c r="AM48" s="120"/>
      <c r="AN48" s="57"/>
      <c r="AO48" s="57"/>
      <c r="AP48" s="121"/>
      <c r="AQ48" s="120"/>
      <c r="AR48" s="57"/>
      <c r="AS48" s="57"/>
      <c r="AT48" s="121"/>
      <c r="AU48" s="120"/>
      <c r="AV48" s="57"/>
      <c r="AW48" s="57"/>
      <c r="AX48" s="121"/>
      <c r="AY48" s="120"/>
      <c r="AZ48" s="57"/>
      <c r="BA48" s="57"/>
      <c r="BB48" s="121"/>
      <c r="BC48" s="120"/>
      <c r="BD48" s="57"/>
      <c r="BE48" s="57"/>
      <c r="BF48" s="121"/>
    </row>
    <row r="49" spans="1:58" ht="19" hidden="1" x14ac:dyDescent="0.25">
      <c r="A49" s="70">
        <v>47</v>
      </c>
      <c r="B49" s="71" t="s">
        <v>254</v>
      </c>
      <c r="C49" s="82" t="s">
        <v>198</v>
      </c>
      <c r="D49" s="72" t="s">
        <v>234</v>
      </c>
      <c r="E49" s="73" t="s">
        <v>386</v>
      </c>
      <c r="F49" s="62">
        <v>15</v>
      </c>
      <c r="G49" s="97">
        <v>60</v>
      </c>
      <c r="H49" s="73" t="s">
        <v>386</v>
      </c>
      <c r="I49" s="62" t="s">
        <v>332</v>
      </c>
      <c r="J49" s="111" t="s">
        <v>188</v>
      </c>
      <c r="K49" s="120"/>
      <c r="L49" s="57"/>
      <c r="M49" s="57"/>
      <c r="N49" s="121"/>
      <c r="O49" s="120"/>
      <c r="P49" s="57"/>
      <c r="Q49" s="57"/>
      <c r="R49" s="121"/>
      <c r="S49" s="120"/>
      <c r="T49" s="57"/>
      <c r="U49" s="57"/>
      <c r="V49" s="121"/>
      <c r="W49" s="132"/>
      <c r="X49" s="135"/>
      <c r="Y49" s="135"/>
      <c r="Z49" s="121"/>
      <c r="AA49" s="120"/>
      <c r="AB49" s="57"/>
      <c r="AC49" s="57"/>
      <c r="AD49" s="121"/>
      <c r="AE49" s="120"/>
      <c r="AF49" s="57"/>
      <c r="AG49" s="57"/>
      <c r="AH49" s="121"/>
      <c r="AI49" s="120"/>
      <c r="AJ49" s="57"/>
      <c r="AK49" s="57"/>
      <c r="AL49" s="121"/>
      <c r="AM49" s="120"/>
      <c r="AN49" s="57"/>
      <c r="AO49" s="57"/>
      <c r="AP49" s="121"/>
      <c r="AQ49" s="120"/>
      <c r="AR49" s="57"/>
      <c r="AS49" s="57"/>
      <c r="AT49" s="121"/>
      <c r="AU49" s="120"/>
      <c r="AV49" s="57"/>
      <c r="AW49" s="57"/>
      <c r="AX49" s="121"/>
      <c r="AY49" s="120"/>
      <c r="AZ49" s="57"/>
      <c r="BA49" s="57"/>
      <c r="BB49" s="121"/>
      <c r="BC49" s="120"/>
      <c r="BD49" s="57"/>
      <c r="BE49" s="57"/>
      <c r="BF49" s="121"/>
    </row>
    <row r="50" spans="1:58" ht="19" hidden="1" x14ac:dyDescent="0.25">
      <c r="A50" s="70">
        <v>48</v>
      </c>
      <c r="B50" s="71" t="s">
        <v>254</v>
      </c>
      <c r="C50" s="82" t="s">
        <v>198</v>
      </c>
      <c r="D50" s="72" t="s">
        <v>235</v>
      </c>
      <c r="E50" s="73" t="s">
        <v>363</v>
      </c>
      <c r="F50" s="62">
        <v>15</v>
      </c>
      <c r="G50" s="97">
        <v>60</v>
      </c>
      <c r="H50" s="73" t="s">
        <v>363</v>
      </c>
      <c r="I50" s="62" t="s">
        <v>332</v>
      </c>
      <c r="J50" s="111" t="s">
        <v>188</v>
      </c>
      <c r="K50" s="120"/>
      <c r="L50" s="57"/>
      <c r="M50" s="57"/>
      <c r="N50" s="121"/>
      <c r="O50" s="120"/>
      <c r="P50" s="57"/>
      <c r="Q50" s="57"/>
      <c r="R50" s="121"/>
      <c r="S50" s="120"/>
      <c r="T50" s="57"/>
      <c r="U50" s="57"/>
      <c r="V50" s="121"/>
      <c r="W50" s="120"/>
      <c r="X50" s="57"/>
      <c r="Y50" s="57"/>
      <c r="Z50" s="121"/>
      <c r="AA50" s="120"/>
      <c r="AB50" s="57"/>
      <c r="AC50" s="57"/>
      <c r="AD50" s="121"/>
      <c r="AE50" s="120"/>
      <c r="AF50" s="57"/>
      <c r="AG50" s="57"/>
      <c r="AH50" s="121"/>
      <c r="AI50" s="132"/>
      <c r="AJ50" s="135"/>
      <c r="AK50" s="135"/>
      <c r="AL50" s="121"/>
      <c r="AM50" s="120"/>
      <c r="AN50" s="57"/>
      <c r="AO50" s="57"/>
      <c r="AP50" s="121"/>
      <c r="AQ50" s="120"/>
      <c r="AR50" s="57"/>
      <c r="AS50" s="57"/>
      <c r="AT50" s="121"/>
      <c r="AU50" s="120"/>
      <c r="AV50" s="57"/>
      <c r="AW50" s="57"/>
      <c r="AX50" s="121"/>
      <c r="AY50" s="120"/>
      <c r="AZ50" s="57"/>
      <c r="BA50" s="57"/>
      <c r="BB50" s="121"/>
      <c r="BC50" s="120"/>
      <c r="BD50" s="57"/>
      <c r="BE50" s="57"/>
      <c r="BF50" s="121"/>
    </row>
    <row r="51" spans="1:58" ht="19" hidden="1" x14ac:dyDescent="0.25">
      <c r="A51" s="70">
        <v>49</v>
      </c>
      <c r="B51" s="71" t="s">
        <v>254</v>
      </c>
      <c r="C51" s="82" t="s">
        <v>198</v>
      </c>
      <c r="D51" s="72" t="s">
        <v>236</v>
      </c>
      <c r="E51" s="73" t="s">
        <v>366</v>
      </c>
      <c r="F51" s="62">
        <v>18</v>
      </c>
      <c r="G51" s="97">
        <v>72</v>
      </c>
      <c r="H51" s="73" t="s">
        <v>366</v>
      </c>
      <c r="I51" s="62" t="s">
        <v>332</v>
      </c>
      <c r="J51" s="111" t="s">
        <v>188</v>
      </c>
      <c r="K51" s="120"/>
      <c r="L51" s="57"/>
      <c r="M51" s="57"/>
      <c r="N51" s="121"/>
      <c r="O51" s="120"/>
      <c r="P51" s="57"/>
      <c r="Q51" s="57"/>
      <c r="R51" s="121"/>
      <c r="S51" s="120"/>
      <c r="T51" s="57"/>
      <c r="U51" s="57"/>
      <c r="V51" s="121"/>
      <c r="W51" s="120"/>
      <c r="X51" s="57"/>
      <c r="Y51" s="57"/>
      <c r="Z51" s="121"/>
      <c r="AA51" s="120"/>
      <c r="AB51" s="57"/>
      <c r="AC51" s="57"/>
      <c r="AD51" s="121"/>
      <c r="AE51" s="120"/>
      <c r="AF51" s="57"/>
      <c r="AG51" s="57"/>
      <c r="AH51" s="121"/>
      <c r="AI51" s="120"/>
      <c r="AJ51" s="57"/>
      <c r="AK51" s="57"/>
      <c r="AL51" s="121"/>
      <c r="AM51" s="120"/>
      <c r="AN51" s="57"/>
      <c r="AO51" s="57"/>
      <c r="AP51" s="121"/>
      <c r="AQ51" s="120"/>
      <c r="AR51" s="57"/>
      <c r="AS51" s="57"/>
      <c r="AT51" s="121"/>
      <c r="AU51" s="132"/>
      <c r="AV51" s="135"/>
      <c r="AW51" s="135"/>
      <c r="AX51" s="134"/>
      <c r="AY51" s="120"/>
      <c r="AZ51" s="57"/>
      <c r="BA51" s="57"/>
      <c r="BB51" s="121"/>
      <c r="BC51" s="120"/>
      <c r="BD51" s="57"/>
      <c r="BE51" s="57"/>
      <c r="BF51" s="121"/>
    </row>
    <row r="52" spans="1:58" ht="19" hidden="1" x14ac:dyDescent="0.25">
      <c r="A52" s="70">
        <v>50</v>
      </c>
      <c r="B52" s="71" t="s">
        <v>197</v>
      </c>
      <c r="C52" s="82" t="s">
        <v>198</v>
      </c>
      <c r="D52" s="72" t="s">
        <v>242</v>
      </c>
      <c r="E52" s="73" t="s">
        <v>361</v>
      </c>
      <c r="F52" s="62">
        <v>18</v>
      </c>
      <c r="G52" s="97">
        <v>108</v>
      </c>
      <c r="H52" s="73" t="s">
        <v>361</v>
      </c>
      <c r="I52" s="62" t="s">
        <v>332</v>
      </c>
      <c r="J52" s="111" t="s">
        <v>188</v>
      </c>
      <c r="K52" s="120"/>
      <c r="L52" s="57"/>
      <c r="M52" s="57"/>
      <c r="N52" s="121"/>
      <c r="O52" s="120"/>
      <c r="P52" s="57"/>
      <c r="Q52" s="57"/>
      <c r="R52" s="121"/>
      <c r="S52" s="120"/>
      <c r="T52" s="57"/>
      <c r="U52" s="57"/>
      <c r="V52" s="121"/>
      <c r="W52" s="120"/>
      <c r="X52" s="57"/>
      <c r="Y52" s="57"/>
      <c r="Z52" s="121"/>
      <c r="AA52" s="132"/>
      <c r="AB52" s="135"/>
      <c r="AC52" s="135"/>
      <c r="AD52" s="134"/>
      <c r="AE52" s="120"/>
      <c r="AF52" s="57"/>
      <c r="AG52" s="57"/>
      <c r="AH52" s="121"/>
      <c r="AI52" s="120"/>
      <c r="AJ52" s="57"/>
      <c r="AK52" s="57"/>
      <c r="AL52" s="121"/>
      <c r="AM52" s="120"/>
      <c r="AN52" s="57"/>
      <c r="AO52" s="57"/>
      <c r="AP52" s="121"/>
      <c r="AQ52" s="120"/>
      <c r="AR52" s="57"/>
      <c r="AS52" s="57"/>
      <c r="AT52" s="121"/>
      <c r="AU52" s="120"/>
      <c r="AV52" s="57"/>
      <c r="AW52" s="57"/>
      <c r="AX52" s="121"/>
      <c r="AY52" s="120"/>
      <c r="AZ52" s="57"/>
      <c r="BA52" s="57"/>
      <c r="BB52" s="121"/>
      <c r="BC52" s="120"/>
      <c r="BD52" s="57"/>
      <c r="BE52" s="57"/>
      <c r="BF52" s="121"/>
    </row>
    <row r="53" spans="1:58" ht="19" hidden="1" x14ac:dyDescent="0.25">
      <c r="A53" s="70">
        <v>51</v>
      </c>
      <c r="B53" s="71" t="s">
        <v>197</v>
      </c>
      <c r="C53" s="82" t="s">
        <v>198</v>
      </c>
      <c r="D53" s="72" t="s">
        <v>243</v>
      </c>
      <c r="E53" s="73" t="s">
        <v>367</v>
      </c>
      <c r="F53" s="62">
        <v>18</v>
      </c>
      <c r="G53" s="97">
        <v>108</v>
      </c>
      <c r="H53" s="73" t="s">
        <v>367</v>
      </c>
      <c r="I53" s="62" t="s">
        <v>332</v>
      </c>
      <c r="J53" s="111" t="s">
        <v>188</v>
      </c>
      <c r="K53" s="120"/>
      <c r="L53" s="57"/>
      <c r="M53" s="57"/>
      <c r="N53" s="121"/>
      <c r="O53" s="120"/>
      <c r="P53" s="57"/>
      <c r="Q53" s="57"/>
      <c r="R53" s="121"/>
      <c r="S53" s="120"/>
      <c r="T53" s="57"/>
      <c r="U53" s="57"/>
      <c r="V53" s="121"/>
      <c r="W53" s="120"/>
      <c r="X53" s="57"/>
      <c r="Y53" s="57"/>
      <c r="Z53" s="121"/>
      <c r="AA53" s="120"/>
      <c r="AB53" s="57"/>
      <c r="AC53" s="57"/>
      <c r="AD53" s="121"/>
      <c r="AE53" s="120"/>
      <c r="AF53" s="57"/>
      <c r="AG53" s="57"/>
      <c r="AH53" s="121"/>
      <c r="AI53" s="120"/>
      <c r="AJ53" s="57"/>
      <c r="AK53" s="57"/>
      <c r="AL53" s="121"/>
      <c r="AM53" s="120"/>
      <c r="AN53" s="57"/>
      <c r="AO53" s="57"/>
      <c r="AP53" s="121"/>
      <c r="AQ53" s="120"/>
      <c r="AR53" s="57"/>
      <c r="AS53" s="57"/>
      <c r="AT53" s="121"/>
      <c r="AU53" s="120"/>
      <c r="AV53" s="57"/>
      <c r="AW53" s="57"/>
      <c r="AX53" s="121"/>
      <c r="AY53" s="132"/>
      <c r="AZ53" s="135"/>
      <c r="BA53" s="135"/>
      <c r="BB53" s="134"/>
      <c r="BC53" s="120"/>
      <c r="BD53" s="57"/>
      <c r="BE53" s="57"/>
      <c r="BF53" s="121"/>
    </row>
    <row r="54" spans="1:58" hidden="1" x14ac:dyDescent="0.25">
      <c r="A54" s="70">
        <v>52</v>
      </c>
      <c r="B54" s="71" t="s">
        <v>254</v>
      </c>
      <c r="C54" s="82" t="s">
        <v>198</v>
      </c>
      <c r="D54" s="72" t="s">
        <v>237</v>
      </c>
      <c r="E54" s="73" t="s">
        <v>369</v>
      </c>
      <c r="F54" s="62">
        <v>10</v>
      </c>
      <c r="G54" s="97">
        <v>40</v>
      </c>
      <c r="H54" s="73" t="s">
        <v>369</v>
      </c>
      <c r="I54" s="62" t="s">
        <v>343</v>
      </c>
      <c r="J54" s="111" t="s">
        <v>188</v>
      </c>
      <c r="K54" s="132"/>
      <c r="L54" s="135"/>
      <c r="M54" s="57"/>
      <c r="N54" s="121"/>
      <c r="O54" s="120"/>
      <c r="P54" s="57"/>
      <c r="Q54" s="57"/>
      <c r="R54" s="121"/>
      <c r="S54" s="120"/>
      <c r="T54" s="57"/>
      <c r="U54" s="57"/>
      <c r="V54" s="121"/>
      <c r="W54" s="120"/>
      <c r="X54" s="57"/>
      <c r="Y54" s="57"/>
      <c r="Z54" s="121"/>
      <c r="AA54" s="120"/>
      <c r="AB54" s="57"/>
      <c r="AC54" s="57"/>
      <c r="AD54" s="121"/>
      <c r="AE54" s="120"/>
      <c r="AF54" s="57"/>
      <c r="AG54" s="57"/>
      <c r="AH54" s="121"/>
      <c r="AI54" s="120"/>
      <c r="AJ54" s="57"/>
      <c r="AK54" s="57"/>
      <c r="AL54" s="121"/>
      <c r="AM54" s="120"/>
      <c r="AN54" s="57"/>
      <c r="AO54" s="57"/>
      <c r="AP54" s="121"/>
      <c r="AQ54" s="120"/>
      <c r="AR54" s="57"/>
      <c r="AS54" s="57"/>
      <c r="AT54" s="121"/>
      <c r="AU54" s="120"/>
      <c r="AV54" s="57"/>
      <c r="AW54" s="57"/>
      <c r="AX54" s="121"/>
      <c r="AY54" s="120"/>
      <c r="AZ54" s="57"/>
      <c r="BA54" s="57"/>
      <c r="BB54" s="121"/>
      <c r="BC54" s="120"/>
      <c r="BD54" s="57"/>
      <c r="BE54" s="57"/>
      <c r="BF54" s="121"/>
    </row>
    <row r="55" spans="1:58" hidden="1" x14ac:dyDescent="0.25">
      <c r="A55" s="70">
        <v>53</v>
      </c>
      <c r="B55" s="71" t="s">
        <v>254</v>
      </c>
      <c r="C55" s="82" t="s">
        <v>198</v>
      </c>
      <c r="D55" s="72" t="s">
        <v>238</v>
      </c>
      <c r="E55" s="73" t="s">
        <v>386</v>
      </c>
      <c r="F55" s="62">
        <v>18</v>
      </c>
      <c r="G55" s="97">
        <v>72</v>
      </c>
      <c r="H55" s="73" t="s">
        <v>386</v>
      </c>
      <c r="I55" s="62" t="s">
        <v>343</v>
      </c>
      <c r="J55" s="111" t="s">
        <v>188</v>
      </c>
      <c r="K55" s="120"/>
      <c r="L55" s="57"/>
      <c r="M55" s="57"/>
      <c r="N55" s="121"/>
      <c r="O55" s="120"/>
      <c r="P55" s="57"/>
      <c r="Q55" s="57"/>
      <c r="R55" s="121"/>
      <c r="S55" s="120"/>
      <c r="T55" s="57"/>
      <c r="U55" s="57"/>
      <c r="V55" s="121"/>
      <c r="W55" s="132"/>
      <c r="X55" s="135"/>
      <c r="Y55" s="135"/>
      <c r="Z55" s="134"/>
      <c r="AA55" s="120"/>
      <c r="AB55" s="57"/>
      <c r="AC55" s="57"/>
      <c r="AD55" s="121"/>
      <c r="AE55" s="120"/>
      <c r="AF55" s="57"/>
      <c r="AG55" s="57"/>
      <c r="AH55" s="121"/>
      <c r="AI55" s="120"/>
      <c r="AJ55" s="57"/>
      <c r="AK55" s="57"/>
      <c r="AL55" s="121"/>
      <c r="AM55" s="120"/>
      <c r="AN55" s="57"/>
      <c r="AO55" s="57"/>
      <c r="AP55" s="121"/>
      <c r="AQ55" s="120"/>
      <c r="AR55" s="57"/>
      <c r="AS55" s="57"/>
      <c r="AT55" s="121"/>
      <c r="AU55" s="120"/>
      <c r="AV55" s="57"/>
      <c r="AW55" s="57"/>
      <c r="AX55" s="121"/>
      <c r="AY55" s="120"/>
      <c r="AZ55" s="57"/>
      <c r="BA55" s="57"/>
      <c r="BB55" s="121"/>
      <c r="BC55" s="120"/>
      <c r="BD55" s="57"/>
      <c r="BE55" s="57"/>
      <c r="BF55" s="121"/>
    </row>
    <row r="56" spans="1:58" hidden="1" x14ac:dyDescent="0.25">
      <c r="A56" s="70">
        <v>54</v>
      </c>
      <c r="B56" s="71" t="s">
        <v>254</v>
      </c>
      <c r="C56" s="82" t="s">
        <v>198</v>
      </c>
      <c r="D56" s="72" t="s">
        <v>239</v>
      </c>
      <c r="E56" s="73" t="s">
        <v>363</v>
      </c>
      <c r="F56" s="62">
        <v>18</v>
      </c>
      <c r="G56" s="97">
        <v>144</v>
      </c>
      <c r="H56" s="73" t="s">
        <v>363</v>
      </c>
      <c r="I56" s="62" t="s">
        <v>343</v>
      </c>
      <c r="J56" s="111" t="s">
        <v>188</v>
      </c>
      <c r="K56" s="120"/>
      <c r="L56" s="57"/>
      <c r="M56" s="57"/>
      <c r="N56" s="121"/>
      <c r="O56" s="120"/>
      <c r="P56" s="57"/>
      <c r="Q56" s="57"/>
      <c r="R56" s="121"/>
      <c r="S56" s="120"/>
      <c r="T56" s="57"/>
      <c r="U56" s="57"/>
      <c r="V56" s="121"/>
      <c r="W56" s="120"/>
      <c r="X56" s="57"/>
      <c r="Y56" s="57"/>
      <c r="Z56" s="121"/>
      <c r="AA56" s="120"/>
      <c r="AB56" s="57"/>
      <c r="AC56" s="57"/>
      <c r="AD56" s="121"/>
      <c r="AE56" s="120"/>
      <c r="AF56" s="57"/>
      <c r="AG56" s="57"/>
      <c r="AH56" s="121"/>
      <c r="AI56" s="132"/>
      <c r="AJ56" s="135"/>
      <c r="AK56" s="135"/>
      <c r="AL56" s="134"/>
      <c r="AM56" s="120"/>
      <c r="AN56" s="57"/>
      <c r="AO56" s="57"/>
      <c r="AP56" s="121"/>
      <c r="AQ56" s="120"/>
      <c r="AR56" s="57"/>
      <c r="AS56" s="57"/>
      <c r="AT56" s="121"/>
      <c r="AU56" s="120"/>
      <c r="AV56" s="57"/>
      <c r="AW56" s="57"/>
      <c r="AX56" s="121"/>
      <c r="AY56" s="120"/>
      <c r="AZ56" s="57"/>
      <c r="BA56" s="57"/>
      <c r="BB56" s="121"/>
      <c r="BC56" s="120"/>
      <c r="BD56" s="57"/>
      <c r="BE56" s="57"/>
      <c r="BF56" s="121"/>
    </row>
    <row r="57" spans="1:58" hidden="1" x14ac:dyDescent="0.25">
      <c r="A57" s="70">
        <v>55</v>
      </c>
      <c r="B57" s="71" t="s">
        <v>254</v>
      </c>
      <c r="C57" s="82" t="s">
        <v>198</v>
      </c>
      <c r="D57" s="72" t="s">
        <v>240</v>
      </c>
      <c r="E57" s="73" t="s">
        <v>366</v>
      </c>
      <c r="F57" s="62">
        <v>18</v>
      </c>
      <c r="G57" s="97">
        <v>54</v>
      </c>
      <c r="H57" s="73" t="s">
        <v>366</v>
      </c>
      <c r="I57" s="62" t="s">
        <v>343</v>
      </c>
      <c r="J57" s="111" t="s">
        <v>188</v>
      </c>
      <c r="K57" s="120"/>
      <c r="L57" s="57"/>
      <c r="M57" s="57"/>
      <c r="N57" s="121"/>
      <c r="O57" s="120"/>
      <c r="P57" s="57"/>
      <c r="Q57" s="57"/>
      <c r="R57" s="121"/>
      <c r="S57" s="120"/>
      <c r="T57" s="57"/>
      <c r="U57" s="57"/>
      <c r="V57" s="121"/>
      <c r="W57" s="120"/>
      <c r="X57" s="57"/>
      <c r="Y57" s="57"/>
      <c r="Z57" s="121"/>
      <c r="AA57" s="120"/>
      <c r="AB57" s="57"/>
      <c r="AC57" s="57"/>
      <c r="AD57" s="121"/>
      <c r="AE57" s="120"/>
      <c r="AF57" s="57"/>
      <c r="AG57" s="57"/>
      <c r="AH57" s="121"/>
      <c r="AI57" s="120"/>
      <c r="AJ57" s="57"/>
      <c r="AK57" s="57"/>
      <c r="AL57" s="121"/>
      <c r="AM57" s="120"/>
      <c r="AN57" s="57"/>
      <c r="AO57" s="57"/>
      <c r="AP57" s="121"/>
      <c r="AQ57" s="120"/>
      <c r="AR57" s="57"/>
      <c r="AS57" s="57"/>
      <c r="AT57" s="121"/>
      <c r="AU57" s="132"/>
      <c r="AV57" s="135"/>
      <c r="AW57" s="135"/>
      <c r="AX57" s="134"/>
      <c r="AY57" s="120"/>
      <c r="AZ57" s="57"/>
      <c r="BA57" s="57"/>
      <c r="BB57" s="121"/>
      <c r="BC57" s="120"/>
      <c r="BD57" s="57"/>
      <c r="BE57" s="57"/>
      <c r="BF57" s="121"/>
    </row>
    <row r="58" spans="1:58" ht="19" hidden="1" x14ac:dyDescent="0.25">
      <c r="A58" s="70">
        <v>56</v>
      </c>
      <c r="B58" s="71" t="s">
        <v>197</v>
      </c>
      <c r="C58" s="82" t="s">
        <v>198</v>
      </c>
      <c r="D58" s="72" t="s">
        <v>206</v>
      </c>
      <c r="E58" s="73" t="s">
        <v>359</v>
      </c>
      <c r="F58" s="62">
        <v>20</v>
      </c>
      <c r="G58" s="97">
        <v>80</v>
      </c>
      <c r="H58" s="73" t="s">
        <v>359</v>
      </c>
      <c r="I58" s="62" t="s">
        <v>332</v>
      </c>
      <c r="J58" s="111" t="s">
        <v>188</v>
      </c>
      <c r="K58" s="120"/>
      <c r="L58" s="57"/>
      <c r="M58" s="57"/>
      <c r="N58" s="121"/>
      <c r="O58" s="132"/>
      <c r="P58" s="135"/>
      <c r="Q58" s="135"/>
      <c r="R58" s="134"/>
      <c r="S58" s="120"/>
      <c r="T58" s="57"/>
      <c r="U58" s="57"/>
      <c r="V58" s="121"/>
      <c r="W58" s="120"/>
      <c r="X58" s="57"/>
      <c r="Y58" s="57"/>
      <c r="Z58" s="121"/>
      <c r="AA58" s="120"/>
      <c r="AB58" s="57"/>
      <c r="AC58" s="57"/>
      <c r="AD58" s="121"/>
      <c r="AE58" s="120"/>
      <c r="AF58" s="57"/>
      <c r="AG58" s="57"/>
      <c r="AH58" s="121"/>
      <c r="AI58" s="120"/>
      <c r="AJ58" s="57"/>
      <c r="AK58" s="57"/>
      <c r="AL58" s="121"/>
      <c r="AM58" s="120"/>
      <c r="AN58" s="57"/>
      <c r="AO58" s="57"/>
      <c r="AP58" s="121"/>
      <c r="AQ58" s="120"/>
      <c r="AR58" s="57"/>
      <c r="AS58" s="57"/>
      <c r="AT58" s="121"/>
      <c r="AU58" s="120"/>
      <c r="AV58" s="57"/>
      <c r="AW58" s="57"/>
      <c r="AX58" s="121"/>
      <c r="AY58" s="120"/>
      <c r="AZ58" s="57"/>
      <c r="BA58" s="57"/>
      <c r="BB58" s="121"/>
      <c r="BC58" s="120"/>
      <c r="BD58" s="57"/>
      <c r="BE58" s="57"/>
      <c r="BF58" s="121"/>
    </row>
    <row r="59" spans="1:58" ht="19" hidden="1" x14ac:dyDescent="0.25">
      <c r="A59" s="70">
        <v>57</v>
      </c>
      <c r="B59" s="71" t="s">
        <v>197</v>
      </c>
      <c r="C59" s="82" t="s">
        <v>198</v>
      </c>
      <c r="D59" s="72" t="s">
        <v>206</v>
      </c>
      <c r="E59" s="73" t="s">
        <v>363</v>
      </c>
      <c r="F59" s="62">
        <v>20</v>
      </c>
      <c r="G59" s="97">
        <v>80</v>
      </c>
      <c r="H59" s="73" t="s">
        <v>363</v>
      </c>
      <c r="I59" s="62" t="s">
        <v>332</v>
      </c>
      <c r="J59" s="111" t="s">
        <v>188</v>
      </c>
      <c r="K59" s="120"/>
      <c r="L59" s="57"/>
      <c r="M59" s="57"/>
      <c r="N59" s="121"/>
      <c r="O59" s="120"/>
      <c r="P59" s="57"/>
      <c r="Q59" s="57"/>
      <c r="R59" s="121"/>
      <c r="S59" s="120"/>
      <c r="T59" s="57"/>
      <c r="U59" s="57"/>
      <c r="V59" s="121"/>
      <c r="W59" s="120"/>
      <c r="X59" s="57"/>
      <c r="Y59" s="57"/>
      <c r="Z59" s="121"/>
      <c r="AA59" s="120"/>
      <c r="AB59" s="57"/>
      <c r="AC59" s="57"/>
      <c r="AD59" s="121"/>
      <c r="AE59" s="120"/>
      <c r="AF59" s="57"/>
      <c r="AG59" s="57"/>
      <c r="AH59" s="121"/>
      <c r="AI59" s="132"/>
      <c r="AJ59" s="135"/>
      <c r="AK59" s="135"/>
      <c r="AL59" s="134"/>
      <c r="AM59" s="120"/>
      <c r="AN59" s="57"/>
      <c r="AO59" s="57"/>
      <c r="AP59" s="121"/>
      <c r="AQ59" s="120"/>
      <c r="AR59" s="57"/>
      <c r="AS59" s="57"/>
      <c r="AT59" s="121"/>
      <c r="AU59" s="120"/>
      <c r="AV59" s="57"/>
      <c r="AW59" s="57"/>
      <c r="AX59" s="121"/>
      <c r="AY59" s="120"/>
      <c r="AZ59" s="57"/>
      <c r="BA59" s="57"/>
      <c r="BB59" s="121"/>
      <c r="BC59" s="120"/>
      <c r="BD59" s="57"/>
      <c r="BE59" s="57"/>
      <c r="BF59" s="121"/>
    </row>
    <row r="60" spans="1:58" ht="19" hidden="1" x14ac:dyDescent="0.25">
      <c r="A60" s="70">
        <v>58</v>
      </c>
      <c r="B60" s="71" t="s">
        <v>197</v>
      </c>
      <c r="C60" s="82" t="s">
        <v>198</v>
      </c>
      <c r="D60" s="72" t="s">
        <v>206</v>
      </c>
      <c r="E60" s="73" t="s">
        <v>366</v>
      </c>
      <c r="F60" s="62">
        <v>20</v>
      </c>
      <c r="G60" s="97">
        <v>80</v>
      </c>
      <c r="H60" s="73" t="s">
        <v>366</v>
      </c>
      <c r="I60" s="62" t="s">
        <v>332</v>
      </c>
      <c r="J60" s="111" t="s">
        <v>188</v>
      </c>
      <c r="K60" s="120"/>
      <c r="L60" s="57"/>
      <c r="M60" s="57"/>
      <c r="N60" s="121"/>
      <c r="O60" s="120"/>
      <c r="P60" s="57"/>
      <c r="Q60" s="57"/>
      <c r="R60" s="121"/>
      <c r="S60" s="120"/>
      <c r="T60" s="57"/>
      <c r="U60" s="57"/>
      <c r="V60" s="121"/>
      <c r="W60" s="120"/>
      <c r="X60" s="57"/>
      <c r="Y60" s="57"/>
      <c r="Z60" s="121"/>
      <c r="AA60" s="120"/>
      <c r="AB60" s="57"/>
      <c r="AC60" s="57"/>
      <c r="AD60" s="121"/>
      <c r="AE60" s="120"/>
      <c r="AF60" s="57"/>
      <c r="AG60" s="57"/>
      <c r="AH60" s="121"/>
      <c r="AI60" s="120"/>
      <c r="AJ60" s="57"/>
      <c r="AK60" s="57"/>
      <c r="AL60" s="121"/>
      <c r="AM60" s="120"/>
      <c r="AN60" s="57"/>
      <c r="AO60" s="57"/>
      <c r="AP60" s="121"/>
      <c r="AQ60" s="120"/>
      <c r="AR60" s="57"/>
      <c r="AS60" s="57"/>
      <c r="AT60" s="121"/>
      <c r="AU60" s="132"/>
      <c r="AV60" s="135"/>
      <c r="AW60" s="135"/>
      <c r="AX60" s="134"/>
      <c r="AY60" s="120"/>
      <c r="AZ60" s="57"/>
      <c r="BA60" s="57"/>
      <c r="BB60" s="121"/>
      <c r="BC60" s="120"/>
      <c r="BD60" s="57"/>
      <c r="BE60" s="57"/>
      <c r="BF60" s="121"/>
    </row>
    <row r="61" spans="1:58" hidden="1" x14ac:dyDescent="0.25">
      <c r="A61" s="70">
        <v>59</v>
      </c>
      <c r="B61" s="71" t="s">
        <v>197</v>
      </c>
      <c r="C61" s="82" t="s">
        <v>198</v>
      </c>
      <c r="D61" s="72" t="s">
        <v>31</v>
      </c>
      <c r="E61" s="73" t="s">
        <v>359</v>
      </c>
      <c r="F61" s="62">
        <v>20</v>
      </c>
      <c r="G61" s="97">
        <v>80</v>
      </c>
      <c r="H61" s="73" t="s">
        <v>360</v>
      </c>
      <c r="I61" s="62" t="s">
        <v>202</v>
      </c>
      <c r="J61" s="111" t="s">
        <v>188</v>
      </c>
      <c r="K61" s="120"/>
      <c r="L61" s="57"/>
      <c r="M61" s="57"/>
      <c r="N61" s="121"/>
      <c r="O61" s="132"/>
      <c r="P61" s="135"/>
      <c r="Q61" s="135"/>
      <c r="R61" s="134"/>
      <c r="S61" s="132"/>
      <c r="T61" s="57"/>
      <c r="U61" s="57"/>
      <c r="V61" s="121"/>
      <c r="W61" s="120"/>
      <c r="X61" s="57"/>
      <c r="Y61" s="57"/>
      <c r="Z61" s="121"/>
      <c r="AA61" s="120"/>
      <c r="AB61" s="57"/>
      <c r="AC61" s="57"/>
      <c r="AD61" s="121"/>
      <c r="AE61" s="120"/>
      <c r="AF61" s="57"/>
      <c r="AG61" s="57"/>
      <c r="AH61" s="121"/>
      <c r="AI61" s="120"/>
      <c r="AJ61" s="57"/>
      <c r="AK61" s="57"/>
      <c r="AL61" s="121"/>
      <c r="AM61" s="120"/>
      <c r="AN61" s="57"/>
      <c r="AO61" s="57"/>
      <c r="AP61" s="121"/>
      <c r="AQ61" s="120"/>
      <c r="AR61" s="57"/>
      <c r="AS61" s="57"/>
      <c r="AT61" s="121"/>
      <c r="AU61" s="120"/>
      <c r="AV61" s="57"/>
      <c r="AW61" s="57"/>
      <c r="AX61" s="121"/>
      <c r="AY61" s="120"/>
      <c r="AZ61" s="57"/>
      <c r="BA61" s="57"/>
      <c r="BB61" s="121"/>
      <c r="BC61" s="120"/>
      <c r="BD61" s="57"/>
      <c r="BE61" s="57"/>
      <c r="BF61" s="121"/>
    </row>
    <row r="62" spans="1:58" hidden="1" x14ac:dyDescent="0.25">
      <c r="A62" s="70">
        <v>60</v>
      </c>
      <c r="B62" s="71" t="s">
        <v>197</v>
      </c>
      <c r="C62" s="82" t="s">
        <v>198</v>
      </c>
      <c r="D62" s="72" t="s">
        <v>31</v>
      </c>
      <c r="E62" s="73" t="s">
        <v>364</v>
      </c>
      <c r="F62" s="62">
        <v>20</v>
      </c>
      <c r="G62" s="97">
        <v>80</v>
      </c>
      <c r="H62" s="73" t="s">
        <v>370</v>
      </c>
      <c r="I62" s="62" t="s">
        <v>202</v>
      </c>
      <c r="J62" s="111" t="s">
        <v>188</v>
      </c>
      <c r="K62" s="120"/>
      <c r="L62" s="57"/>
      <c r="M62" s="57"/>
      <c r="N62" s="121"/>
      <c r="O62" s="120"/>
      <c r="P62" s="57"/>
      <c r="Q62" s="57"/>
      <c r="R62" s="121"/>
      <c r="S62" s="120"/>
      <c r="T62" s="57"/>
      <c r="U62" s="57"/>
      <c r="V62" s="121"/>
      <c r="W62" s="120"/>
      <c r="X62" s="57"/>
      <c r="Y62" s="57"/>
      <c r="Z62" s="121"/>
      <c r="AA62" s="120"/>
      <c r="AB62" s="57"/>
      <c r="AC62" s="57"/>
      <c r="AD62" s="121"/>
      <c r="AE62" s="120"/>
      <c r="AF62" s="57"/>
      <c r="AG62" s="57"/>
      <c r="AH62" s="121"/>
      <c r="AI62" s="120"/>
      <c r="AJ62" s="57"/>
      <c r="AK62" s="57"/>
      <c r="AL62" s="121"/>
      <c r="AM62" s="132"/>
      <c r="AN62" s="135"/>
      <c r="AO62" s="135"/>
      <c r="AP62" s="134"/>
      <c r="AQ62" s="120"/>
      <c r="AR62" s="57"/>
      <c r="AS62" s="57"/>
      <c r="AT62" s="121"/>
      <c r="AU62" s="120"/>
      <c r="AV62" s="57"/>
      <c r="AW62" s="57"/>
      <c r="AX62" s="121"/>
      <c r="AY62" s="120"/>
      <c r="AZ62" s="57"/>
      <c r="BA62" s="57"/>
      <c r="BB62" s="121"/>
      <c r="BC62" s="120"/>
      <c r="BD62" s="57"/>
      <c r="BE62" s="57"/>
      <c r="BF62" s="121"/>
    </row>
    <row r="63" spans="1:58" hidden="1" x14ac:dyDescent="0.25">
      <c r="A63" s="70">
        <v>61</v>
      </c>
      <c r="B63" s="71" t="s">
        <v>197</v>
      </c>
      <c r="C63" s="82" t="s">
        <v>198</v>
      </c>
      <c r="D63" s="72" t="s">
        <v>31</v>
      </c>
      <c r="E63" s="73" t="s">
        <v>368</v>
      </c>
      <c r="F63" s="62">
        <v>20</v>
      </c>
      <c r="G63" s="97">
        <v>80</v>
      </c>
      <c r="H63" s="73" t="s">
        <v>368</v>
      </c>
      <c r="I63" s="62" t="s">
        <v>202</v>
      </c>
      <c r="J63" s="111" t="s">
        <v>188</v>
      </c>
      <c r="K63" s="120"/>
      <c r="L63" s="57"/>
      <c r="M63" s="57"/>
      <c r="N63" s="121"/>
      <c r="O63" s="120"/>
      <c r="P63" s="57"/>
      <c r="Q63" s="57"/>
      <c r="R63" s="121"/>
      <c r="S63" s="120"/>
      <c r="T63" s="57"/>
      <c r="U63" s="57"/>
      <c r="V63" s="121"/>
      <c r="W63" s="120"/>
      <c r="X63" s="57"/>
      <c r="Y63" s="57"/>
      <c r="Z63" s="121"/>
      <c r="AA63" s="120"/>
      <c r="AB63" s="57"/>
      <c r="AC63" s="57"/>
      <c r="AD63" s="121"/>
      <c r="AE63" s="120"/>
      <c r="AF63" s="57"/>
      <c r="AG63" s="57"/>
      <c r="AH63" s="121"/>
      <c r="AI63" s="120"/>
      <c r="AJ63" s="57"/>
      <c r="AK63" s="57"/>
      <c r="AL63" s="121"/>
      <c r="AM63" s="120"/>
      <c r="AN63" s="57"/>
      <c r="AO63" s="57"/>
      <c r="AP63" s="121"/>
      <c r="AQ63" s="120"/>
      <c r="AR63" s="57"/>
      <c r="AS63" s="57"/>
      <c r="AT63" s="121"/>
      <c r="AU63" s="120"/>
      <c r="AV63" s="57"/>
      <c r="AW63" s="57"/>
      <c r="AX63" s="121"/>
      <c r="AY63" s="120"/>
      <c r="AZ63" s="57"/>
      <c r="BA63" s="57"/>
      <c r="BB63" s="121"/>
      <c r="BC63" s="132"/>
      <c r="BD63" s="135"/>
      <c r="BE63" s="135"/>
      <c r="BF63" s="121"/>
    </row>
    <row r="64" spans="1:58" hidden="1" x14ac:dyDescent="0.25">
      <c r="A64" s="70">
        <v>62</v>
      </c>
      <c r="B64" s="71" t="s">
        <v>197</v>
      </c>
      <c r="C64" s="82" t="s">
        <v>198</v>
      </c>
      <c r="D64" s="72" t="s">
        <v>32</v>
      </c>
      <c r="E64" s="73" t="s">
        <v>369</v>
      </c>
      <c r="F64" s="62">
        <v>10</v>
      </c>
      <c r="G64" s="97">
        <v>20</v>
      </c>
      <c r="H64" s="73" t="s">
        <v>369</v>
      </c>
      <c r="I64" s="58" t="s">
        <v>345</v>
      </c>
      <c r="J64" s="111" t="s">
        <v>188</v>
      </c>
      <c r="K64" s="132"/>
      <c r="L64" s="135"/>
      <c r="M64" s="135"/>
      <c r="N64" s="121"/>
      <c r="O64" s="120"/>
      <c r="P64" s="57"/>
      <c r="Q64" s="57"/>
      <c r="R64" s="121"/>
      <c r="S64" s="120"/>
      <c r="T64" s="57"/>
      <c r="U64" s="57"/>
      <c r="V64" s="121"/>
      <c r="W64" s="120"/>
      <c r="X64" s="57"/>
      <c r="Y64" s="57"/>
      <c r="Z64" s="121"/>
      <c r="AA64" s="120"/>
      <c r="AB64" s="57"/>
      <c r="AC64" s="57"/>
      <c r="AD64" s="121"/>
      <c r="AE64" s="120"/>
      <c r="AF64" s="57"/>
      <c r="AG64" s="57"/>
      <c r="AH64" s="121"/>
      <c r="AI64" s="120"/>
      <c r="AJ64" s="57"/>
      <c r="AK64" s="57"/>
      <c r="AL64" s="121"/>
      <c r="AM64" s="120"/>
      <c r="AN64" s="57"/>
      <c r="AO64" s="57"/>
      <c r="AP64" s="121"/>
      <c r="AQ64" s="120"/>
      <c r="AR64" s="57"/>
      <c r="AS64" s="57"/>
      <c r="AT64" s="121"/>
      <c r="AU64" s="120"/>
      <c r="AV64" s="57"/>
      <c r="AW64" s="57"/>
      <c r="AX64" s="121"/>
      <c r="AY64" s="120"/>
      <c r="AZ64" s="57"/>
      <c r="BA64" s="57"/>
      <c r="BB64" s="121"/>
      <c r="BC64" s="120"/>
      <c r="BD64" s="57"/>
      <c r="BE64" s="57"/>
      <c r="BF64" s="121"/>
    </row>
    <row r="65" spans="1:58" hidden="1" x14ac:dyDescent="0.25">
      <c r="A65" s="70">
        <v>63</v>
      </c>
      <c r="B65" s="71" t="s">
        <v>197</v>
      </c>
      <c r="C65" s="82" t="s">
        <v>198</v>
      </c>
      <c r="D65" s="72" t="s">
        <v>205</v>
      </c>
      <c r="E65" s="73" t="s">
        <v>369</v>
      </c>
      <c r="F65" s="62">
        <v>5</v>
      </c>
      <c r="G65" s="97">
        <v>10</v>
      </c>
      <c r="H65" s="73" t="s">
        <v>369</v>
      </c>
      <c r="I65" s="62" t="s">
        <v>343</v>
      </c>
      <c r="J65" s="111" t="s">
        <v>188</v>
      </c>
      <c r="K65" s="132"/>
      <c r="L65" s="135"/>
      <c r="M65" s="57"/>
      <c r="N65" s="121"/>
      <c r="O65" s="120"/>
      <c r="P65" s="57"/>
      <c r="Q65" s="57"/>
      <c r="R65" s="121"/>
      <c r="S65" s="120"/>
      <c r="T65" s="57"/>
      <c r="U65" s="57"/>
      <c r="V65" s="121"/>
      <c r="W65" s="120"/>
      <c r="X65" s="57"/>
      <c r="Y65" s="57"/>
      <c r="Z65" s="121"/>
      <c r="AA65" s="120"/>
      <c r="AB65" s="57"/>
      <c r="AC65" s="57"/>
      <c r="AD65" s="121"/>
      <c r="AE65" s="120"/>
      <c r="AF65" s="57"/>
      <c r="AG65" s="57"/>
      <c r="AH65" s="121"/>
      <c r="AI65" s="120"/>
      <c r="AJ65" s="57"/>
      <c r="AK65" s="57"/>
      <c r="AL65" s="121"/>
      <c r="AM65" s="120"/>
      <c r="AN65" s="57"/>
      <c r="AO65" s="57"/>
      <c r="AP65" s="121"/>
      <c r="AQ65" s="120"/>
      <c r="AR65" s="57"/>
      <c r="AS65" s="57"/>
      <c r="AT65" s="121"/>
      <c r="AU65" s="120"/>
      <c r="AV65" s="57"/>
      <c r="AW65" s="57"/>
      <c r="AX65" s="121"/>
      <c r="AY65" s="120"/>
      <c r="AZ65" s="57"/>
      <c r="BA65" s="57"/>
      <c r="BB65" s="121"/>
      <c r="BC65" s="120"/>
      <c r="BD65" s="57"/>
      <c r="BE65" s="57"/>
      <c r="BF65" s="121"/>
    </row>
    <row r="66" spans="1:58" hidden="1" x14ac:dyDescent="0.25">
      <c r="A66" s="70">
        <v>64</v>
      </c>
      <c r="B66" s="71" t="s">
        <v>197</v>
      </c>
      <c r="C66" s="82" t="s">
        <v>198</v>
      </c>
      <c r="D66" s="57" t="s">
        <v>204</v>
      </c>
      <c r="E66" s="73" t="s">
        <v>369</v>
      </c>
      <c r="F66" s="62">
        <v>26</v>
      </c>
      <c r="G66" s="97">
        <v>208</v>
      </c>
      <c r="H66" s="73" t="s">
        <v>359</v>
      </c>
      <c r="I66" s="62" t="s">
        <v>348</v>
      </c>
      <c r="J66" s="111" t="s">
        <v>188</v>
      </c>
      <c r="K66" s="120"/>
      <c r="L66" s="57"/>
      <c r="M66" s="135"/>
      <c r="N66" s="134"/>
      <c r="O66" s="132"/>
      <c r="P66" s="135"/>
      <c r="Q66" s="135"/>
      <c r="R66" s="121"/>
      <c r="S66" s="120"/>
      <c r="T66" s="57"/>
      <c r="U66" s="57"/>
      <c r="V66" s="121"/>
      <c r="W66" s="120"/>
      <c r="X66" s="57"/>
      <c r="Y66" s="57"/>
      <c r="Z66" s="121"/>
      <c r="AA66" s="120"/>
      <c r="AB66" s="57"/>
      <c r="AC66" s="57"/>
      <c r="AD66" s="121"/>
      <c r="AE66" s="120"/>
      <c r="AF66" s="57"/>
      <c r="AG66" s="57"/>
      <c r="AH66" s="121"/>
      <c r="AI66" s="120"/>
      <c r="AJ66" s="57"/>
      <c r="AK66" s="57"/>
      <c r="AL66" s="121"/>
      <c r="AM66" s="120"/>
      <c r="AN66" s="57"/>
      <c r="AO66" s="57"/>
      <c r="AP66" s="121"/>
      <c r="AQ66" s="120"/>
      <c r="AR66" s="57"/>
      <c r="AS66" s="57"/>
      <c r="AT66" s="121"/>
      <c r="AU66" s="120"/>
      <c r="AV66" s="57"/>
      <c r="AW66" s="57"/>
      <c r="AX66" s="121"/>
      <c r="AY66" s="120"/>
      <c r="AZ66" s="57"/>
      <c r="BA66" s="57"/>
      <c r="BB66" s="121"/>
      <c r="BC66" s="120"/>
      <c r="BD66" s="57"/>
      <c r="BE66" s="57"/>
      <c r="BF66" s="121"/>
    </row>
    <row r="67" spans="1:58" ht="19" hidden="1" x14ac:dyDescent="0.25">
      <c r="A67" s="70">
        <v>65</v>
      </c>
      <c r="B67" s="71" t="s">
        <v>197</v>
      </c>
      <c r="C67" s="82" t="s">
        <v>198</v>
      </c>
      <c r="D67" s="74" t="s">
        <v>16</v>
      </c>
      <c r="E67" s="73" t="s">
        <v>359</v>
      </c>
      <c r="F67" s="62">
        <v>18</v>
      </c>
      <c r="G67" s="97">
        <v>108</v>
      </c>
      <c r="H67" s="73" t="s">
        <v>359</v>
      </c>
      <c r="I67" s="58" t="s">
        <v>342</v>
      </c>
      <c r="J67" s="111" t="s">
        <v>188</v>
      </c>
      <c r="K67" s="120"/>
      <c r="L67" s="57"/>
      <c r="M67" s="57"/>
      <c r="N67" s="121"/>
      <c r="O67" s="132"/>
      <c r="P67" s="135"/>
      <c r="Q67" s="135"/>
      <c r="R67" s="134"/>
      <c r="S67" s="120"/>
      <c r="T67" s="57"/>
      <c r="U67" s="57"/>
      <c r="V67" s="121"/>
      <c r="W67" s="120"/>
      <c r="X67" s="57"/>
      <c r="Y67" s="57"/>
      <c r="Z67" s="121"/>
      <c r="AA67" s="120"/>
      <c r="AB67" s="57"/>
      <c r="AC67" s="57"/>
      <c r="AD67" s="121"/>
      <c r="AE67" s="120"/>
      <c r="AF67" s="57"/>
      <c r="AG67" s="57"/>
      <c r="AH67" s="121"/>
      <c r="AI67" s="120"/>
      <c r="AJ67" s="57"/>
      <c r="AK67" s="57"/>
      <c r="AL67" s="121"/>
      <c r="AM67" s="120"/>
      <c r="AN67" s="57"/>
      <c r="AO67" s="57"/>
      <c r="AP67" s="121"/>
      <c r="AQ67" s="120"/>
      <c r="AR67" s="57"/>
      <c r="AS67" s="57"/>
      <c r="AT67" s="121"/>
      <c r="AU67" s="120"/>
      <c r="AV67" s="57"/>
      <c r="AW67" s="57"/>
      <c r="AX67" s="121"/>
      <c r="AY67" s="120"/>
      <c r="AZ67" s="57"/>
      <c r="BA67" s="57"/>
      <c r="BB67" s="121"/>
      <c r="BC67" s="120"/>
      <c r="BD67" s="57"/>
      <c r="BE67" s="57"/>
      <c r="BF67" s="121"/>
    </row>
    <row r="68" spans="1:58" ht="19" hidden="1" x14ac:dyDescent="0.25">
      <c r="A68" s="70">
        <v>66</v>
      </c>
      <c r="B68" s="71" t="s">
        <v>197</v>
      </c>
      <c r="C68" s="82" t="s">
        <v>198</v>
      </c>
      <c r="D68" s="74" t="s">
        <v>17</v>
      </c>
      <c r="E68" s="73" t="s">
        <v>364</v>
      </c>
      <c r="F68" s="62">
        <v>20</v>
      </c>
      <c r="G68" s="97">
        <v>80</v>
      </c>
      <c r="H68" s="73" t="s">
        <v>370</v>
      </c>
      <c r="I68" s="58" t="s">
        <v>345</v>
      </c>
      <c r="J68" s="111" t="s">
        <v>188</v>
      </c>
      <c r="K68" s="120"/>
      <c r="L68" s="57"/>
      <c r="M68" s="57"/>
      <c r="N68" s="121"/>
      <c r="O68" s="120"/>
      <c r="P68" s="57"/>
      <c r="Q68" s="57"/>
      <c r="R68" s="121"/>
      <c r="S68" s="120"/>
      <c r="T68" s="57"/>
      <c r="U68" s="57"/>
      <c r="V68" s="121"/>
      <c r="W68" s="120"/>
      <c r="X68" s="57"/>
      <c r="Y68" s="57"/>
      <c r="Z68" s="121"/>
      <c r="AA68" s="120"/>
      <c r="AB68" s="57"/>
      <c r="AC68" s="57"/>
      <c r="AD68" s="121"/>
      <c r="AE68" s="120"/>
      <c r="AF68" s="57"/>
      <c r="AG68" s="57"/>
      <c r="AH68" s="121"/>
      <c r="AI68" s="120"/>
      <c r="AJ68" s="57"/>
      <c r="AK68" s="57"/>
      <c r="AL68" s="121"/>
      <c r="AM68" s="132"/>
      <c r="AN68" s="135"/>
      <c r="AO68" s="135"/>
      <c r="AP68" s="134"/>
      <c r="AQ68" s="120"/>
      <c r="AR68" s="57"/>
      <c r="AS68" s="57"/>
      <c r="AT68" s="121"/>
      <c r="AU68" s="120"/>
      <c r="AV68" s="57"/>
      <c r="AW68" s="57"/>
      <c r="AX68" s="121"/>
      <c r="AY68" s="120"/>
      <c r="AZ68" s="57"/>
      <c r="BA68" s="57"/>
      <c r="BB68" s="121"/>
      <c r="BC68" s="120"/>
      <c r="BD68" s="57"/>
      <c r="BE68" s="57"/>
      <c r="BF68" s="121"/>
    </row>
    <row r="69" spans="1:58" hidden="1" x14ac:dyDescent="0.25">
      <c r="A69" s="70">
        <v>67</v>
      </c>
      <c r="B69" s="71" t="s">
        <v>197</v>
      </c>
      <c r="C69" s="82" t="s">
        <v>198</v>
      </c>
      <c r="D69" s="57" t="s">
        <v>19</v>
      </c>
      <c r="E69" s="73" t="s">
        <v>359</v>
      </c>
      <c r="F69" s="62">
        <v>25</v>
      </c>
      <c r="G69" s="97">
        <v>125</v>
      </c>
      <c r="H69" s="73" t="s">
        <v>360</v>
      </c>
      <c r="I69" s="62" t="s">
        <v>202</v>
      </c>
      <c r="J69" s="111" t="s">
        <v>188</v>
      </c>
      <c r="K69" s="120"/>
      <c r="L69" s="57"/>
      <c r="M69" s="57"/>
      <c r="N69" s="121"/>
      <c r="O69" s="120"/>
      <c r="P69" s="57"/>
      <c r="Q69" s="135"/>
      <c r="R69" s="134"/>
      <c r="S69" s="132"/>
      <c r="T69" s="135"/>
      <c r="U69" s="135"/>
      <c r="V69" s="121"/>
      <c r="W69" s="120"/>
      <c r="X69" s="57"/>
      <c r="Y69" s="57"/>
      <c r="Z69" s="121"/>
      <c r="AA69" s="120"/>
      <c r="AB69" s="57"/>
      <c r="AC69" s="57"/>
      <c r="AD69" s="121"/>
      <c r="AE69" s="120"/>
      <c r="AF69" s="57"/>
      <c r="AG69" s="57"/>
      <c r="AH69" s="121"/>
      <c r="AI69" s="120"/>
      <c r="AJ69" s="57"/>
      <c r="AK69" s="57"/>
      <c r="AL69" s="121"/>
      <c r="AM69" s="120"/>
      <c r="AN69" s="57"/>
      <c r="AO69" s="57"/>
      <c r="AP69" s="121"/>
      <c r="AQ69" s="120"/>
      <c r="AR69" s="57"/>
      <c r="AS69" s="57"/>
      <c r="AT69" s="121"/>
      <c r="AU69" s="120"/>
      <c r="AV69" s="57"/>
      <c r="AW69" s="57"/>
      <c r="AX69" s="121"/>
      <c r="AY69" s="120"/>
      <c r="AZ69" s="57"/>
      <c r="BA69" s="57"/>
      <c r="BB69" s="121"/>
      <c r="BC69" s="120"/>
      <c r="BD69" s="57"/>
      <c r="BE69" s="57"/>
      <c r="BF69" s="121"/>
    </row>
    <row r="70" spans="1:58" hidden="1" x14ac:dyDescent="0.25">
      <c r="A70" s="70">
        <v>68</v>
      </c>
      <c r="B70" s="71" t="s">
        <v>197</v>
      </c>
      <c r="C70" s="82" t="s">
        <v>198</v>
      </c>
      <c r="D70" s="57" t="s">
        <v>256</v>
      </c>
      <c r="E70" s="73" t="s">
        <v>360</v>
      </c>
      <c r="F70" s="62">
        <v>20</v>
      </c>
      <c r="G70" s="97">
        <v>80</v>
      </c>
      <c r="H70" s="73" t="s">
        <v>386</v>
      </c>
      <c r="I70" s="62" t="s">
        <v>344</v>
      </c>
      <c r="J70" s="111" t="s">
        <v>188</v>
      </c>
      <c r="K70" s="120"/>
      <c r="L70" s="57"/>
      <c r="M70" s="57"/>
      <c r="N70" s="121"/>
      <c r="O70" s="120"/>
      <c r="P70" s="57"/>
      <c r="Q70" s="57"/>
      <c r="R70" s="121"/>
      <c r="S70" s="120"/>
      <c r="T70" s="57"/>
      <c r="U70" s="57"/>
      <c r="V70" s="121"/>
      <c r="W70" s="120"/>
      <c r="X70" s="57"/>
      <c r="Y70" s="57"/>
      <c r="Z70" s="121"/>
      <c r="AA70" s="120"/>
      <c r="AB70" s="57"/>
      <c r="AC70" s="57"/>
      <c r="AD70" s="121"/>
      <c r="AE70" s="132"/>
      <c r="AF70" s="135"/>
      <c r="AG70" s="135"/>
      <c r="AH70" s="134"/>
      <c r="AI70" s="120"/>
      <c r="AJ70" s="57"/>
      <c r="AK70" s="57"/>
      <c r="AL70" s="121"/>
      <c r="AM70" s="120"/>
      <c r="AN70" s="57"/>
      <c r="AO70" s="57"/>
      <c r="AP70" s="121"/>
      <c r="AQ70" s="120"/>
      <c r="AR70" s="57"/>
      <c r="AS70" s="57"/>
      <c r="AT70" s="121"/>
      <c r="AU70" s="120"/>
      <c r="AV70" s="57"/>
      <c r="AW70" s="57"/>
      <c r="AX70" s="121"/>
      <c r="AY70" s="120"/>
      <c r="AZ70" s="57"/>
      <c r="BA70" s="57"/>
      <c r="BB70" s="121"/>
      <c r="BC70" s="120"/>
      <c r="BD70" s="57"/>
      <c r="BE70" s="57"/>
      <c r="BF70" s="121"/>
    </row>
    <row r="71" spans="1:58" hidden="1" x14ac:dyDescent="0.25">
      <c r="A71" s="70">
        <v>69</v>
      </c>
      <c r="B71" s="71" t="s">
        <v>197</v>
      </c>
      <c r="C71" s="82" t="s">
        <v>198</v>
      </c>
      <c r="D71" s="72" t="s">
        <v>224</v>
      </c>
      <c r="E71" s="73" t="s">
        <v>360</v>
      </c>
      <c r="F71" s="58">
        <v>25</v>
      </c>
      <c r="G71" s="97">
        <v>150</v>
      </c>
      <c r="H71" s="73" t="s">
        <v>386</v>
      </c>
      <c r="I71" s="62" t="s">
        <v>349</v>
      </c>
      <c r="J71" s="111" t="s">
        <v>188</v>
      </c>
      <c r="K71" s="120"/>
      <c r="L71" s="57"/>
      <c r="M71" s="57"/>
      <c r="N71" s="121"/>
      <c r="O71" s="120"/>
      <c r="P71" s="57"/>
      <c r="Q71" s="57"/>
      <c r="R71" s="121"/>
      <c r="S71" s="132"/>
      <c r="T71" s="135"/>
      <c r="U71" s="135"/>
      <c r="V71" s="134"/>
      <c r="W71" s="132"/>
      <c r="X71" s="57"/>
      <c r="Y71" s="57"/>
      <c r="Z71" s="121"/>
      <c r="AA71" s="120"/>
      <c r="AB71" s="57"/>
      <c r="AC71" s="57"/>
      <c r="AD71" s="121"/>
      <c r="AE71" s="120"/>
      <c r="AF71" s="57"/>
      <c r="AG71" s="57"/>
      <c r="AH71" s="121"/>
      <c r="AI71" s="120"/>
      <c r="AJ71" s="57"/>
      <c r="AK71" s="57"/>
      <c r="AL71" s="121"/>
      <c r="AM71" s="120"/>
      <c r="AN71" s="57"/>
      <c r="AO71" s="57"/>
      <c r="AP71" s="121"/>
      <c r="AQ71" s="120"/>
      <c r="AR71" s="57"/>
      <c r="AS71" s="57"/>
      <c r="AT71" s="121"/>
      <c r="AU71" s="120"/>
      <c r="AV71" s="57"/>
      <c r="AW71" s="57"/>
      <c r="AX71" s="121"/>
      <c r="AY71" s="120"/>
      <c r="AZ71" s="57"/>
      <c r="BA71" s="57"/>
      <c r="BB71" s="121"/>
      <c r="BC71" s="120"/>
      <c r="BD71" s="57"/>
      <c r="BE71" s="57"/>
      <c r="BF71" s="121"/>
    </row>
    <row r="72" spans="1:58" hidden="1" x14ac:dyDescent="0.25">
      <c r="A72" s="70">
        <v>70</v>
      </c>
      <c r="B72" s="71" t="s">
        <v>197</v>
      </c>
      <c r="C72" s="82" t="s">
        <v>198</v>
      </c>
      <c r="D72" s="72" t="s">
        <v>224</v>
      </c>
      <c r="E72" s="73" t="s">
        <v>360</v>
      </c>
      <c r="F72" s="58">
        <v>20</v>
      </c>
      <c r="G72" s="97">
        <v>80</v>
      </c>
      <c r="H72" s="73" t="s">
        <v>360</v>
      </c>
      <c r="I72" s="62" t="s">
        <v>202</v>
      </c>
      <c r="J72" s="111" t="s">
        <v>189</v>
      </c>
      <c r="K72" s="120"/>
      <c r="L72" s="57"/>
      <c r="M72" s="57"/>
      <c r="N72" s="121"/>
      <c r="O72" s="120"/>
      <c r="P72" s="57"/>
      <c r="Q72" s="57"/>
      <c r="R72" s="121"/>
      <c r="S72" s="132"/>
      <c r="T72" s="135"/>
      <c r="U72" s="135"/>
      <c r="V72" s="134"/>
      <c r="W72" s="120"/>
      <c r="X72" s="57"/>
      <c r="Y72" s="57"/>
      <c r="Z72" s="121"/>
      <c r="AA72" s="120"/>
      <c r="AB72" s="57"/>
      <c r="AC72" s="57"/>
      <c r="AD72" s="121"/>
      <c r="AE72" s="120"/>
      <c r="AF72" s="57"/>
      <c r="AG72" s="57"/>
      <c r="AH72" s="121"/>
      <c r="AI72" s="120"/>
      <c r="AJ72" s="57"/>
      <c r="AK72" s="57"/>
      <c r="AL72" s="121"/>
      <c r="AM72" s="120"/>
      <c r="AN72" s="57"/>
      <c r="AO72" s="57"/>
      <c r="AP72" s="121"/>
      <c r="AQ72" s="120"/>
      <c r="AR72" s="57"/>
      <c r="AS72" s="57"/>
      <c r="AT72" s="121"/>
      <c r="AU72" s="120"/>
      <c r="AV72" s="57"/>
      <c r="AW72" s="57"/>
      <c r="AX72" s="121"/>
      <c r="AY72" s="120"/>
      <c r="AZ72" s="57"/>
      <c r="BA72" s="57"/>
      <c r="BB72" s="121"/>
      <c r="BC72" s="120"/>
      <c r="BD72" s="57"/>
      <c r="BE72" s="57"/>
      <c r="BF72" s="121"/>
    </row>
    <row r="73" spans="1:58" hidden="1" x14ac:dyDescent="0.25">
      <c r="A73" s="70">
        <v>71</v>
      </c>
      <c r="B73" s="71" t="s">
        <v>197</v>
      </c>
      <c r="C73" s="82" t="s">
        <v>198</v>
      </c>
      <c r="D73" s="72" t="s">
        <v>224</v>
      </c>
      <c r="E73" s="73" t="s">
        <v>360</v>
      </c>
      <c r="F73" s="58">
        <v>20</v>
      </c>
      <c r="G73" s="97">
        <v>120</v>
      </c>
      <c r="H73" s="73" t="s">
        <v>360</v>
      </c>
      <c r="I73" s="62" t="s">
        <v>343</v>
      </c>
      <c r="J73" s="111" t="s">
        <v>189</v>
      </c>
      <c r="K73" s="120"/>
      <c r="L73" s="57"/>
      <c r="M73" s="57"/>
      <c r="N73" s="121"/>
      <c r="O73" s="120"/>
      <c r="P73" s="57"/>
      <c r="Q73" s="57"/>
      <c r="R73" s="121"/>
      <c r="S73" s="132"/>
      <c r="T73" s="135"/>
      <c r="U73" s="135"/>
      <c r="V73" s="134"/>
      <c r="W73" s="120"/>
      <c r="X73" s="57"/>
      <c r="Y73" s="57"/>
      <c r="Z73" s="121"/>
      <c r="AA73" s="120"/>
      <c r="AB73" s="57"/>
      <c r="AC73" s="57"/>
      <c r="AD73" s="121"/>
      <c r="AE73" s="120"/>
      <c r="AF73" s="57"/>
      <c r="AG73" s="57"/>
      <c r="AH73" s="121"/>
      <c r="AI73" s="120"/>
      <c r="AJ73" s="57"/>
      <c r="AK73" s="57"/>
      <c r="AL73" s="121"/>
      <c r="AM73" s="120"/>
      <c r="AN73" s="57"/>
      <c r="AO73" s="57"/>
      <c r="AP73" s="121"/>
      <c r="AQ73" s="120"/>
      <c r="AR73" s="57"/>
      <c r="AS73" s="57"/>
      <c r="AT73" s="121"/>
      <c r="AU73" s="120"/>
      <c r="AV73" s="57"/>
      <c r="AW73" s="57"/>
      <c r="AX73" s="121"/>
      <c r="AY73" s="120"/>
      <c r="AZ73" s="57"/>
      <c r="BA73" s="57"/>
      <c r="BB73" s="121"/>
      <c r="BC73" s="120"/>
      <c r="BD73" s="57"/>
      <c r="BE73" s="57"/>
      <c r="BF73" s="121"/>
    </row>
    <row r="74" spans="1:58" hidden="1" x14ac:dyDescent="0.25">
      <c r="A74" s="70">
        <v>72</v>
      </c>
      <c r="B74" s="71" t="s">
        <v>197</v>
      </c>
      <c r="C74" s="82" t="s">
        <v>198</v>
      </c>
      <c r="D74" s="72" t="s">
        <v>225</v>
      </c>
      <c r="E74" s="73" t="s">
        <v>364</v>
      </c>
      <c r="F74" s="58">
        <v>25</v>
      </c>
      <c r="G74" s="97">
        <v>200</v>
      </c>
      <c r="H74" s="73" t="s">
        <v>365</v>
      </c>
      <c r="I74" s="62" t="s">
        <v>349</v>
      </c>
      <c r="J74" s="111" t="s">
        <v>188</v>
      </c>
      <c r="K74" s="120"/>
      <c r="L74" s="57"/>
      <c r="M74" s="57"/>
      <c r="N74" s="121"/>
      <c r="O74" s="120"/>
      <c r="P74" s="57"/>
      <c r="Q74" s="57"/>
      <c r="R74" s="121"/>
      <c r="S74" s="120"/>
      <c r="T74" s="57"/>
      <c r="U74" s="57"/>
      <c r="V74" s="121"/>
      <c r="W74" s="120"/>
      <c r="X74" s="57"/>
      <c r="Y74" s="57"/>
      <c r="Z74" s="121"/>
      <c r="AA74" s="120"/>
      <c r="AB74" s="57"/>
      <c r="AC74" s="57"/>
      <c r="AD74" s="121"/>
      <c r="AE74" s="120"/>
      <c r="AF74" s="57"/>
      <c r="AG74" s="57"/>
      <c r="AH74" s="121"/>
      <c r="AI74" s="120"/>
      <c r="AJ74" s="57"/>
      <c r="AK74" s="57"/>
      <c r="AL74" s="121"/>
      <c r="AM74" s="132"/>
      <c r="AN74" s="135"/>
      <c r="AO74" s="135"/>
      <c r="AP74" s="134"/>
      <c r="AQ74" s="132"/>
      <c r="AR74" s="57"/>
      <c r="AS74" s="57"/>
      <c r="AT74" s="121"/>
      <c r="AU74" s="120"/>
      <c r="AV74" s="57"/>
      <c r="AW74" s="57"/>
      <c r="AX74" s="121"/>
      <c r="AY74" s="120"/>
      <c r="AZ74" s="57"/>
      <c r="BA74" s="57"/>
      <c r="BB74" s="121"/>
      <c r="BC74" s="120"/>
      <c r="BD74" s="57"/>
      <c r="BE74" s="57"/>
      <c r="BF74" s="121"/>
    </row>
    <row r="75" spans="1:58" hidden="1" x14ac:dyDescent="0.25">
      <c r="A75" s="70">
        <v>73</v>
      </c>
      <c r="B75" s="71" t="s">
        <v>197</v>
      </c>
      <c r="C75" s="82" t="s">
        <v>198</v>
      </c>
      <c r="D75" s="72" t="s">
        <v>225</v>
      </c>
      <c r="E75" s="73" t="s">
        <v>364</v>
      </c>
      <c r="F75" s="58">
        <v>20</v>
      </c>
      <c r="G75" s="97">
        <v>80</v>
      </c>
      <c r="H75" s="73" t="s">
        <v>370</v>
      </c>
      <c r="I75" s="62" t="s">
        <v>202</v>
      </c>
      <c r="J75" s="111" t="s">
        <v>189</v>
      </c>
      <c r="K75" s="120"/>
      <c r="L75" s="57"/>
      <c r="M75" s="57"/>
      <c r="N75" s="121"/>
      <c r="O75" s="120"/>
      <c r="P75" s="57"/>
      <c r="Q75" s="57"/>
      <c r="R75" s="121"/>
      <c r="S75" s="120"/>
      <c r="T75" s="57"/>
      <c r="U75" s="57"/>
      <c r="V75" s="121"/>
      <c r="W75" s="120"/>
      <c r="X75" s="57"/>
      <c r="Y75" s="57"/>
      <c r="Z75" s="121"/>
      <c r="AA75" s="120"/>
      <c r="AB75" s="57"/>
      <c r="AC75" s="57"/>
      <c r="AD75" s="121"/>
      <c r="AE75" s="120"/>
      <c r="AF75" s="57"/>
      <c r="AG75" s="57"/>
      <c r="AH75" s="121"/>
      <c r="AI75" s="120"/>
      <c r="AJ75" s="57"/>
      <c r="AK75" s="57"/>
      <c r="AL75" s="121"/>
      <c r="AM75" s="132"/>
      <c r="AN75" s="135"/>
      <c r="AO75" s="135"/>
      <c r="AP75" s="134"/>
      <c r="AQ75" s="120"/>
      <c r="AR75" s="57"/>
      <c r="AS75" s="57"/>
      <c r="AT75" s="121"/>
      <c r="AU75" s="120"/>
      <c r="AV75" s="57"/>
      <c r="AW75" s="57"/>
      <c r="AX75" s="121"/>
      <c r="AY75" s="120"/>
      <c r="AZ75" s="57"/>
      <c r="BA75" s="57"/>
      <c r="BB75" s="121"/>
      <c r="BC75" s="120"/>
      <c r="BD75" s="57"/>
      <c r="BE75" s="57"/>
      <c r="BF75" s="121"/>
    </row>
    <row r="76" spans="1:58" hidden="1" x14ac:dyDescent="0.25">
      <c r="A76" s="70">
        <v>74</v>
      </c>
      <c r="B76" s="71" t="s">
        <v>197</v>
      </c>
      <c r="C76" s="82" t="s">
        <v>198</v>
      </c>
      <c r="D76" s="72" t="s">
        <v>225</v>
      </c>
      <c r="E76" s="73" t="s">
        <v>364</v>
      </c>
      <c r="F76" s="58">
        <v>20</v>
      </c>
      <c r="G76" s="97">
        <v>80</v>
      </c>
      <c r="H76" s="73" t="s">
        <v>370</v>
      </c>
      <c r="I76" s="62" t="s">
        <v>343</v>
      </c>
      <c r="J76" s="111" t="s">
        <v>189</v>
      </c>
      <c r="K76" s="120"/>
      <c r="L76" s="57"/>
      <c r="M76" s="57"/>
      <c r="N76" s="121"/>
      <c r="O76" s="120"/>
      <c r="P76" s="57"/>
      <c r="Q76" s="57"/>
      <c r="R76" s="121"/>
      <c r="S76" s="120"/>
      <c r="T76" s="57"/>
      <c r="U76" s="57"/>
      <c r="V76" s="121"/>
      <c r="W76" s="120"/>
      <c r="X76" s="57"/>
      <c r="Y76" s="57"/>
      <c r="Z76" s="121"/>
      <c r="AA76" s="120"/>
      <c r="AB76" s="57"/>
      <c r="AC76" s="57"/>
      <c r="AD76" s="121"/>
      <c r="AE76" s="120"/>
      <c r="AF76" s="57"/>
      <c r="AG76" s="57"/>
      <c r="AH76" s="121"/>
      <c r="AI76" s="120"/>
      <c r="AJ76" s="57"/>
      <c r="AK76" s="57"/>
      <c r="AL76" s="121"/>
      <c r="AM76" s="132"/>
      <c r="AN76" s="135"/>
      <c r="AO76" s="135"/>
      <c r="AP76" s="134"/>
      <c r="AQ76" s="120"/>
      <c r="AR76" s="57"/>
      <c r="AS76" s="57"/>
      <c r="AT76" s="121"/>
      <c r="AU76" s="120"/>
      <c r="AV76" s="57"/>
      <c r="AW76" s="57"/>
      <c r="AX76" s="121"/>
      <c r="AY76" s="120"/>
      <c r="AZ76" s="57"/>
      <c r="BA76" s="57"/>
      <c r="BB76" s="121"/>
      <c r="BC76" s="120"/>
      <c r="BD76" s="57"/>
      <c r="BE76" s="57"/>
      <c r="BF76" s="121"/>
    </row>
    <row r="77" spans="1:58" hidden="1" x14ac:dyDescent="0.25">
      <c r="A77" s="70">
        <v>75</v>
      </c>
      <c r="B77" s="71" t="s">
        <v>197</v>
      </c>
      <c r="C77" s="82" t="s">
        <v>198</v>
      </c>
      <c r="D77" s="57" t="s">
        <v>226</v>
      </c>
      <c r="E77" s="73" t="s">
        <v>361</v>
      </c>
      <c r="F77" s="58">
        <v>20</v>
      </c>
      <c r="G77" s="97">
        <v>140</v>
      </c>
      <c r="H77" s="73" t="s">
        <v>361</v>
      </c>
      <c r="I77" s="62" t="s">
        <v>349</v>
      </c>
      <c r="J77" s="111" t="s">
        <v>188</v>
      </c>
      <c r="K77" s="120"/>
      <c r="L77" s="57"/>
      <c r="M77" s="57"/>
      <c r="N77" s="121"/>
      <c r="O77" s="120"/>
      <c r="P77" s="57"/>
      <c r="Q77" s="57"/>
      <c r="R77" s="121"/>
      <c r="S77" s="120"/>
      <c r="T77" s="57"/>
      <c r="U77" s="57"/>
      <c r="V77" s="121"/>
      <c r="W77" s="120"/>
      <c r="X77" s="57"/>
      <c r="Y77" s="57"/>
      <c r="Z77" s="121"/>
      <c r="AA77" s="132"/>
      <c r="AB77" s="135"/>
      <c r="AC77" s="135"/>
      <c r="AD77" s="134"/>
      <c r="AE77" s="120"/>
      <c r="AF77" s="57"/>
      <c r="AG77" s="57"/>
      <c r="AH77" s="121"/>
      <c r="AI77" s="120"/>
      <c r="AJ77" s="57"/>
      <c r="AK77" s="57"/>
      <c r="AL77" s="121"/>
      <c r="AM77" s="120"/>
      <c r="AN77" s="57"/>
      <c r="AO77" s="57"/>
      <c r="AP77" s="121"/>
      <c r="AQ77" s="120"/>
      <c r="AR77" s="57"/>
      <c r="AS77" s="57"/>
      <c r="AT77" s="121"/>
      <c r="AU77" s="120"/>
      <c r="AV77" s="57"/>
      <c r="AW77" s="57"/>
      <c r="AX77" s="121"/>
      <c r="AY77" s="120"/>
      <c r="AZ77" s="57"/>
      <c r="BA77" s="57"/>
      <c r="BB77" s="121"/>
      <c r="BC77" s="120"/>
      <c r="BD77" s="57"/>
      <c r="BE77" s="57"/>
      <c r="BF77" s="121"/>
    </row>
    <row r="78" spans="1:58" hidden="1" x14ac:dyDescent="0.25">
      <c r="A78" s="70">
        <v>76</v>
      </c>
      <c r="B78" s="71" t="s">
        <v>197</v>
      </c>
      <c r="C78" s="82" t="s">
        <v>198</v>
      </c>
      <c r="D78" s="57" t="s">
        <v>226</v>
      </c>
      <c r="E78" s="73" t="s">
        <v>361</v>
      </c>
      <c r="F78" s="58">
        <v>20</v>
      </c>
      <c r="G78" s="97">
        <v>80</v>
      </c>
      <c r="H78" s="73" t="s">
        <v>361</v>
      </c>
      <c r="I78" s="62" t="s">
        <v>343</v>
      </c>
      <c r="J78" s="111" t="s">
        <v>189</v>
      </c>
      <c r="K78" s="120"/>
      <c r="L78" s="57"/>
      <c r="M78" s="57"/>
      <c r="N78" s="121"/>
      <c r="O78" s="120"/>
      <c r="P78" s="57"/>
      <c r="Q78" s="57"/>
      <c r="R78" s="121"/>
      <c r="S78" s="120"/>
      <c r="T78" s="57"/>
      <c r="U78" s="57"/>
      <c r="V78" s="121"/>
      <c r="W78" s="120"/>
      <c r="X78" s="57"/>
      <c r="Y78" s="57"/>
      <c r="Z78" s="121"/>
      <c r="AA78" s="132"/>
      <c r="AB78" s="135"/>
      <c r="AC78" s="135"/>
      <c r="AD78" s="134"/>
      <c r="AE78" s="120"/>
      <c r="AF78" s="57"/>
      <c r="AG78" s="57"/>
      <c r="AH78" s="121"/>
      <c r="AI78" s="120"/>
      <c r="AJ78" s="57"/>
      <c r="AK78" s="57"/>
      <c r="AL78" s="121"/>
      <c r="AM78" s="120"/>
      <c r="AN78" s="57"/>
      <c r="AO78" s="57"/>
      <c r="AP78" s="121"/>
      <c r="AQ78" s="120"/>
      <c r="AR78" s="57"/>
      <c r="AS78" s="57"/>
      <c r="AT78" s="121"/>
      <c r="AU78" s="120"/>
      <c r="AV78" s="57"/>
      <c r="AW78" s="57"/>
      <c r="AX78" s="121"/>
      <c r="AY78" s="120"/>
      <c r="AZ78" s="57"/>
      <c r="BA78" s="57"/>
      <c r="BB78" s="121"/>
      <c r="BC78" s="120"/>
      <c r="BD78" s="57"/>
      <c r="BE78" s="57"/>
      <c r="BF78" s="121"/>
    </row>
    <row r="79" spans="1:58" hidden="1" x14ac:dyDescent="0.25">
      <c r="A79" s="70">
        <v>77</v>
      </c>
      <c r="B79" s="71" t="s">
        <v>197</v>
      </c>
      <c r="C79" s="82" t="s">
        <v>198</v>
      </c>
      <c r="D79" s="57" t="s">
        <v>227</v>
      </c>
      <c r="E79" s="73" t="s">
        <v>365</v>
      </c>
      <c r="F79" s="58">
        <v>25</v>
      </c>
      <c r="G79" s="97">
        <v>200</v>
      </c>
      <c r="H79" s="73" t="s">
        <v>366</v>
      </c>
      <c r="I79" s="62" t="s">
        <v>349</v>
      </c>
      <c r="J79" s="111" t="s">
        <v>188</v>
      </c>
      <c r="K79" s="120"/>
      <c r="L79" s="57"/>
      <c r="M79" s="57"/>
      <c r="N79" s="121"/>
      <c r="O79" s="120"/>
      <c r="P79" s="57"/>
      <c r="Q79" s="57"/>
      <c r="R79" s="121"/>
      <c r="S79" s="120"/>
      <c r="T79" s="57"/>
      <c r="U79" s="57"/>
      <c r="V79" s="121"/>
      <c r="W79" s="120"/>
      <c r="X79" s="57"/>
      <c r="Y79" s="57"/>
      <c r="Z79" s="121"/>
      <c r="AA79" s="120"/>
      <c r="AB79" s="57"/>
      <c r="AC79" s="57"/>
      <c r="AD79" s="121"/>
      <c r="AE79" s="120"/>
      <c r="AF79" s="57"/>
      <c r="AG79" s="57"/>
      <c r="AH79" s="121"/>
      <c r="AI79" s="120"/>
      <c r="AJ79" s="57"/>
      <c r="AK79" s="57"/>
      <c r="AL79" s="121"/>
      <c r="AM79" s="120"/>
      <c r="AN79" s="57"/>
      <c r="AO79" s="57"/>
      <c r="AP79" s="121"/>
      <c r="AQ79" s="132"/>
      <c r="AR79" s="135"/>
      <c r="AS79" s="135"/>
      <c r="AT79" s="134"/>
      <c r="AU79" s="132"/>
      <c r="AV79" s="57"/>
      <c r="AW79" s="57"/>
      <c r="AX79" s="121"/>
      <c r="AY79" s="120"/>
      <c r="AZ79" s="57"/>
      <c r="BA79" s="57"/>
      <c r="BB79" s="121"/>
      <c r="BC79" s="120"/>
      <c r="BD79" s="57"/>
      <c r="BE79" s="57"/>
      <c r="BF79" s="121"/>
    </row>
    <row r="80" spans="1:58" hidden="1" x14ac:dyDescent="0.25">
      <c r="A80" s="70">
        <v>78</v>
      </c>
      <c r="B80" s="71" t="s">
        <v>197</v>
      </c>
      <c r="C80" s="82" t="s">
        <v>198</v>
      </c>
      <c r="D80" s="57" t="s">
        <v>227</v>
      </c>
      <c r="E80" s="73" t="s">
        <v>365</v>
      </c>
      <c r="F80" s="58">
        <v>20</v>
      </c>
      <c r="G80" s="98">
        <v>120</v>
      </c>
      <c r="H80" s="73" t="s">
        <v>365</v>
      </c>
      <c r="I80" s="62" t="s">
        <v>343</v>
      </c>
      <c r="J80" s="111" t="s">
        <v>189</v>
      </c>
      <c r="K80" s="120"/>
      <c r="L80" s="57"/>
      <c r="M80" s="57"/>
      <c r="N80" s="121"/>
      <c r="O80" s="120"/>
      <c r="P80" s="57"/>
      <c r="Q80" s="57"/>
      <c r="R80" s="121"/>
      <c r="S80" s="120"/>
      <c r="T80" s="57"/>
      <c r="U80" s="57"/>
      <c r="V80" s="121"/>
      <c r="W80" s="120"/>
      <c r="X80" s="57"/>
      <c r="Y80" s="57"/>
      <c r="Z80" s="121"/>
      <c r="AA80" s="120"/>
      <c r="AB80" s="57"/>
      <c r="AC80" s="57"/>
      <c r="AD80" s="121"/>
      <c r="AE80" s="120"/>
      <c r="AF80" s="57"/>
      <c r="AG80" s="57"/>
      <c r="AH80" s="121"/>
      <c r="AI80" s="120"/>
      <c r="AJ80" s="57"/>
      <c r="AK80" s="57"/>
      <c r="AL80" s="121"/>
      <c r="AM80" s="120"/>
      <c r="AN80" s="57"/>
      <c r="AO80" s="57"/>
      <c r="AP80" s="121"/>
      <c r="AQ80" s="132"/>
      <c r="AR80" s="135"/>
      <c r="AS80" s="135"/>
      <c r="AT80" s="134"/>
      <c r="AU80" s="120"/>
      <c r="AV80" s="57"/>
      <c r="AW80" s="57"/>
      <c r="AX80" s="121"/>
      <c r="AY80" s="120"/>
      <c r="AZ80" s="57"/>
      <c r="BA80" s="57"/>
      <c r="BB80" s="121"/>
      <c r="BC80" s="120"/>
      <c r="BD80" s="57"/>
      <c r="BE80" s="57"/>
      <c r="BF80" s="121"/>
    </row>
    <row r="81" spans="1:58" hidden="1" x14ac:dyDescent="0.25">
      <c r="A81" s="70">
        <v>79</v>
      </c>
      <c r="B81" s="71" t="s">
        <v>197</v>
      </c>
      <c r="C81" s="82" t="s">
        <v>198</v>
      </c>
      <c r="D81" s="57" t="s">
        <v>228</v>
      </c>
      <c r="E81" s="73" t="s">
        <v>360</v>
      </c>
      <c r="F81" s="62">
        <v>15</v>
      </c>
      <c r="G81" s="97">
        <v>30</v>
      </c>
      <c r="H81" s="73" t="s">
        <v>360</v>
      </c>
      <c r="I81" s="62" t="s">
        <v>343</v>
      </c>
      <c r="J81" s="111" t="s">
        <v>188</v>
      </c>
      <c r="K81" s="120"/>
      <c r="L81" s="57"/>
      <c r="M81" s="57"/>
      <c r="N81" s="121"/>
      <c r="O81" s="120"/>
      <c r="P81" s="57"/>
      <c r="Q81" s="57"/>
      <c r="R81" s="121"/>
      <c r="S81" s="120"/>
      <c r="T81" s="57"/>
      <c r="U81" s="57"/>
      <c r="V81" s="121"/>
      <c r="W81" s="120"/>
      <c r="X81" s="57"/>
      <c r="Y81" s="57"/>
      <c r="Z81" s="121"/>
      <c r="AA81" s="120"/>
      <c r="AB81" s="57"/>
      <c r="AC81" s="57"/>
      <c r="AD81" s="121"/>
      <c r="AE81" s="120"/>
      <c r="AF81" s="57"/>
      <c r="AG81" s="57"/>
      <c r="AH81" s="121"/>
      <c r="AI81" s="120"/>
      <c r="AJ81" s="57"/>
      <c r="AK81" s="57"/>
      <c r="AL81" s="121"/>
      <c r="AM81" s="120"/>
      <c r="AN81" s="57"/>
      <c r="AO81" s="57"/>
      <c r="AP81" s="121"/>
      <c r="AQ81" s="120"/>
      <c r="AR81" s="57"/>
      <c r="AS81" s="57"/>
      <c r="AT81" s="121"/>
      <c r="AU81" s="120"/>
      <c r="AV81" s="57"/>
      <c r="AW81" s="57"/>
      <c r="AX81" s="121"/>
      <c r="AY81" s="120"/>
      <c r="AZ81" s="57"/>
      <c r="BA81" s="57"/>
      <c r="BB81" s="121"/>
      <c r="BC81" s="120"/>
      <c r="BD81" s="57"/>
      <c r="BE81" s="57"/>
      <c r="BF81" s="121"/>
    </row>
    <row r="82" spans="1:58" hidden="1" x14ac:dyDescent="0.25">
      <c r="A82" s="70">
        <v>80</v>
      </c>
      <c r="B82" s="71" t="s">
        <v>197</v>
      </c>
      <c r="C82" s="82" t="s">
        <v>198</v>
      </c>
      <c r="D82" s="57" t="s">
        <v>20</v>
      </c>
      <c r="E82" s="73" t="s">
        <v>386</v>
      </c>
      <c r="F82" s="62">
        <v>12</v>
      </c>
      <c r="G82" s="97">
        <v>36</v>
      </c>
      <c r="H82" s="73" t="s">
        <v>386</v>
      </c>
      <c r="I82" s="62" t="s">
        <v>332</v>
      </c>
      <c r="J82" s="111" t="s">
        <v>188</v>
      </c>
      <c r="K82" s="120"/>
      <c r="L82" s="57"/>
      <c r="M82" s="57"/>
      <c r="N82" s="121"/>
      <c r="O82" s="120"/>
      <c r="P82" s="57"/>
      <c r="Q82" s="57"/>
      <c r="R82" s="121"/>
      <c r="S82" s="120"/>
      <c r="T82" s="57"/>
      <c r="U82" s="57"/>
      <c r="V82" s="121"/>
      <c r="W82" s="132"/>
      <c r="X82" s="135"/>
      <c r="Y82" s="135"/>
      <c r="Z82" s="121"/>
      <c r="AA82" s="120"/>
      <c r="AB82" s="57"/>
      <c r="AC82" s="57"/>
      <c r="AD82" s="121"/>
      <c r="AE82" s="120"/>
      <c r="AF82" s="57"/>
      <c r="AG82" s="57"/>
      <c r="AH82" s="121"/>
      <c r="AI82" s="120"/>
      <c r="AJ82" s="57"/>
      <c r="AK82" s="57"/>
      <c r="AL82" s="121"/>
      <c r="AM82" s="120"/>
      <c r="AN82" s="57"/>
      <c r="AO82" s="57"/>
      <c r="AP82" s="121"/>
      <c r="AQ82" s="120"/>
      <c r="AR82" s="57"/>
      <c r="AS82" s="57"/>
      <c r="AT82" s="121"/>
      <c r="AU82" s="120"/>
      <c r="AV82" s="57"/>
      <c r="AW82" s="57"/>
      <c r="AX82" s="121"/>
      <c r="AY82" s="120"/>
      <c r="AZ82" s="57"/>
      <c r="BA82" s="57"/>
      <c r="BB82" s="121"/>
      <c r="BC82" s="120"/>
      <c r="BD82" s="57"/>
      <c r="BE82" s="57"/>
      <c r="BF82" s="121"/>
    </row>
    <row r="83" spans="1:58" hidden="1" x14ac:dyDescent="0.25">
      <c r="A83" s="70">
        <v>81</v>
      </c>
      <c r="B83" s="71" t="s">
        <v>197</v>
      </c>
      <c r="C83" s="82" t="s">
        <v>198</v>
      </c>
      <c r="D83" s="57" t="s">
        <v>241</v>
      </c>
      <c r="E83" s="73" t="s">
        <v>363</v>
      </c>
      <c r="F83" s="62">
        <v>18</v>
      </c>
      <c r="G83" s="97">
        <v>72</v>
      </c>
      <c r="H83" s="73" t="s">
        <v>363</v>
      </c>
      <c r="I83" s="62" t="s">
        <v>343</v>
      </c>
      <c r="J83" s="111" t="s">
        <v>188</v>
      </c>
      <c r="K83" s="120"/>
      <c r="L83" s="57"/>
      <c r="M83" s="57"/>
      <c r="N83" s="121"/>
      <c r="O83" s="120"/>
      <c r="P83" s="57"/>
      <c r="Q83" s="57"/>
      <c r="R83" s="121"/>
      <c r="S83" s="120"/>
      <c r="T83" s="57"/>
      <c r="U83" s="57"/>
      <c r="V83" s="121"/>
      <c r="W83" s="120"/>
      <c r="X83" s="57"/>
      <c r="Y83" s="57"/>
      <c r="Z83" s="121"/>
      <c r="AA83" s="120"/>
      <c r="AB83" s="57"/>
      <c r="AC83" s="57"/>
      <c r="AD83" s="121"/>
      <c r="AE83" s="120"/>
      <c r="AF83" s="57"/>
      <c r="AG83" s="57"/>
      <c r="AH83" s="121"/>
      <c r="AI83" s="141"/>
      <c r="AJ83" s="84"/>
      <c r="AK83" s="84"/>
      <c r="AL83" s="142"/>
      <c r="AM83" s="120"/>
      <c r="AN83" s="57"/>
      <c r="AO83" s="57"/>
      <c r="AP83" s="121"/>
      <c r="AQ83" s="120"/>
      <c r="AR83" s="57"/>
      <c r="AS83" s="57"/>
      <c r="AT83" s="121"/>
      <c r="AU83" s="120"/>
      <c r="AV83" s="57"/>
      <c r="AW83" s="57"/>
      <c r="AX83" s="121"/>
      <c r="AY83" s="120"/>
      <c r="AZ83" s="57"/>
      <c r="BA83" s="57"/>
      <c r="BB83" s="121"/>
      <c r="BC83" s="120"/>
      <c r="BD83" s="57"/>
      <c r="BE83" s="57"/>
      <c r="BF83" s="121"/>
    </row>
    <row r="84" spans="1:58" hidden="1" x14ac:dyDescent="0.25">
      <c r="A84" s="70">
        <v>82</v>
      </c>
      <c r="B84" s="71" t="s">
        <v>197</v>
      </c>
      <c r="C84" s="82" t="s">
        <v>198</v>
      </c>
      <c r="D84" s="57" t="s">
        <v>22</v>
      </c>
      <c r="E84" s="73" t="s">
        <v>364</v>
      </c>
      <c r="F84" s="62">
        <v>18</v>
      </c>
      <c r="G84" s="97">
        <v>108</v>
      </c>
      <c r="H84" s="73" t="s">
        <v>370</v>
      </c>
      <c r="I84" s="95" t="s">
        <v>344</v>
      </c>
      <c r="J84" s="111" t="s">
        <v>188</v>
      </c>
      <c r="K84" s="120"/>
      <c r="L84" s="57"/>
      <c r="M84" s="57"/>
      <c r="N84" s="121"/>
      <c r="O84" s="120"/>
      <c r="P84" s="57"/>
      <c r="Q84" s="57"/>
      <c r="R84" s="121"/>
      <c r="S84" s="120"/>
      <c r="T84" s="57"/>
      <c r="U84" s="57"/>
      <c r="V84" s="121"/>
      <c r="W84" s="120"/>
      <c r="X84" s="57"/>
      <c r="Y84" s="57"/>
      <c r="Z84" s="121"/>
      <c r="AA84" s="120"/>
      <c r="AB84" s="57"/>
      <c r="AC84" s="57"/>
      <c r="AD84" s="121"/>
      <c r="AE84" s="120"/>
      <c r="AF84" s="57"/>
      <c r="AG84" s="57"/>
      <c r="AH84" s="121"/>
      <c r="AI84" s="120"/>
      <c r="AJ84" s="57"/>
      <c r="AK84" s="57"/>
      <c r="AL84" s="121"/>
      <c r="AM84" s="132"/>
      <c r="AN84" s="135"/>
      <c r="AO84" s="135"/>
      <c r="AP84" s="134"/>
      <c r="AQ84" s="120"/>
      <c r="AR84" s="57"/>
      <c r="AS84" s="57"/>
      <c r="AT84" s="121"/>
      <c r="AU84" s="120"/>
      <c r="AV84" s="57"/>
      <c r="AW84" s="57"/>
      <c r="AX84" s="121"/>
      <c r="AY84" s="120"/>
      <c r="AZ84" s="57"/>
      <c r="BA84" s="57"/>
      <c r="BB84" s="121"/>
      <c r="BC84" s="120"/>
      <c r="BD84" s="57"/>
      <c r="BE84" s="57"/>
      <c r="BF84" s="121"/>
    </row>
    <row r="85" spans="1:58" hidden="1" x14ac:dyDescent="0.25">
      <c r="A85" s="70">
        <v>83</v>
      </c>
      <c r="B85" s="71" t="s">
        <v>197</v>
      </c>
      <c r="C85" s="82" t="s">
        <v>198</v>
      </c>
      <c r="D85" s="57" t="s">
        <v>26</v>
      </c>
      <c r="E85" s="73" t="s">
        <v>368</v>
      </c>
      <c r="F85" s="62">
        <v>18</v>
      </c>
      <c r="G85" s="97">
        <v>72</v>
      </c>
      <c r="H85" s="73" t="s">
        <v>368</v>
      </c>
      <c r="I85" s="62" t="s">
        <v>349</v>
      </c>
      <c r="J85" s="111" t="s">
        <v>188</v>
      </c>
      <c r="K85" s="120"/>
      <c r="L85" s="57"/>
      <c r="M85" s="57"/>
      <c r="N85" s="121"/>
      <c r="O85" s="120"/>
      <c r="P85" s="57"/>
      <c r="Q85" s="57"/>
      <c r="R85" s="121"/>
      <c r="S85" s="120"/>
      <c r="T85" s="57"/>
      <c r="U85" s="57"/>
      <c r="V85" s="121"/>
      <c r="W85" s="120"/>
      <c r="X85" s="57"/>
      <c r="Y85" s="57"/>
      <c r="Z85" s="121"/>
      <c r="AA85" s="120"/>
      <c r="AB85" s="57"/>
      <c r="AC85" s="57"/>
      <c r="AD85" s="121"/>
      <c r="AE85" s="120"/>
      <c r="AF85" s="57"/>
      <c r="AG85" s="57"/>
      <c r="AH85" s="121"/>
      <c r="AI85" s="120"/>
      <c r="AJ85" s="57"/>
      <c r="AK85" s="57"/>
      <c r="AL85" s="121"/>
      <c r="AM85" s="120"/>
      <c r="AN85" s="57"/>
      <c r="AO85" s="57"/>
      <c r="AP85" s="121"/>
      <c r="AQ85" s="120"/>
      <c r="AR85" s="57"/>
      <c r="AS85" s="57"/>
      <c r="AT85" s="121"/>
      <c r="AU85" s="120"/>
      <c r="AV85" s="57"/>
      <c r="AW85" s="57"/>
      <c r="AX85" s="121"/>
      <c r="AY85" s="120"/>
      <c r="AZ85" s="57"/>
      <c r="BA85" s="57"/>
      <c r="BB85" s="121"/>
      <c r="BC85" s="132"/>
      <c r="BD85" s="135"/>
      <c r="BE85" s="135"/>
      <c r="BF85" s="121"/>
    </row>
    <row r="86" spans="1:58" ht="19" hidden="1" x14ac:dyDescent="0.25">
      <c r="A86" s="70">
        <v>84</v>
      </c>
      <c r="B86" s="71" t="s">
        <v>197</v>
      </c>
      <c r="C86" s="82" t="s">
        <v>198</v>
      </c>
      <c r="D86" s="74" t="s">
        <v>27</v>
      </c>
      <c r="E86" s="73" t="s">
        <v>368</v>
      </c>
      <c r="F86" s="62">
        <v>18</v>
      </c>
      <c r="G86" s="97">
        <v>72</v>
      </c>
      <c r="H86" s="73" t="s">
        <v>368</v>
      </c>
      <c r="I86" s="95" t="s">
        <v>348</v>
      </c>
      <c r="J86" s="111" t="s">
        <v>188</v>
      </c>
      <c r="K86" s="120"/>
      <c r="L86" s="57"/>
      <c r="M86" s="57"/>
      <c r="N86" s="121"/>
      <c r="O86" s="120"/>
      <c r="P86" s="57"/>
      <c r="Q86" s="57"/>
      <c r="R86" s="121"/>
      <c r="S86" s="120"/>
      <c r="T86" s="57"/>
      <c r="U86" s="57"/>
      <c r="V86" s="121"/>
      <c r="W86" s="120"/>
      <c r="X86" s="57"/>
      <c r="Y86" s="57"/>
      <c r="Z86" s="121"/>
      <c r="AA86" s="120"/>
      <c r="AB86" s="57"/>
      <c r="AC86" s="57"/>
      <c r="AD86" s="121"/>
      <c r="AE86" s="120"/>
      <c r="AF86" s="57"/>
      <c r="AG86" s="57"/>
      <c r="AH86" s="121"/>
      <c r="AI86" s="120"/>
      <c r="AJ86" s="57"/>
      <c r="AK86" s="57"/>
      <c r="AL86" s="121"/>
      <c r="AM86" s="120"/>
      <c r="AN86" s="57"/>
      <c r="AO86" s="57"/>
      <c r="AP86" s="121"/>
      <c r="AQ86" s="120"/>
      <c r="AR86" s="57"/>
      <c r="AS86" s="57"/>
      <c r="AT86" s="121"/>
      <c r="AU86" s="120"/>
      <c r="AV86" s="57"/>
      <c r="AW86" s="57"/>
      <c r="AX86" s="121"/>
      <c r="AY86" s="132"/>
      <c r="AZ86" s="135"/>
      <c r="BA86" s="135"/>
      <c r="BB86" s="134"/>
      <c r="BC86" s="120"/>
      <c r="BD86" s="57"/>
      <c r="BE86" s="57"/>
      <c r="BF86" s="121"/>
    </row>
    <row r="87" spans="1:58" ht="19" hidden="1" x14ac:dyDescent="0.25">
      <c r="A87" s="70">
        <v>85</v>
      </c>
      <c r="B87" s="71" t="s">
        <v>197</v>
      </c>
      <c r="C87" s="82" t="s">
        <v>198</v>
      </c>
      <c r="D87" s="74" t="s">
        <v>252</v>
      </c>
      <c r="E87" s="73" t="s">
        <v>386</v>
      </c>
      <c r="F87" s="62">
        <v>25</v>
      </c>
      <c r="G87" s="97">
        <v>175</v>
      </c>
      <c r="H87" s="73" t="s">
        <v>361</v>
      </c>
      <c r="I87" s="62" t="s">
        <v>202</v>
      </c>
      <c r="J87" s="111" t="s">
        <v>188</v>
      </c>
      <c r="K87" s="120"/>
      <c r="L87" s="57"/>
      <c r="M87" s="57"/>
      <c r="N87" s="121"/>
      <c r="O87" s="120"/>
      <c r="P87" s="57"/>
      <c r="Q87" s="57"/>
      <c r="R87" s="121"/>
      <c r="S87" s="120"/>
      <c r="T87" s="57"/>
      <c r="U87" s="57"/>
      <c r="V87" s="121"/>
      <c r="W87" s="132"/>
      <c r="X87" s="135"/>
      <c r="Y87" s="135"/>
      <c r="Z87" s="134"/>
      <c r="AA87" s="132"/>
      <c r="AB87" s="57"/>
      <c r="AC87" s="57"/>
      <c r="AD87" s="121"/>
      <c r="AE87" s="120"/>
      <c r="AF87" s="57"/>
      <c r="AG87" s="57"/>
      <c r="AH87" s="121"/>
      <c r="AI87" s="120"/>
      <c r="AJ87" s="57"/>
      <c r="AK87" s="57"/>
      <c r="AL87" s="121"/>
      <c r="AM87" s="120"/>
      <c r="AN87" s="57"/>
      <c r="AO87" s="57"/>
      <c r="AP87" s="121"/>
      <c r="AQ87" s="120"/>
      <c r="AR87" s="57"/>
      <c r="AS87" s="57"/>
      <c r="AT87" s="121"/>
      <c r="AU87" s="120"/>
      <c r="AV87" s="57"/>
      <c r="AW87" s="57"/>
      <c r="AX87" s="121"/>
      <c r="AY87" s="120"/>
      <c r="AZ87" s="57"/>
      <c r="BA87" s="57"/>
      <c r="BB87" s="121"/>
      <c r="BC87" s="120"/>
      <c r="BD87" s="57"/>
      <c r="BE87" s="57"/>
      <c r="BF87" s="121"/>
    </row>
    <row r="88" spans="1:58" hidden="1" x14ac:dyDescent="0.25">
      <c r="A88" s="70">
        <v>86</v>
      </c>
      <c r="B88" s="71" t="s">
        <v>197</v>
      </c>
      <c r="C88" s="82" t="s">
        <v>198</v>
      </c>
      <c r="D88" s="74" t="s">
        <v>257</v>
      </c>
      <c r="E88" s="73" t="s">
        <v>360</v>
      </c>
      <c r="F88" s="62">
        <v>25</v>
      </c>
      <c r="G88" s="97">
        <v>150</v>
      </c>
      <c r="H88" s="73" t="s">
        <v>386</v>
      </c>
      <c r="I88" s="58" t="s">
        <v>345</v>
      </c>
      <c r="J88" s="111" t="s">
        <v>188</v>
      </c>
      <c r="K88" s="120"/>
      <c r="L88" s="57"/>
      <c r="M88" s="57"/>
      <c r="N88" s="121"/>
      <c r="O88" s="120"/>
      <c r="P88" s="57"/>
      <c r="Q88" s="57"/>
      <c r="R88" s="121"/>
      <c r="S88" s="120"/>
      <c r="T88" s="57"/>
      <c r="U88" s="135"/>
      <c r="V88" s="134"/>
      <c r="W88" s="132"/>
      <c r="X88" s="135"/>
      <c r="Y88" s="57"/>
      <c r="Z88" s="121"/>
      <c r="AA88" s="120"/>
      <c r="AB88" s="57"/>
      <c r="AC88" s="57"/>
      <c r="AD88" s="121"/>
      <c r="AE88" s="120"/>
      <c r="AF88" s="57"/>
      <c r="AG88" s="57"/>
      <c r="AH88" s="121"/>
      <c r="AI88" s="120"/>
      <c r="AJ88" s="57"/>
      <c r="AK88" s="57"/>
      <c r="AL88" s="121"/>
      <c r="AM88" s="120"/>
      <c r="AN88" s="57"/>
      <c r="AO88" s="57"/>
      <c r="AP88" s="121"/>
      <c r="AQ88" s="120"/>
      <c r="AR88" s="57"/>
      <c r="AS88" s="57"/>
      <c r="AT88" s="121"/>
      <c r="AU88" s="120"/>
      <c r="AV88" s="57"/>
      <c r="AW88" s="57"/>
      <c r="AX88" s="121"/>
      <c r="AY88" s="120"/>
      <c r="AZ88" s="57"/>
      <c r="BA88" s="57"/>
      <c r="BB88" s="121"/>
      <c r="BC88" s="120"/>
      <c r="BD88" s="57"/>
      <c r="BE88" s="57"/>
      <c r="BF88" s="121"/>
    </row>
    <row r="89" spans="1:58" ht="19" hidden="1" x14ac:dyDescent="0.25">
      <c r="A89" s="70">
        <v>87</v>
      </c>
      <c r="B89" s="71" t="s">
        <v>197</v>
      </c>
      <c r="C89" s="82" t="s">
        <v>198</v>
      </c>
      <c r="D89" s="74" t="s">
        <v>260</v>
      </c>
      <c r="E89" s="73" t="s">
        <v>362</v>
      </c>
      <c r="F89" s="62">
        <v>20</v>
      </c>
      <c r="G89" s="97">
        <v>80</v>
      </c>
      <c r="H89" s="73" t="s">
        <v>362</v>
      </c>
      <c r="I89" s="95" t="s">
        <v>344</v>
      </c>
      <c r="J89" s="111" t="s">
        <v>188</v>
      </c>
      <c r="K89" s="120"/>
      <c r="L89" s="57"/>
      <c r="M89" s="57"/>
      <c r="N89" s="121"/>
      <c r="O89" s="120"/>
      <c r="P89" s="57"/>
      <c r="Q89" s="57"/>
      <c r="R89" s="121"/>
      <c r="S89" s="120"/>
      <c r="T89" s="57"/>
      <c r="U89" s="57"/>
      <c r="V89" s="121"/>
      <c r="W89" s="120"/>
      <c r="X89" s="57"/>
      <c r="Y89" s="57"/>
      <c r="Z89" s="121"/>
      <c r="AA89" s="120"/>
      <c r="AB89" s="57"/>
      <c r="AC89" s="57"/>
      <c r="AD89" s="121"/>
      <c r="AE89" s="132"/>
      <c r="AF89" s="135"/>
      <c r="AG89" s="135"/>
      <c r="AH89" s="134"/>
      <c r="AI89" s="120"/>
      <c r="AJ89" s="57"/>
      <c r="AK89" s="57"/>
      <c r="AL89" s="121"/>
      <c r="AM89" s="120"/>
      <c r="AN89" s="57"/>
      <c r="AO89" s="57"/>
      <c r="AP89" s="121"/>
      <c r="AQ89" s="120"/>
      <c r="AR89" s="57"/>
      <c r="AS89" s="57"/>
      <c r="AT89" s="121"/>
      <c r="AU89" s="120"/>
      <c r="AV89" s="57"/>
      <c r="AW89" s="57"/>
      <c r="AX89" s="121"/>
      <c r="AY89" s="120"/>
      <c r="AZ89" s="57"/>
      <c r="BA89" s="57"/>
      <c r="BB89" s="121"/>
      <c r="BC89" s="120"/>
      <c r="BD89" s="57"/>
      <c r="BE89" s="57"/>
      <c r="BF89" s="121"/>
    </row>
    <row r="90" spans="1:58" x14ac:dyDescent="0.25">
      <c r="A90" s="70">
        <v>88</v>
      </c>
      <c r="B90" s="71" t="s">
        <v>244</v>
      </c>
      <c r="C90" s="82" t="s">
        <v>198</v>
      </c>
      <c r="D90" s="74" t="s">
        <v>253</v>
      </c>
      <c r="E90" s="73" t="s">
        <v>364</v>
      </c>
      <c r="F90" s="62">
        <v>18</v>
      </c>
      <c r="G90" s="97">
        <v>108</v>
      </c>
      <c r="H90" s="73" t="s">
        <v>365</v>
      </c>
      <c r="I90" s="62" t="s">
        <v>332</v>
      </c>
      <c r="J90" s="111" t="s">
        <v>188</v>
      </c>
      <c r="K90" s="120"/>
      <c r="L90" s="57"/>
      <c r="M90" s="57"/>
      <c r="N90" s="121"/>
      <c r="O90" s="120"/>
      <c r="P90" s="57"/>
      <c r="Q90" s="57"/>
      <c r="R90" s="121"/>
      <c r="S90" s="120"/>
      <c r="T90" s="57"/>
      <c r="U90" s="57"/>
      <c r="V90" s="121"/>
      <c r="W90" s="120"/>
      <c r="X90" s="57"/>
      <c r="Y90" s="57"/>
      <c r="Z90" s="121"/>
      <c r="AA90" s="120"/>
      <c r="AB90" s="57"/>
      <c r="AC90" s="57"/>
      <c r="AD90" s="121"/>
      <c r="AE90" s="120"/>
      <c r="AF90" s="57"/>
      <c r="AG90" s="57"/>
      <c r="AH90" s="121"/>
      <c r="AI90" s="120"/>
      <c r="AJ90" s="57"/>
      <c r="AK90" s="57"/>
      <c r="AL90" s="121"/>
      <c r="AM90" s="120"/>
      <c r="AN90" s="57"/>
      <c r="AO90" s="135"/>
      <c r="AP90" s="134"/>
      <c r="AQ90" s="132"/>
      <c r="AR90" s="57"/>
      <c r="AS90" s="57"/>
      <c r="AT90" s="121"/>
      <c r="AU90" s="120"/>
      <c r="AV90" s="57"/>
      <c r="AW90" s="57"/>
      <c r="AX90" s="121"/>
      <c r="AY90" s="120"/>
      <c r="AZ90" s="57"/>
      <c r="BA90" s="57"/>
      <c r="BB90" s="121"/>
      <c r="BC90" s="120"/>
      <c r="BD90" s="57"/>
      <c r="BE90" s="57"/>
      <c r="BF90" s="121"/>
    </row>
    <row r="91" spans="1:58" x14ac:dyDescent="0.25">
      <c r="A91" s="70">
        <v>89</v>
      </c>
      <c r="B91" s="71" t="s">
        <v>244</v>
      </c>
      <c r="C91" s="82" t="s">
        <v>198</v>
      </c>
      <c r="D91" s="74" t="s">
        <v>28</v>
      </c>
      <c r="E91" s="73" t="s">
        <v>360</v>
      </c>
      <c r="F91" s="62">
        <v>22</v>
      </c>
      <c r="G91" s="97">
        <v>88</v>
      </c>
      <c r="H91" s="73" t="s">
        <v>360</v>
      </c>
      <c r="I91" s="62" t="s">
        <v>332</v>
      </c>
      <c r="J91" s="111" t="s">
        <v>188</v>
      </c>
      <c r="K91" s="120"/>
      <c r="L91" s="57"/>
      <c r="M91" s="57"/>
      <c r="N91" s="121"/>
      <c r="O91" s="120"/>
      <c r="P91" s="57"/>
      <c r="Q91" s="57"/>
      <c r="R91" s="121"/>
      <c r="S91" s="132"/>
      <c r="T91" s="135"/>
      <c r="U91" s="135"/>
      <c r="V91" s="134"/>
      <c r="W91" s="120"/>
      <c r="X91" s="57"/>
      <c r="Y91" s="57"/>
      <c r="Z91" s="121"/>
      <c r="AA91" s="120"/>
      <c r="AB91" s="57"/>
      <c r="AC91" s="57"/>
      <c r="AD91" s="121"/>
      <c r="AE91" s="120"/>
      <c r="AF91" s="57"/>
      <c r="AG91" s="57"/>
      <c r="AH91" s="121"/>
      <c r="AI91" s="120"/>
      <c r="AJ91" s="57"/>
      <c r="AK91" s="57"/>
      <c r="AL91" s="121"/>
      <c r="AM91" s="120"/>
      <c r="AN91" s="57"/>
      <c r="AO91" s="57"/>
      <c r="AP91" s="121"/>
      <c r="AQ91" s="120"/>
      <c r="AR91" s="57"/>
      <c r="AS91" s="57"/>
      <c r="AT91" s="121"/>
      <c r="AU91" s="120"/>
      <c r="AV91" s="57"/>
      <c r="AW91" s="57"/>
      <c r="AX91" s="121"/>
      <c r="AY91" s="120"/>
      <c r="AZ91" s="57"/>
      <c r="BA91" s="57"/>
      <c r="BB91" s="121"/>
      <c r="BC91" s="120"/>
      <c r="BD91" s="57"/>
      <c r="BE91" s="57"/>
      <c r="BF91" s="121"/>
    </row>
    <row r="92" spans="1:58" ht="8.5" customHeight="1" x14ac:dyDescent="0.25">
      <c r="A92" s="70">
        <v>90</v>
      </c>
      <c r="B92" s="71" t="s">
        <v>244</v>
      </c>
      <c r="C92" s="82" t="s">
        <v>198</v>
      </c>
      <c r="D92" s="57" t="s">
        <v>246</v>
      </c>
      <c r="E92" s="73" t="s">
        <v>386</v>
      </c>
      <c r="F92" s="62">
        <v>18</v>
      </c>
      <c r="G92" s="97">
        <v>144</v>
      </c>
      <c r="H92" s="73" t="s">
        <v>361</v>
      </c>
      <c r="I92" s="62" t="s">
        <v>344</v>
      </c>
      <c r="J92" s="111" t="s">
        <v>188</v>
      </c>
      <c r="K92" s="120"/>
      <c r="L92" s="57"/>
      <c r="M92" s="57"/>
      <c r="N92" s="121"/>
      <c r="O92" s="120"/>
      <c r="P92" s="57"/>
      <c r="Q92" s="57"/>
      <c r="R92" s="121"/>
      <c r="S92" s="120"/>
      <c r="T92" s="57"/>
      <c r="U92" s="57"/>
      <c r="V92" s="121"/>
      <c r="W92" s="120"/>
      <c r="X92" s="57"/>
      <c r="Y92" s="135"/>
      <c r="Z92" s="134"/>
      <c r="AA92" s="132"/>
      <c r="AB92" s="135"/>
      <c r="AC92" s="57"/>
      <c r="AD92" s="121"/>
      <c r="AE92" s="120"/>
      <c r="AF92" s="57"/>
      <c r="AG92" s="57"/>
      <c r="AH92" s="121"/>
      <c r="AI92" s="120"/>
      <c r="AJ92" s="57"/>
      <c r="AK92" s="57"/>
      <c r="AL92" s="121"/>
      <c r="AM92" s="120"/>
      <c r="AN92" s="57"/>
      <c r="AO92" s="57"/>
      <c r="AP92" s="121"/>
      <c r="AQ92" s="120"/>
      <c r="AR92" s="57"/>
      <c r="AS92" s="57"/>
      <c r="AT92" s="121"/>
      <c r="AU92" s="120"/>
      <c r="AV92" s="57"/>
      <c r="AW92" s="57"/>
      <c r="AX92" s="121"/>
      <c r="AY92" s="120"/>
      <c r="AZ92" s="57"/>
      <c r="BA92" s="57"/>
      <c r="BB92" s="121"/>
      <c r="BC92" s="120"/>
      <c r="BD92" s="57"/>
      <c r="BE92" s="57"/>
      <c r="BF92" s="121"/>
    </row>
    <row r="93" spans="1:58" ht="8.5" hidden="1" customHeight="1" x14ac:dyDescent="0.25">
      <c r="A93" s="70">
        <v>91</v>
      </c>
      <c r="B93" s="71" t="s">
        <v>244</v>
      </c>
      <c r="C93" s="82" t="s">
        <v>198</v>
      </c>
      <c r="D93" s="57" t="s">
        <v>246</v>
      </c>
      <c r="E93" s="73" t="s">
        <v>386</v>
      </c>
      <c r="F93" s="62">
        <v>15</v>
      </c>
      <c r="G93" s="97">
        <v>120</v>
      </c>
      <c r="H93" s="73" t="s">
        <v>386</v>
      </c>
      <c r="I93" s="58" t="s">
        <v>245</v>
      </c>
      <c r="J93" s="111" t="s">
        <v>189</v>
      </c>
      <c r="K93" s="120"/>
      <c r="L93" s="57"/>
      <c r="M93" s="57"/>
      <c r="N93" s="121"/>
      <c r="O93" s="120"/>
      <c r="P93" s="57"/>
      <c r="Q93" s="57"/>
      <c r="R93" s="121"/>
      <c r="S93" s="120"/>
      <c r="T93" s="57"/>
      <c r="U93" s="57"/>
      <c r="V93" s="121"/>
      <c r="W93" s="132"/>
      <c r="X93" s="135"/>
      <c r="Y93" s="135"/>
      <c r="Z93" s="134"/>
      <c r="AA93" s="120"/>
      <c r="AB93" s="57"/>
      <c r="AC93" s="57"/>
      <c r="AD93" s="121"/>
      <c r="AE93" s="120"/>
      <c r="AF93" s="57"/>
      <c r="AG93" s="57"/>
      <c r="AH93" s="121"/>
      <c r="AI93" s="120"/>
      <c r="AJ93" s="57"/>
      <c r="AK93" s="57"/>
      <c r="AL93" s="121"/>
      <c r="AM93" s="120"/>
      <c r="AN93" s="57"/>
      <c r="AO93" s="57"/>
      <c r="AP93" s="121"/>
      <c r="AQ93" s="120"/>
      <c r="AR93" s="57"/>
      <c r="AS93" s="57"/>
      <c r="AT93" s="121"/>
      <c r="AU93" s="120"/>
      <c r="AV93" s="57"/>
      <c r="AW93" s="57"/>
      <c r="AX93" s="121"/>
      <c r="AY93" s="120"/>
      <c r="AZ93" s="57"/>
      <c r="BA93" s="57"/>
      <c r="BB93" s="121"/>
      <c r="BC93" s="120"/>
      <c r="BD93" s="57"/>
      <c r="BE93" s="57"/>
      <c r="BF93" s="121"/>
    </row>
    <row r="94" spans="1:58" x14ac:dyDescent="0.25">
      <c r="A94" s="70">
        <v>92</v>
      </c>
      <c r="B94" s="71" t="s">
        <v>244</v>
      </c>
      <c r="C94" s="82" t="s">
        <v>198</v>
      </c>
      <c r="D94" s="57" t="s">
        <v>247</v>
      </c>
      <c r="E94" s="73" t="s">
        <v>363</v>
      </c>
      <c r="F94" s="62">
        <v>18</v>
      </c>
      <c r="G94" s="97">
        <v>72</v>
      </c>
      <c r="H94" s="73" t="s">
        <v>363</v>
      </c>
      <c r="I94" s="62" t="s">
        <v>349</v>
      </c>
      <c r="J94" s="111" t="s">
        <v>188</v>
      </c>
      <c r="K94" s="120"/>
      <c r="L94" s="57"/>
      <c r="M94" s="57"/>
      <c r="N94" s="121"/>
      <c r="O94" s="120"/>
      <c r="P94" s="57"/>
      <c r="Q94" s="57"/>
      <c r="R94" s="121"/>
      <c r="S94" s="120"/>
      <c r="T94" s="57"/>
      <c r="U94" s="57"/>
      <c r="V94" s="121"/>
      <c r="W94" s="120"/>
      <c r="X94" s="57"/>
      <c r="Y94" s="57"/>
      <c r="Z94" s="121"/>
      <c r="AA94" s="120"/>
      <c r="AB94" s="57"/>
      <c r="AC94" s="57"/>
      <c r="AD94" s="121"/>
      <c r="AE94" s="120"/>
      <c r="AF94" s="57"/>
      <c r="AG94" s="57"/>
      <c r="AH94" s="121"/>
      <c r="AI94" s="132"/>
      <c r="AJ94" s="135"/>
      <c r="AK94" s="135"/>
      <c r="AL94" s="134"/>
      <c r="AM94" s="120"/>
      <c r="AN94" s="57"/>
      <c r="AO94" s="57"/>
      <c r="AP94" s="121"/>
      <c r="AQ94" s="120"/>
      <c r="AR94" s="57"/>
      <c r="AS94" s="57"/>
      <c r="AT94" s="121"/>
      <c r="AU94" s="120"/>
      <c r="AV94" s="57"/>
      <c r="AW94" s="57"/>
      <c r="AX94" s="121"/>
      <c r="AY94" s="120"/>
      <c r="AZ94" s="57"/>
      <c r="BA94" s="57"/>
      <c r="BB94" s="121"/>
      <c r="BC94" s="120"/>
      <c r="BD94" s="57"/>
      <c r="BE94" s="57"/>
      <c r="BF94" s="121"/>
    </row>
    <row r="95" spans="1:58" hidden="1" x14ac:dyDescent="0.25">
      <c r="A95" s="70">
        <v>93</v>
      </c>
      <c r="B95" s="71" t="s">
        <v>244</v>
      </c>
      <c r="C95" s="82" t="s">
        <v>198</v>
      </c>
      <c r="D95" s="57" t="s">
        <v>247</v>
      </c>
      <c r="E95" s="73" t="s">
        <v>363</v>
      </c>
      <c r="F95" s="62">
        <v>15</v>
      </c>
      <c r="G95" s="97">
        <v>120</v>
      </c>
      <c r="H95" s="73" t="s">
        <v>363</v>
      </c>
      <c r="I95" s="58" t="s">
        <v>245</v>
      </c>
      <c r="J95" s="111" t="s">
        <v>189</v>
      </c>
      <c r="K95" s="120"/>
      <c r="L95" s="57"/>
      <c r="M95" s="57"/>
      <c r="N95" s="121"/>
      <c r="O95" s="120"/>
      <c r="P95" s="57"/>
      <c r="Q95" s="57"/>
      <c r="R95" s="121"/>
      <c r="S95" s="120"/>
      <c r="T95" s="57"/>
      <c r="U95" s="57"/>
      <c r="V95" s="121"/>
      <c r="W95" s="120"/>
      <c r="X95" s="57"/>
      <c r="Y95" s="57"/>
      <c r="Z95" s="121"/>
      <c r="AA95" s="120"/>
      <c r="AB95" s="57"/>
      <c r="AC95" s="57"/>
      <c r="AD95" s="121"/>
      <c r="AE95" s="120"/>
      <c r="AF95" s="57"/>
      <c r="AG95" s="57"/>
      <c r="AH95" s="121"/>
      <c r="AI95" s="132"/>
      <c r="AJ95" s="135"/>
      <c r="AK95" s="135"/>
      <c r="AL95" s="134"/>
      <c r="AM95" s="120"/>
      <c r="AN95" s="57"/>
      <c r="AO95" s="57"/>
      <c r="AP95" s="121"/>
      <c r="AQ95" s="120"/>
      <c r="AR95" s="57"/>
      <c r="AS95" s="57"/>
      <c r="AT95" s="121"/>
      <c r="AU95" s="120"/>
      <c r="AV95" s="57"/>
      <c r="AW95" s="57"/>
      <c r="AX95" s="121"/>
      <c r="AY95" s="120"/>
      <c r="AZ95" s="57"/>
      <c r="BA95" s="57"/>
      <c r="BB95" s="121"/>
      <c r="BC95" s="120"/>
      <c r="BD95" s="57"/>
      <c r="BE95" s="57"/>
      <c r="BF95" s="121"/>
    </row>
    <row r="96" spans="1:58" x14ac:dyDescent="0.25">
      <c r="A96" s="70">
        <v>94</v>
      </c>
      <c r="B96" s="71" t="s">
        <v>244</v>
      </c>
      <c r="C96" s="82" t="s">
        <v>198</v>
      </c>
      <c r="D96" s="57" t="s">
        <v>248</v>
      </c>
      <c r="E96" s="73" t="s">
        <v>366</v>
      </c>
      <c r="F96" s="62">
        <v>18</v>
      </c>
      <c r="G96" s="97">
        <v>144</v>
      </c>
      <c r="H96" s="73" t="s">
        <v>366</v>
      </c>
      <c r="I96" s="62" t="s">
        <v>344</v>
      </c>
      <c r="J96" s="111" t="s">
        <v>188</v>
      </c>
      <c r="K96" s="120"/>
      <c r="L96" s="57"/>
      <c r="M96" s="57"/>
      <c r="N96" s="121"/>
      <c r="O96" s="120"/>
      <c r="P96" s="57"/>
      <c r="Q96" s="57"/>
      <c r="R96" s="121"/>
      <c r="S96" s="120"/>
      <c r="T96" s="57"/>
      <c r="U96" s="57"/>
      <c r="V96" s="121"/>
      <c r="W96" s="120"/>
      <c r="X96" s="57"/>
      <c r="Y96" s="57"/>
      <c r="Z96" s="121"/>
      <c r="AA96" s="120"/>
      <c r="AB96" s="57"/>
      <c r="AC96" s="57"/>
      <c r="AD96" s="121"/>
      <c r="AE96" s="120"/>
      <c r="AF96" s="57"/>
      <c r="AG96" s="57"/>
      <c r="AH96" s="121"/>
      <c r="AI96" s="120"/>
      <c r="AJ96" s="57"/>
      <c r="AK96" s="57"/>
      <c r="AL96" s="121"/>
      <c r="AM96" s="120"/>
      <c r="AN96" s="57"/>
      <c r="AO96" s="57"/>
      <c r="AP96" s="121"/>
      <c r="AQ96" s="120"/>
      <c r="AR96" s="57"/>
      <c r="AS96" s="57"/>
      <c r="AT96" s="121"/>
      <c r="AU96" s="132"/>
      <c r="AV96" s="135"/>
      <c r="AW96" s="135"/>
      <c r="AX96" s="134"/>
      <c r="AY96" s="120"/>
      <c r="AZ96" s="57"/>
      <c r="BA96" s="57"/>
      <c r="BB96" s="121"/>
      <c r="BC96" s="120"/>
      <c r="BD96" s="57"/>
      <c r="BE96" s="57"/>
      <c r="BF96" s="121"/>
    </row>
    <row r="97" spans="1:58" hidden="1" x14ac:dyDescent="0.25">
      <c r="A97" s="70">
        <v>95</v>
      </c>
      <c r="B97" s="71" t="s">
        <v>244</v>
      </c>
      <c r="C97" s="82" t="s">
        <v>198</v>
      </c>
      <c r="D97" s="57" t="s">
        <v>248</v>
      </c>
      <c r="E97" s="73" t="s">
        <v>366</v>
      </c>
      <c r="F97" s="62">
        <v>15</v>
      </c>
      <c r="G97" s="97">
        <v>120</v>
      </c>
      <c r="H97" s="73" t="s">
        <v>366</v>
      </c>
      <c r="I97" s="58" t="s">
        <v>245</v>
      </c>
      <c r="J97" s="111" t="s">
        <v>189</v>
      </c>
      <c r="K97" s="120"/>
      <c r="L97" s="57"/>
      <c r="M97" s="57"/>
      <c r="N97" s="121"/>
      <c r="O97" s="120"/>
      <c r="P97" s="57"/>
      <c r="Q97" s="57"/>
      <c r="R97" s="121"/>
      <c r="S97" s="120"/>
      <c r="T97" s="57"/>
      <c r="U97" s="57"/>
      <c r="V97" s="121"/>
      <c r="W97" s="120"/>
      <c r="X97" s="57"/>
      <c r="Y97" s="57"/>
      <c r="Z97" s="121"/>
      <c r="AA97" s="120"/>
      <c r="AB97" s="57"/>
      <c r="AC97" s="57"/>
      <c r="AD97" s="121"/>
      <c r="AE97" s="120"/>
      <c r="AF97" s="57"/>
      <c r="AG97" s="57"/>
      <c r="AH97" s="121"/>
      <c r="AI97" s="120"/>
      <c r="AJ97" s="57"/>
      <c r="AK97" s="57"/>
      <c r="AL97" s="121"/>
      <c r="AM97" s="120"/>
      <c r="AN97" s="57"/>
      <c r="AO97" s="57"/>
      <c r="AP97" s="121"/>
      <c r="AQ97" s="120"/>
      <c r="AR97" s="57"/>
      <c r="AS97" s="57"/>
      <c r="AT97" s="121"/>
      <c r="AU97" s="132"/>
      <c r="AV97" s="135"/>
      <c r="AW97" s="135"/>
      <c r="AX97" s="134"/>
      <c r="AY97" s="120"/>
      <c r="AZ97" s="57"/>
      <c r="BA97" s="57"/>
      <c r="BB97" s="121"/>
      <c r="BC97" s="120"/>
      <c r="BD97" s="57"/>
      <c r="BE97" s="57"/>
      <c r="BF97" s="121"/>
    </row>
    <row r="98" spans="1:58" x14ac:dyDescent="0.25">
      <c r="A98" s="70">
        <v>96</v>
      </c>
      <c r="B98" s="71" t="s">
        <v>244</v>
      </c>
      <c r="C98" s="82" t="s">
        <v>198</v>
      </c>
      <c r="D98" s="57" t="s">
        <v>18</v>
      </c>
      <c r="E98" s="73" t="s">
        <v>360</v>
      </c>
      <c r="F98" s="62">
        <v>8</v>
      </c>
      <c r="G98" s="97">
        <v>32</v>
      </c>
      <c r="H98" s="73" t="s">
        <v>360</v>
      </c>
      <c r="I98" s="95" t="s">
        <v>344</v>
      </c>
      <c r="J98" s="111" t="s">
        <v>188</v>
      </c>
      <c r="K98" s="120"/>
      <c r="L98" s="57"/>
      <c r="M98" s="57"/>
      <c r="N98" s="121"/>
      <c r="O98" s="120"/>
      <c r="P98" s="57"/>
      <c r="Q98" s="57"/>
      <c r="R98" s="121"/>
      <c r="S98" s="132"/>
      <c r="T98" s="135"/>
      <c r="U98" s="57"/>
      <c r="V98" s="121"/>
      <c r="W98" s="120"/>
      <c r="X98" s="57"/>
      <c r="Y98" s="57"/>
      <c r="Z98" s="121"/>
      <c r="AA98" s="120"/>
      <c r="AB98" s="57"/>
      <c r="AC98" s="57"/>
      <c r="AD98" s="121"/>
      <c r="AE98" s="120"/>
      <c r="AF98" s="57"/>
      <c r="AG98" s="57"/>
      <c r="AH98" s="121"/>
      <c r="AI98" s="120"/>
      <c r="AJ98" s="57"/>
      <c r="AK98" s="57"/>
      <c r="AL98" s="121"/>
      <c r="AM98" s="120"/>
      <c r="AN98" s="57"/>
      <c r="AO98" s="57"/>
      <c r="AP98" s="121"/>
      <c r="AQ98" s="120"/>
      <c r="AR98" s="57"/>
      <c r="AS98" s="57"/>
      <c r="AT98" s="121"/>
      <c r="AU98" s="120"/>
      <c r="AV98" s="57"/>
      <c r="AW98" s="57"/>
      <c r="AX98" s="121"/>
      <c r="AY98" s="120"/>
      <c r="AZ98" s="57"/>
      <c r="BA98" s="57"/>
      <c r="BB98" s="121"/>
      <c r="BC98" s="120"/>
      <c r="BD98" s="57"/>
      <c r="BE98" s="57"/>
      <c r="BF98" s="121"/>
    </row>
    <row r="99" spans="1:58" x14ac:dyDescent="0.25">
      <c r="A99" s="70">
        <v>97</v>
      </c>
      <c r="B99" s="71" t="s">
        <v>244</v>
      </c>
      <c r="C99" s="82" t="s">
        <v>198</v>
      </c>
      <c r="D99" s="57" t="s">
        <v>335</v>
      </c>
      <c r="E99" s="73" t="s">
        <v>369</v>
      </c>
      <c r="F99" s="62">
        <v>18</v>
      </c>
      <c r="G99" s="97">
        <v>144</v>
      </c>
      <c r="H99" s="73" t="s">
        <v>369</v>
      </c>
      <c r="I99" s="62" t="s">
        <v>333</v>
      </c>
      <c r="J99" s="111" t="s">
        <v>188</v>
      </c>
      <c r="K99" s="132"/>
      <c r="L99" s="135"/>
      <c r="M99" s="135"/>
      <c r="N99" s="134"/>
      <c r="O99" s="120"/>
      <c r="P99" s="57"/>
      <c r="Q99" s="57"/>
      <c r="R99" s="121"/>
      <c r="S99" s="120"/>
      <c r="T99" s="57"/>
      <c r="U99" s="57"/>
      <c r="V99" s="121"/>
      <c r="W99" s="120"/>
      <c r="X99" s="57"/>
      <c r="Y99" s="57"/>
      <c r="Z99" s="121"/>
      <c r="AA99" s="120"/>
      <c r="AB99" s="57"/>
      <c r="AC99" s="57"/>
      <c r="AD99" s="121"/>
      <c r="AE99" s="120"/>
      <c r="AF99" s="57"/>
      <c r="AG99" s="57"/>
      <c r="AH99" s="121"/>
      <c r="AI99" s="120"/>
      <c r="AJ99" s="57"/>
      <c r="AK99" s="57"/>
      <c r="AL99" s="121"/>
      <c r="AM99" s="120"/>
      <c r="AN99" s="57"/>
      <c r="AO99" s="57"/>
      <c r="AP99" s="121"/>
      <c r="AQ99" s="120"/>
      <c r="AR99" s="57"/>
      <c r="AS99" s="57"/>
      <c r="AT99" s="121"/>
      <c r="AU99" s="120"/>
      <c r="AV99" s="57"/>
      <c r="AW99" s="57"/>
      <c r="AX99" s="121"/>
      <c r="AY99" s="120"/>
      <c r="AZ99" s="57"/>
      <c r="BA99" s="57"/>
      <c r="BB99" s="121"/>
      <c r="BC99" s="120"/>
      <c r="BD99" s="57"/>
      <c r="BE99" s="57"/>
      <c r="BF99" s="121"/>
    </row>
    <row r="100" spans="1:58" hidden="1" x14ac:dyDescent="0.25">
      <c r="A100" s="70"/>
      <c r="B100" s="71" t="s">
        <v>244</v>
      </c>
      <c r="C100" s="82" t="s">
        <v>198</v>
      </c>
      <c r="D100" s="57" t="s">
        <v>335</v>
      </c>
      <c r="E100" s="73" t="s">
        <v>369</v>
      </c>
      <c r="F100" s="62">
        <v>15</v>
      </c>
      <c r="G100" s="97">
        <v>120</v>
      </c>
      <c r="H100" s="73" t="s">
        <v>369</v>
      </c>
      <c r="I100" s="62" t="s">
        <v>349</v>
      </c>
      <c r="J100" s="111" t="s">
        <v>268</v>
      </c>
      <c r="K100" s="132"/>
      <c r="L100" s="135"/>
      <c r="M100" s="135"/>
      <c r="N100" s="134"/>
      <c r="O100" s="120"/>
      <c r="P100" s="57"/>
      <c r="Q100" s="57"/>
      <c r="R100" s="121"/>
      <c r="S100" s="120"/>
      <c r="T100" s="57"/>
      <c r="U100" s="57"/>
      <c r="V100" s="121"/>
      <c r="W100" s="120"/>
      <c r="X100" s="57"/>
      <c r="Y100" s="57"/>
      <c r="Z100" s="121"/>
      <c r="AA100" s="120"/>
      <c r="AB100" s="57"/>
      <c r="AC100" s="57"/>
      <c r="AD100" s="121"/>
      <c r="AE100" s="120"/>
      <c r="AF100" s="57"/>
      <c r="AG100" s="57"/>
      <c r="AH100" s="121"/>
      <c r="AI100" s="120"/>
      <c r="AJ100" s="57"/>
      <c r="AK100" s="57"/>
      <c r="AL100" s="121"/>
      <c r="AM100" s="120"/>
      <c r="AN100" s="57"/>
      <c r="AO100" s="57"/>
      <c r="AP100" s="121"/>
      <c r="AQ100" s="120"/>
      <c r="AR100" s="57"/>
      <c r="AS100" s="57"/>
      <c r="AT100" s="121"/>
      <c r="AU100" s="120"/>
      <c r="AV100" s="57"/>
      <c r="AW100" s="57"/>
      <c r="AX100" s="121"/>
      <c r="AY100" s="120"/>
      <c r="AZ100" s="57"/>
      <c r="BA100" s="57"/>
      <c r="BB100" s="121"/>
      <c r="BC100" s="120"/>
      <c r="BD100" s="57"/>
      <c r="BE100" s="57"/>
      <c r="BF100" s="121"/>
    </row>
    <row r="101" spans="1:58" x14ac:dyDescent="0.25">
      <c r="A101" s="70">
        <v>98</v>
      </c>
      <c r="B101" s="71" t="s">
        <v>244</v>
      </c>
      <c r="C101" s="82" t="s">
        <v>198</v>
      </c>
      <c r="D101" s="57" t="s">
        <v>336</v>
      </c>
      <c r="E101" s="73" t="s">
        <v>369</v>
      </c>
      <c r="F101" s="62">
        <v>18</v>
      </c>
      <c r="G101" s="97">
        <v>144</v>
      </c>
      <c r="H101" s="73" t="s">
        <v>369</v>
      </c>
      <c r="I101" s="62" t="s">
        <v>341</v>
      </c>
      <c r="J101" s="111" t="s">
        <v>188</v>
      </c>
      <c r="K101" s="132"/>
      <c r="L101" s="135"/>
      <c r="M101" s="135"/>
      <c r="N101" s="134"/>
      <c r="O101" s="120"/>
      <c r="P101" s="57"/>
      <c r="Q101" s="57"/>
      <c r="R101" s="121"/>
      <c r="S101" s="120"/>
      <c r="T101" s="57"/>
      <c r="U101" s="57"/>
      <c r="V101" s="121"/>
      <c r="W101" s="120"/>
      <c r="X101" s="57"/>
      <c r="Y101" s="57"/>
      <c r="Z101" s="121"/>
      <c r="AA101" s="120"/>
      <c r="AB101" s="57"/>
      <c r="AC101" s="57"/>
      <c r="AD101" s="121"/>
      <c r="AE101" s="120"/>
      <c r="AF101" s="57"/>
      <c r="AG101" s="57"/>
      <c r="AH101" s="121"/>
      <c r="AI101" s="120"/>
      <c r="AJ101" s="57"/>
      <c r="AK101" s="57"/>
      <c r="AL101" s="121"/>
      <c r="AM101" s="120"/>
      <c r="AN101" s="57"/>
      <c r="AO101" s="57"/>
      <c r="AP101" s="121"/>
      <c r="AQ101" s="120"/>
      <c r="AR101" s="57"/>
      <c r="AS101" s="57"/>
      <c r="AT101" s="121"/>
      <c r="AU101" s="120"/>
      <c r="AV101" s="57"/>
      <c r="AW101" s="57"/>
      <c r="AX101" s="121"/>
      <c r="AY101" s="120"/>
      <c r="AZ101" s="57"/>
      <c r="BA101" s="57"/>
      <c r="BB101" s="121"/>
      <c r="BC101" s="120"/>
      <c r="BD101" s="57"/>
      <c r="BE101" s="57"/>
      <c r="BF101" s="121"/>
    </row>
    <row r="102" spans="1:58" x14ac:dyDescent="0.25">
      <c r="A102" s="70">
        <v>99</v>
      </c>
      <c r="B102" s="71" t="s">
        <v>244</v>
      </c>
      <c r="C102" s="82" t="s">
        <v>198</v>
      </c>
      <c r="D102" s="57" t="s">
        <v>337</v>
      </c>
      <c r="E102" s="73" t="s">
        <v>386</v>
      </c>
      <c r="F102" s="62">
        <v>18</v>
      </c>
      <c r="G102" s="97">
        <v>144</v>
      </c>
      <c r="H102" s="73" t="s">
        <v>386</v>
      </c>
      <c r="I102" s="62" t="s">
        <v>333</v>
      </c>
      <c r="J102" s="111" t="s">
        <v>188</v>
      </c>
      <c r="K102" s="120"/>
      <c r="L102" s="57"/>
      <c r="M102" s="57"/>
      <c r="N102" s="121"/>
      <c r="O102" s="120"/>
      <c r="P102" s="57"/>
      <c r="Q102" s="57"/>
      <c r="R102" s="121"/>
      <c r="S102" s="120"/>
      <c r="T102" s="57"/>
      <c r="U102" s="57"/>
      <c r="V102" s="121"/>
      <c r="W102" s="132"/>
      <c r="X102" s="135"/>
      <c r="Y102" s="135"/>
      <c r="Z102" s="134"/>
      <c r="AA102" s="120"/>
      <c r="AB102" s="57"/>
      <c r="AC102" s="57"/>
      <c r="AD102" s="121"/>
      <c r="AE102" s="120"/>
      <c r="AF102" s="57"/>
      <c r="AG102" s="57"/>
      <c r="AH102" s="121"/>
      <c r="AI102" s="120"/>
      <c r="AJ102" s="57"/>
      <c r="AK102" s="57"/>
      <c r="AL102" s="121"/>
      <c r="AM102" s="120"/>
      <c r="AN102" s="57"/>
      <c r="AO102" s="57"/>
      <c r="AP102" s="121"/>
      <c r="AQ102" s="120"/>
      <c r="AR102" s="57"/>
      <c r="AS102" s="57"/>
      <c r="AT102" s="121"/>
      <c r="AU102" s="120"/>
      <c r="AV102" s="57"/>
      <c r="AW102" s="57"/>
      <c r="AX102" s="121"/>
      <c r="AY102" s="120"/>
      <c r="AZ102" s="57"/>
      <c r="BA102" s="57"/>
      <c r="BB102" s="121"/>
      <c r="BC102" s="120"/>
      <c r="BD102" s="57"/>
      <c r="BE102" s="57"/>
      <c r="BF102" s="121"/>
    </row>
    <row r="103" spans="1:58" x14ac:dyDescent="0.25">
      <c r="A103" s="70">
        <v>100</v>
      </c>
      <c r="B103" s="71" t="s">
        <v>244</v>
      </c>
      <c r="C103" s="82" t="s">
        <v>198</v>
      </c>
      <c r="D103" s="57" t="s">
        <v>340</v>
      </c>
      <c r="E103" s="73" t="s">
        <v>386</v>
      </c>
      <c r="F103" s="62">
        <v>20</v>
      </c>
      <c r="G103" s="97">
        <v>160</v>
      </c>
      <c r="H103" s="73" t="s">
        <v>386</v>
      </c>
      <c r="I103" s="62" t="s">
        <v>341</v>
      </c>
      <c r="J103" s="111" t="s">
        <v>188</v>
      </c>
      <c r="K103" s="120"/>
      <c r="L103" s="57"/>
      <c r="M103" s="57"/>
      <c r="N103" s="121"/>
      <c r="O103" s="120"/>
      <c r="P103" s="57"/>
      <c r="Q103" s="57"/>
      <c r="R103" s="121"/>
      <c r="S103" s="120"/>
      <c r="T103" s="57"/>
      <c r="U103" s="57"/>
      <c r="V103" s="121"/>
      <c r="W103" s="132"/>
      <c r="X103" s="135"/>
      <c r="Y103" s="135"/>
      <c r="Z103" s="134"/>
      <c r="AA103" s="120"/>
      <c r="AB103" s="57"/>
      <c r="AC103" s="57"/>
      <c r="AD103" s="121"/>
      <c r="AE103" s="120"/>
      <c r="AF103" s="57"/>
      <c r="AG103" s="57"/>
      <c r="AH103" s="121"/>
      <c r="AI103" s="120"/>
      <c r="AJ103" s="57"/>
      <c r="AK103" s="57"/>
      <c r="AL103" s="121"/>
      <c r="AM103" s="120"/>
      <c r="AN103" s="57"/>
      <c r="AO103" s="57"/>
      <c r="AP103" s="121"/>
      <c r="AQ103" s="120"/>
      <c r="AR103" s="57"/>
      <c r="AS103" s="57"/>
      <c r="AT103" s="121"/>
      <c r="AU103" s="120"/>
      <c r="AV103" s="57"/>
      <c r="AW103" s="57"/>
      <c r="AX103" s="121"/>
      <c r="AY103" s="120"/>
      <c r="AZ103" s="57"/>
      <c r="BA103" s="57"/>
      <c r="BB103" s="121"/>
      <c r="BC103" s="120"/>
      <c r="BD103" s="57"/>
      <c r="BE103" s="57"/>
      <c r="BF103" s="121"/>
    </row>
    <row r="104" spans="1:58" x14ac:dyDescent="0.25">
      <c r="A104" s="70">
        <v>101</v>
      </c>
      <c r="B104" s="71" t="s">
        <v>244</v>
      </c>
      <c r="C104" s="82" t="s">
        <v>198</v>
      </c>
      <c r="D104" s="57" t="s">
        <v>339</v>
      </c>
      <c r="E104" s="73" t="s">
        <v>363</v>
      </c>
      <c r="F104" s="62">
        <v>18</v>
      </c>
      <c r="G104" s="97">
        <v>144</v>
      </c>
      <c r="H104" s="73" t="s">
        <v>363</v>
      </c>
      <c r="I104" s="62" t="s">
        <v>333</v>
      </c>
      <c r="J104" s="111" t="s">
        <v>188</v>
      </c>
      <c r="K104" s="120"/>
      <c r="L104" s="57"/>
      <c r="M104" s="57"/>
      <c r="N104" s="121"/>
      <c r="O104" s="120"/>
      <c r="P104" s="57"/>
      <c r="Q104" s="57"/>
      <c r="R104" s="121"/>
      <c r="S104" s="120"/>
      <c r="T104" s="57"/>
      <c r="U104" s="57"/>
      <c r="V104" s="121"/>
      <c r="W104" s="120"/>
      <c r="X104" s="57"/>
      <c r="Y104" s="57"/>
      <c r="Z104" s="121"/>
      <c r="AA104" s="120"/>
      <c r="AB104" s="57"/>
      <c r="AC104" s="57"/>
      <c r="AD104" s="121"/>
      <c r="AE104" s="120"/>
      <c r="AF104" s="57"/>
      <c r="AG104" s="57"/>
      <c r="AH104" s="121"/>
      <c r="AI104" s="132"/>
      <c r="AJ104" s="135"/>
      <c r="AK104" s="135"/>
      <c r="AL104" s="134"/>
      <c r="AM104" s="120"/>
      <c r="AN104" s="57"/>
      <c r="AO104" s="57"/>
      <c r="AP104" s="121"/>
      <c r="AQ104" s="120"/>
      <c r="AR104" s="57"/>
      <c r="AS104" s="57"/>
      <c r="AT104" s="121"/>
      <c r="AU104" s="120"/>
      <c r="AV104" s="57"/>
      <c r="AW104" s="57"/>
      <c r="AX104" s="121"/>
      <c r="AY104" s="120"/>
      <c r="AZ104" s="57"/>
      <c r="BA104" s="57"/>
      <c r="BB104" s="121"/>
      <c r="BC104" s="120"/>
      <c r="BD104" s="57"/>
      <c r="BE104" s="57"/>
      <c r="BF104" s="121"/>
    </row>
    <row r="105" spans="1:58" x14ac:dyDescent="0.25">
      <c r="A105" s="70">
        <v>102</v>
      </c>
      <c r="B105" s="71" t="s">
        <v>244</v>
      </c>
      <c r="C105" s="82" t="s">
        <v>198</v>
      </c>
      <c r="D105" s="57" t="s">
        <v>338</v>
      </c>
      <c r="E105" s="73" t="s">
        <v>363</v>
      </c>
      <c r="F105" s="62">
        <v>33</v>
      </c>
      <c r="G105" s="97">
        <v>264</v>
      </c>
      <c r="H105" s="73" t="s">
        <v>370</v>
      </c>
      <c r="I105" s="62" t="s">
        <v>341</v>
      </c>
      <c r="J105" s="111" t="s">
        <v>188</v>
      </c>
      <c r="K105" s="120"/>
      <c r="L105" s="57"/>
      <c r="M105" s="57"/>
      <c r="N105" s="121"/>
      <c r="O105" s="120"/>
      <c r="P105" s="57"/>
      <c r="Q105" s="57"/>
      <c r="R105" s="121"/>
      <c r="S105" s="120"/>
      <c r="T105" s="57"/>
      <c r="U105" s="57"/>
      <c r="V105" s="121"/>
      <c r="W105" s="120"/>
      <c r="X105" s="57"/>
      <c r="Y105" s="57"/>
      <c r="Z105" s="121"/>
      <c r="AA105" s="120"/>
      <c r="AB105" s="57"/>
      <c r="AC105" s="57"/>
      <c r="AD105" s="121"/>
      <c r="AE105" s="120"/>
      <c r="AF105" s="57"/>
      <c r="AG105" s="57"/>
      <c r="AH105" s="121"/>
      <c r="AI105" s="132"/>
      <c r="AJ105" s="135"/>
      <c r="AK105" s="135"/>
      <c r="AL105" s="134"/>
      <c r="AM105" s="132"/>
      <c r="AN105" s="135"/>
      <c r="AO105" s="135"/>
      <c r="AP105" s="121"/>
      <c r="AQ105" s="120"/>
      <c r="AR105" s="57"/>
      <c r="AS105" s="57"/>
      <c r="AT105" s="121"/>
      <c r="AU105" s="120"/>
      <c r="AV105" s="57"/>
      <c r="AW105" s="57"/>
      <c r="AX105" s="121"/>
      <c r="AY105" s="120"/>
      <c r="AZ105" s="57"/>
      <c r="BA105" s="57"/>
      <c r="BB105" s="121"/>
      <c r="BC105" s="120"/>
      <c r="BD105" s="57"/>
      <c r="BE105" s="57"/>
      <c r="BF105" s="121"/>
    </row>
    <row r="106" spans="1:58" ht="9" customHeight="1" x14ac:dyDescent="0.25">
      <c r="A106" s="70">
        <v>103</v>
      </c>
      <c r="B106" s="71" t="s">
        <v>244</v>
      </c>
      <c r="C106" s="82" t="s">
        <v>198</v>
      </c>
      <c r="D106" s="101" t="s">
        <v>353</v>
      </c>
      <c r="E106" s="73" t="s">
        <v>367</v>
      </c>
      <c r="F106" s="62">
        <v>18</v>
      </c>
      <c r="G106" s="98">
        <v>126</v>
      </c>
      <c r="H106" s="73" t="s">
        <v>367</v>
      </c>
      <c r="I106" s="62" t="s">
        <v>341</v>
      </c>
      <c r="J106" s="111" t="s">
        <v>188</v>
      </c>
      <c r="K106" s="120"/>
      <c r="L106" s="57"/>
      <c r="M106" s="57"/>
      <c r="N106" s="121"/>
      <c r="O106" s="120"/>
      <c r="P106" s="57"/>
      <c r="Q106" s="57"/>
      <c r="R106" s="121"/>
      <c r="S106" s="120"/>
      <c r="T106" s="57"/>
      <c r="U106" s="57"/>
      <c r="V106" s="121"/>
      <c r="W106" s="120"/>
      <c r="X106" s="57"/>
      <c r="Y106" s="57"/>
      <c r="Z106" s="121"/>
      <c r="AA106" s="120"/>
      <c r="AB106" s="57"/>
      <c r="AC106" s="57"/>
      <c r="AD106" s="121"/>
      <c r="AE106" s="120"/>
      <c r="AF106" s="57"/>
      <c r="AG106" s="57"/>
      <c r="AH106" s="121"/>
      <c r="AI106" s="120"/>
      <c r="AJ106" s="57"/>
      <c r="AK106" s="57"/>
      <c r="AL106" s="121"/>
      <c r="AM106" s="120"/>
      <c r="AN106" s="57"/>
      <c r="AO106" s="57"/>
      <c r="AP106" s="121"/>
      <c r="AQ106" s="120"/>
      <c r="AR106" s="57"/>
      <c r="AS106" s="57"/>
      <c r="AT106" s="121"/>
      <c r="AU106" s="120"/>
      <c r="AV106" s="57"/>
      <c r="AW106" s="57"/>
      <c r="AX106" s="121"/>
      <c r="AY106" s="132"/>
      <c r="AZ106" s="135"/>
      <c r="BA106" s="135"/>
      <c r="BB106" s="134"/>
      <c r="BC106" s="132"/>
      <c r="BD106" s="57"/>
      <c r="BE106" s="57"/>
      <c r="BF106" s="121"/>
    </row>
    <row r="107" spans="1:58" ht="9" customHeight="1" x14ac:dyDescent="0.25">
      <c r="A107" s="70"/>
      <c r="B107" s="71" t="s">
        <v>244</v>
      </c>
      <c r="C107" s="82"/>
      <c r="D107" s="101" t="s">
        <v>383</v>
      </c>
      <c r="E107" s="73" t="s">
        <v>367</v>
      </c>
      <c r="F107" s="62">
        <v>15</v>
      </c>
      <c r="G107" s="98">
        <v>105</v>
      </c>
      <c r="H107" s="73" t="s">
        <v>368</v>
      </c>
      <c r="I107" s="62" t="s">
        <v>341</v>
      </c>
      <c r="J107" s="111" t="s">
        <v>188</v>
      </c>
      <c r="K107" s="120"/>
      <c r="L107" s="57"/>
      <c r="M107" s="57"/>
      <c r="N107" s="121"/>
      <c r="O107" s="120"/>
      <c r="P107" s="57"/>
      <c r="Q107" s="57"/>
      <c r="R107" s="121"/>
      <c r="S107" s="120"/>
      <c r="T107" s="57"/>
      <c r="U107" s="57"/>
      <c r="V107" s="121"/>
      <c r="W107" s="120"/>
      <c r="X107" s="57"/>
      <c r="Y107" s="57"/>
      <c r="Z107" s="121"/>
      <c r="AA107" s="120"/>
      <c r="AB107" s="57"/>
      <c r="AC107" s="57"/>
      <c r="AD107" s="121"/>
      <c r="AE107" s="120"/>
      <c r="AF107" s="57"/>
      <c r="AG107" s="57"/>
      <c r="AH107" s="121"/>
      <c r="AI107" s="120"/>
      <c r="AJ107" s="57"/>
      <c r="AK107" s="57"/>
      <c r="AL107" s="121"/>
      <c r="AM107" s="120"/>
      <c r="AN107" s="57"/>
      <c r="AO107" s="57"/>
      <c r="AP107" s="121"/>
      <c r="AQ107" s="120"/>
      <c r="AR107" s="57"/>
      <c r="AS107" s="57"/>
      <c r="AT107" s="121"/>
      <c r="AU107" s="120"/>
      <c r="AV107" s="57"/>
      <c r="AW107" s="57"/>
      <c r="AX107" s="121"/>
      <c r="AY107" s="132"/>
      <c r="AZ107" s="135"/>
      <c r="BA107" s="135"/>
      <c r="BB107" s="134"/>
      <c r="BC107" s="132"/>
      <c r="BD107" s="57"/>
      <c r="BE107" s="57"/>
      <c r="BF107" s="121"/>
    </row>
    <row r="108" spans="1:58" ht="9" customHeight="1" x14ac:dyDescent="0.25">
      <c r="A108" s="70"/>
      <c r="B108" s="71" t="s">
        <v>244</v>
      </c>
      <c r="C108" s="82"/>
      <c r="D108" s="101" t="s">
        <v>384</v>
      </c>
      <c r="E108" s="73" t="s">
        <v>367</v>
      </c>
      <c r="F108" s="62">
        <v>15</v>
      </c>
      <c r="G108" s="98">
        <v>105</v>
      </c>
      <c r="H108" s="73" t="s">
        <v>368</v>
      </c>
      <c r="I108" s="62" t="s">
        <v>333</v>
      </c>
      <c r="J108" s="111" t="s">
        <v>188</v>
      </c>
      <c r="K108" s="120"/>
      <c r="L108" s="57"/>
      <c r="M108" s="57"/>
      <c r="N108" s="121"/>
      <c r="O108" s="120"/>
      <c r="P108" s="57"/>
      <c r="Q108" s="57"/>
      <c r="R108" s="121"/>
      <c r="S108" s="120"/>
      <c r="T108" s="57"/>
      <c r="U108" s="57"/>
      <c r="V108" s="121"/>
      <c r="W108" s="120"/>
      <c r="X108" s="57"/>
      <c r="Y108" s="57"/>
      <c r="Z108" s="121"/>
      <c r="AA108" s="120"/>
      <c r="AB108" s="57"/>
      <c r="AC108" s="57"/>
      <c r="AD108" s="121"/>
      <c r="AE108" s="120"/>
      <c r="AF108" s="57"/>
      <c r="AG108" s="57"/>
      <c r="AH108" s="121"/>
      <c r="AI108" s="120"/>
      <c r="AJ108" s="57"/>
      <c r="AK108" s="57"/>
      <c r="AL108" s="121"/>
      <c r="AM108" s="120"/>
      <c r="AN108" s="57"/>
      <c r="AO108" s="57"/>
      <c r="AP108" s="121"/>
      <c r="AQ108" s="120"/>
      <c r="AR108" s="57"/>
      <c r="AS108" s="57"/>
      <c r="AT108" s="121"/>
      <c r="AU108" s="120"/>
      <c r="AV108" s="57"/>
      <c r="AW108" s="57"/>
      <c r="AX108" s="121"/>
      <c r="AY108" s="132"/>
      <c r="AZ108" s="135"/>
      <c r="BA108" s="135"/>
      <c r="BB108" s="134"/>
      <c r="BC108" s="132"/>
      <c r="BD108" s="57"/>
      <c r="BE108" s="57"/>
      <c r="BF108" s="121"/>
    </row>
    <row r="109" spans="1:58" x14ac:dyDescent="0.25">
      <c r="A109" s="70">
        <v>104</v>
      </c>
      <c r="B109" s="71" t="s">
        <v>244</v>
      </c>
      <c r="C109" s="82" t="s">
        <v>198</v>
      </c>
      <c r="D109" s="57" t="s">
        <v>355</v>
      </c>
      <c r="E109" s="73" t="s">
        <v>360</v>
      </c>
      <c r="F109" s="62">
        <v>25</v>
      </c>
      <c r="G109" s="97">
        <v>200</v>
      </c>
      <c r="H109" s="73" t="s">
        <v>386</v>
      </c>
      <c r="I109" s="58" t="s">
        <v>245</v>
      </c>
      <c r="J109" s="111" t="s">
        <v>188</v>
      </c>
      <c r="K109" s="120"/>
      <c r="L109" s="57"/>
      <c r="M109" s="57"/>
      <c r="N109" s="121"/>
      <c r="O109" s="120"/>
      <c r="P109" s="57"/>
      <c r="Q109" s="57"/>
      <c r="R109" s="121"/>
      <c r="S109" s="120"/>
      <c r="T109" s="57"/>
      <c r="U109" s="57"/>
      <c r="V109" s="121"/>
      <c r="W109" s="132"/>
      <c r="X109" s="135"/>
      <c r="Y109" s="135"/>
      <c r="Z109" s="134"/>
      <c r="AA109" s="132"/>
      <c r="AB109" s="57"/>
      <c r="AC109" s="57"/>
      <c r="AD109" s="121"/>
      <c r="AE109" s="120"/>
      <c r="AF109" s="57"/>
      <c r="AG109" s="57"/>
      <c r="AH109" s="121"/>
      <c r="AI109" s="120"/>
      <c r="AJ109" s="57"/>
      <c r="AK109" s="57"/>
      <c r="AL109" s="121"/>
      <c r="AM109" s="120"/>
      <c r="AN109" s="57"/>
      <c r="AO109" s="57"/>
      <c r="AP109" s="121"/>
      <c r="AQ109" s="120"/>
      <c r="AR109" s="57"/>
      <c r="AS109" s="57"/>
      <c r="AT109" s="121"/>
      <c r="AU109" s="120"/>
      <c r="AV109" s="57"/>
      <c r="AW109" s="57"/>
      <c r="AX109" s="121"/>
      <c r="AY109" s="120"/>
      <c r="AZ109" s="57"/>
      <c r="BA109" s="57"/>
      <c r="BB109" s="121"/>
      <c r="BC109" s="120"/>
      <c r="BD109" s="57"/>
      <c r="BE109" s="57"/>
      <c r="BF109" s="121"/>
    </row>
    <row r="110" spans="1:58" hidden="1" x14ac:dyDescent="0.25">
      <c r="A110" s="70">
        <v>105</v>
      </c>
      <c r="B110" s="71" t="s">
        <v>244</v>
      </c>
      <c r="C110" s="82" t="s">
        <v>198</v>
      </c>
      <c r="D110" s="84" t="s">
        <v>251</v>
      </c>
      <c r="E110" s="73" t="s">
        <v>360</v>
      </c>
      <c r="F110" s="62">
        <v>20</v>
      </c>
      <c r="G110" s="97">
        <v>80</v>
      </c>
      <c r="H110" s="73" t="s">
        <v>360</v>
      </c>
      <c r="I110" s="62" t="s">
        <v>348</v>
      </c>
      <c r="J110" s="111" t="s">
        <v>268</v>
      </c>
      <c r="K110" s="120"/>
      <c r="L110" s="57"/>
      <c r="M110" s="57"/>
      <c r="N110" s="121"/>
      <c r="O110" s="120"/>
      <c r="P110" s="57"/>
      <c r="Q110" s="57"/>
      <c r="R110" s="121"/>
      <c r="S110" s="120"/>
      <c r="T110" s="57"/>
      <c r="U110" s="57"/>
      <c r="V110" s="121"/>
      <c r="W110" s="132"/>
      <c r="X110" s="135"/>
      <c r="Y110" s="135"/>
      <c r="Z110" s="134"/>
      <c r="AA110" s="132"/>
      <c r="AB110" s="57"/>
      <c r="AC110" s="57"/>
      <c r="AD110" s="121"/>
      <c r="AE110" s="120"/>
      <c r="AF110" s="57"/>
      <c r="AG110" s="57"/>
      <c r="AH110" s="121"/>
      <c r="AI110" s="120"/>
      <c r="AJ110" s="57"/>
      <c r="AK110" s="57"/>
      <c r="AL110" s="121"/>
      <c r="AM110" s="120"/>
      <c r="AN110" s="57"/>
      <c r="AO110" s="57"/>
      <c r="AP110" s="121"/>
      <c r="AQ110" s="120"/>
      <c r="AR110" s="57"/>
      <c r="AS110" s="57"/>
      <c r="AT110" s="121"/>
      <c r="AU110" s="120"/>
      <c r="AV110" s="57"/>
      <c r="AW110" s="57"/>
      <c r="AX110" s="121"/>
      <c r="AY110" s="120"/>
      <c r="AZ110" s="57"/>
      <c r="BA110" s="57"/>
      <c r="BB110" s="121"/>
      <c r="BC110" s="120"/>
      <c r="BD110" s="57"/>
      <c r="BE110" s="57"/>
      <c r="BF110" s="121"/>
    </row>
    <row r="111" spans="1:58" hidden="1" x14ac:dyDescent="0.25">
      <c r="A111" s="70">
        <v>106</v>
      </c>
      <c r="B111" s="71" t="s">
        <v>249</v>
      </c>
      <c r="C111" s="82" t="s">
        <v>250</v>
      </c>
      <c r="D111" s="57" t="s">
        <v>34</v>
      </c>
      <c r="E111" s="73" t="s">
        <v>365</v>
      </c>
      <c r="F111" s="62">
        <v>18</v>
      </c>
      <c r="G111" s="97">
        <v>72</v>
      </c>
      <c r="H111" s="73" t="s">
        <v>366</v>
      </c>
      <c r="I111" s="62" t="s">
        <v>332</v>
      </c>
      <c r="J111" s="111" t="s">
        <v>188</v>
      </c>
      <c r="K111" s="120"/>
      <c r="L111" s="57"/>
      <c r="M111" s="57"/>
      <c r="N111" s="121"/>
      <c r="O111" s="120"/>
      <c r="P111" s="57"/>
      <c r="Q111" s="57"/>
      <c r="R111" s="121"/>
      <c r="S111" s="120"/>
      <c r="T111" s="57"/>
      <c r="U111" s="57"/>
      <c r="V111" s="121"/>
      <c r="W111" s="120"/>
      <c r="X111" s="57"/>
      <c r="Y111" s="57"/>
      <c r="Z111" s="121"/>
      <c r="AA111" s="120"/>
      <c r="AB111" s="57"/>
      <c r="AC111" s="57"/>
      <c r="AD111" s="121"/>
      <c r="AE111" s="120"/>
      <c r="AF111" s="57"/>
      <c r="AG111" s="57"/>
      <c r="AH111" s="121"/>
      <c r="AI111" s="120"/>
      <c r="AJ111" s="57"/>
      <c r="AK111" s="57"/>
      <c r="AL111" s="121"/>
      <c r="AM111" s="120"/>
      <c r="AN111" s="57"/>
      <c r="AO111" s="57"/>
      <c r="AP111" s="121"/>
      <c r="AQ111" s="120"/>
      <c r="AR111" s="57"/>
      <c r="AS111" s="135"/>
      <c r="AT111" s="134"/>
      <c r="AU111" s="132"/>
      <c r="AV111" s="135"/>
      <c r="AW111" s="57"/>
      <c r="AX111" s="121"/>
      <c r="AY111" s="120"/>
      <c r="AZ111" s="57"/>
      <c r="BA111" s="57"/>
      <c r="BB111" s="121"/>
      <c r="BC111" s="120"/>
      <c r="BD111" s="57"/>
      <c r="BE111" s="57"/>
      <c r="BF111" s="121"/>
    </row>
    <row r="112" spans="1:58" ht="28.5" hidden="1" x14ac:dyDescent="0.25">
      <c r="A112" s="70">
        <v>107</v>
      </c>
      <c r="B112" s="71" t="s">
        <v>249</v>
      </c>
      <c r="C112" s="82" t="s">
        <v>250</v>
      </c>
      <c r="D112" s="74" t="s">
        <v>356</v>
      </c>
      <c r="E112" s="73" t="s">
        <v>367</v>
      </c>
      <c r="F112" s="62">
        <v>20</v>
      </c>
      <c r="G112" s="97">
        <v>120</v>
      </c>
      <c r="H112" s="73" t="s">
        <v>367</v>
      </c>
      <c r="I112" s="58" t="s">
        <v>342</v>
      </c>
      <c r="J112" s="111" t="s">
        <v>188</v>
      </c>
      <c r="K112" s="120"/>
      <c r="L112" s="57"/>
      <c r="M112" s="57"/>
      <c r="N112" s="121"/>
      <c r="O112" s="120"/>
      <c r="P112" s="57"/>
      <c r="Q112" s="57"/>
      <c r="R112" s="121"/>
      <c r="S112" s="120"/>
      <c r="T112" s="57"/>
      <c r="U112" s="57"/>
      <c r="V112" s="121"/>
      <c r="W112" s="120"/>
      <c r="X112" s="57"/>
      <c r="Y112" s="57"/>
      <c r="Z112" s="121"/>
      <c r="AA112" s="120"/>
      <c r="AB112" s="57"/>
      <c r="AC112" s="57"/>
      <c r="AD112" s="121"/>
      <c r="AE112" s="120"/>
      <c r="AF112" s="57"/>
      <c r="AG112" s="57"/>
      <c r="AH112" s="121"/>
      <c r="AI112" s="120"/>
      <c r="AJ112" s="57"/>
      <c r="AK112" s="57"/>
      <c r="AL112" s="121"/>
      <c r="AM112" s="120"/>
      <c r="AN112" s="57"/>
      <c r="AO112" s="57"/>
      <c r="AP112" s="121"/>
      <c r="AQ112" s="120"/>
      <c r="AR112" s="57"/>
      <c r="AS112" s="57"/>
      <c r="AT112" s="121"/>
      <c r="AU112" s="120"/>
      <c r="AV112" s="57"/>
      <c r="AW112" s="57"/>
      <c r="AX112" s="121"/>
      <c r="AY112" s="132"/>
      <c r="AZ112" s="135"/>
      <c r="BA112" s="135"/>
      <c r="BB112" s="134"/>
      <c r="BC112" s="120"/>
      <c r="BD112" s="57"/>
      <c r="BE112" s="57"/>
      <c r="BF112" s="121"/>
    </row>
    <row r="113" spans="1:58" ht="28.5" hidden="1" x14ac:dyDescent="0.25">
      <c r="A113" s="70">
        <v>108</v>
      </c>
      <c r="B113" s="71" t="s">
        <v>249</v>
      </c>
      <c r="C113" s="82" t="s">
        <v>250</v>
      </c>
      <c r="D113" s="74" t="s">
        <v>356</v>
      </c>
      <c r="E113" s="73" t="s">
        <v>367</v>
      </c>
      <c r="F113" s="62">
        <v>30</v>
      </c>
      <c r="G113" s="97">
        <v>240</v>
      </c>
      <c r="H113" s="73" t="s">
        <v>368</v>
      </c>
      <c r="I113" s="58" t="s">
        <v>345</v>
      </c>
      <c r="J113" s="111" t="s">
        <v>188</v>
      </c>
      <c r="K113" s="120"/>
      <c r="L113" s="57"/>
      <c r="M113" s="57"/>
      <c r="N113" s="121"/>
      <c r="O113" s="120"/>
      <c r="P113" s="57"/>
      <c r="Q113" s="57"/>
      <c r="R113" s="121"/>
      <c r="S113" s="120"/>
      <c r="T113" s="57"/>
      <c r="U113" s="57"/>
      <c r="V113" s="121"/>
      <c r="W113" s="120"/>
      <c r="X113" s="57"/>
      <c r="Y113" s="57"/>
      <c r="Z113" s="121"/>
      <c r="AA113" s="120"/>
      <c r="AB113" s="57"/>
      <c r="AC113" s="57"/>
      <c r="AD113" s="121"/>
      <c r="AE113" s="120"/>
      <c r="AF113" s="57"/>
      <c r="AG113" s="57"/>
      <c r="AH113" s="121"/>
      <c r="AI113" s="120"/>
      <c r="AJ113" s="57"/>
      <c r="AK113" s="57"/>
      <c r="AL113" s="121"/>
      <c r="AM113" s="120"/>
      <c r="AN113" s="57"/>
      <c r="AO113" s="57"/>
      <c r="AP113" s="121"/>
      <c r="AQ113" s="120"/>
      <c r="AR113" s="57"/>
      <c r="AS113" s="57"/>
      <c r="AT113" s="121"/>
      <c r="AU113" s="120"/>
      <c r="AV113" s="57"/>
      <c r="AW113" s="57"/>
      <c r="AX113" s="121"/>
      <c r="AY113" s="132"/>
      <c r="AZ113" s="135"/>
      <c r="BA113" s="135"/>
      <c r="BB113" s="134"/>
      <c r="BC113" s="132"/>
      <c r="BD113" s="135"/>
      <c r="BE113" s="57"/>
      <c r="BF113" s="121"/>
    </row>
    <row r="114" spans="1:58" hidden="1" x14ac:dyDescent="0.25">
      <c r="A114" s="70">
        <v>109</v>
      </c>
      <c r="B114" s="71" t="s">
        <v>33</v>
      </c>
      <c r="C114" s="82" t="s">
        <v>250</v>
      </c>
      <c r="D114" s="57" t="s">
        <v>5</v>
      </c>
      <c r="E114" s="73" t="s">
        <v>386</v>
      </c>
      <c r="F114" s="62">
        <v>15</v>
      </c>
      <c r="G114" s="97">
        <v>30</v>
      </c>
      <c r="H114" s="73" t="s">
        <v>386</v>
      </c>
      <c r="I114" s="62" t="s">
        <v>332</v>
      </c>
      <c r="J114" s="111" t="s">
        <v>188</v>
      </c>
      <c r="K114" s="120"/>
      <c r="L114" s="57"/>
      <c r="M114" s="57"/>
      <c r="N114" s="121"/>
      <c r="O114" s="120"/>
      <c r="P114" s="57"/>
      <c r="Q114" s="57"/>
      <c r="R114" s="121"/>
      <c r="S114" s="120"/>
      <c r="T114" s="57"/>
      <c r="U114" s="57"/>
      <c r="V114" s="121"/>
      <c r="W114" s="132"/>
      <c r="X114" s="135"/>
      <c r="Y114" s="135"/>
      <c r="Z114" s="121"/>
      <c r="AA114" s="120"/>
      <c r="AB114" s="57"/>
      <c r="AC114" s="57"/>
      <c r="AD114" s="121"/>
      <c r="AE114" s="120"/>
      <c r="AF114" s="57"/>
      <c r="AG114" s="57"/>
      <c r="AH114" s="121"/>
      <c r="AI114" s="120"/>
      <c r="AJ114" s="57"/>
      <c r="AK114" s="57"/>
      <c r="AL114" s="121"/>
      <c r="AM114" s="120"/>
      <c r="AN114" s="57"/>
      <c r="AO114" s="57"/>
      <c r="AP114" s="121"/>
      <c r="AQ114" s="120"/>
      <c r="AR114" s="57"/>
      <c r="AS114" s="57"/>
      <c r="AT114" s="121"/>
      <c r="AU114" s="120"/>
      <c r="AV114" s="57"/>
      <c r="AW114" s="57"/>
      <c r="AX114" s="121"/>
      <c r="AY114" s="120"/>
      <c r="AZ114" s="57"/>
      <c r="BA114" s="57"/>
      <c r="BB114" s="121"/>
      <c r="BC114" s="120"/>
      <c r="BD114" s="57"/>
      <c r="BE114" s="57"/>
      <c r="BF114" s="121"/>
    </row>
    <row r="115" spans="1:58" hidden="1" x14ac:dyDescent="0.25">
      <c r="A115" s="70">
        <v>110</v>
      </c>
      <c r="B115" s="71" t="s">
        <v>33</v>
      </c>
      <c r="C115" s="82" t="s">
        <v>250</v>
      </c>
      <c r="D115" s="57" t="s">
        <v>6</v>
      </c>
      <c r="E115" s="73" t="s">
        <v>368</v>
      </c>
      <c r="F115" s="62">
        <v>18</v>
      </c>
      <c r="G115" s="97">
        <v>36</v>
      </c>
      <c r="H115" s="73" t="s">
        <v>368</v>
      </c>
      <c r="I115" s="62" t="s">
        <v>332</v>
      </c>
      <c r="J115" s="111" t="s">
        <v>188</v>
      </c>
      <c r="K115" s="120"/>
      <c r="L115" s="57"/>
      <c r="M115" s="57"/>
      <c r="N115" s="121"/>
      <c r="O115" s="120"/>
      <c r="P115" s="57"/>
      <c r="Q115" s="57"/>
      <c r="R115" s="121"/>
      <c r="S115" s="120"/>
      <c r="T115" s="57"/>
      <c r="U115" s="57"/>
      <c r="V115" s="121"/>
      <c r="W115" s="120"/>
      <c r="X115" s="57"/>
      <c r="Y115" s="57"/>
      <c r="Z115" s="121"/>
      <c r="AA115" s="120"/>
      <c r="AB115" s="57"/>
      <c r="AC115" s="57"/>
      <c r="AD115" s="121"/>
      <c r="AE115" s="120"/>
      <c r="AF115" s="57"/>
      <c r="AG115" s="57"/>
      <c r="AH115" s="121"/>
      <c r="AI115" s="120"/>
      <c r="AJ115" s="57"/>
      <c r="AK115" s="57"/>
      <c r="AL115" s="121"/>
      <c r="AM115" s="120"/>
      <c r="AN115" s="57"/>
      <c r="AO115" s="57"/>
      <c r="AP115" s="121"/>
      <c r="AQ115" s="120"/>
      <c r="AR115" s="57"/>
      <c r="AS115" s="57"/>
      <c r="AT115" s="121"/>
      <c r="AU115" s="120"/>
      <c r="AV115" s="57"/>
      <c r="AW115" s="57"/>
      <c r="AX115" s="121"/>
      <c r="AY115" s="120"/>
      <c r="AZ115" s="57"/>
      <c r="BA115" s="57"/>
      <c r="BB115" s="121"/>
      <c r="BC115" s="132"/>
      <c r="BD115" s="135"/>
      <c r="BE115" s="135"/>
      <c r="BF115" s="121"/>
    </row>
    <row r="116" spans="1:58" hidden="1" x14ac:dyDescent="0.25">
      <c r="A116" s="70">
        <v>111</v>
      </c>
      <c r="B116" s="71" t="s">
        <v>33</v>
      </c>
      <c r="C116" s="82" t="s">
        <v>250</v>
      </c>
      <c r="D116" s="57" t="s">
        <v>30</v>
      </c>
      <c r="E116" s="73" t="s">
        <v>369</v>
      </c>
      <c r="F116" s="62">
        <v>256</v>
      </c>
      <c r="G116" s="97">
        <v>256</v>
      </c>
      <c r="H116" s="73" t="s">
        <v>368</v>
      </c>
      <c r="I116" s="62" t="s">
        <v>332</v>
      </c>
      <c r="J116" s="111" t="s">
        <v>188</v>
      </c>
      <c r="K116" s="141"/>
      <c r="L116" s="84"/>
      <c r="M116" s="84"/>
      <c r="N116" s="142"/>
      <c r="O116" s="141"/>
      <c r="P116" s="84"/>
      <c r="Q116" s="84"/>
      <c r="R116" s="142"/>
      <c r="S116" s="141"/>
      <c r="T116" s="84"/>
      <c r="U116" s="84"/>
      <c r="V116" s="142"/>
      <c r="W116" s="141"/>
      <c r="X116" s="84"/>
      <c r="Y116" s="84"/>
      <c r="Z116" s="142"/>
      <c r="AA116" s="141"/>
      <c r="AB116" s="84"/>
      <c r="AC116" s="84"/>
      <c r="AD116" s="142"/>
      <c r="AE116" s="141"/>
      <c r="AF116" s="84"/>
      <c r="AG116" s="84"/>
      <c r="AH116" s="142"/>
      <c r="AI116" s="141"/>
      <c r="AJ116" s="84"/>
      <c r="AK116" s="84"/>
      <c r="AL116" s="142"/>
      <c r="AM116" s="141"/>
      <c r="AN116" s="84"/>
      <c r="AO116" s="84"/>
      <c r="AP116" s="142"/>
      <c r="AQ116" s="141"/>
      <c r="AR116" s="84"/>
      <c r="AS116" s="84"/>
      <c r="AT116" s="142"/>
      <c r="AU116" s="141"/>
      <c r="AV116" s="84"/>
      <c r="AW116" s="84"/>
      <c r="AX116" s="142"/>
      <c r="AY116" s="141"/>
      <c r="AZ116" s="84"/>
      <c r="BA116" s="84"/>
      <c r="BB116" s="142"/>
      <c r="BC116" s="141"/>
      <c r="BD116" s="84"/>
      <c r="BE116" s="84"/>
      <c r="BF116" s="142"/>
    </row>
    <row r="117" spans="1:58" hidden="1" x14ac:dyDescent="0.25">
      <c r="A117" s="70">
        <v>112</v>
      </c>
      <c r="B117" s="71" t="s">
        <v>33</v>
      </c>
      <c r="C117" s="82" t="s">
        <v>250</v>
      </c>
      <c r="D117" s="57" t="s">
        <v>29</v>
      </c>
      <c r="E117" s="73" t="s">
        <v>369</v>
      </c>
      <c r="F117" s="62">
        <v>12</v>
      </c>
      <c r="G117" s="97">
        <v>12</v>
      </c>
      <c r="H117" s="73" t="s">
        <v>369</v>
      </c>
      <c r="I117" s="62" t="s">
        <v>259</v>
      </c>
      <c r="J117" s="111" t="s">
        <v>188</v>
      </c>
      <c r="K117" s="132"/>
      <c r="L117" s="135"/>
      <c r="M117" s="135"/>
      <c r="N117" s="121"/>
      <c r="O117" s="120"/>
      <c r="P117" s="57"/>
      <c r="Q117" s="57"/>
      <c r="R117" s="121"/>
      <c r="S117" s="120"/>
      <c r="T117" s="57"/>
      <c r="U117" s="57"/>
      <c r="V117" s="121"/>
      <c r="W117" s="120"/>
      <c r="X117" s="57"/>
      <c r="Y117" s="57"/>
      <c r="Z117" s="121"/>
      <c r="AA117" s="120"/>
      <c r="AB117" s="57"/>
      <c r="AC117" s="57"/>
      <c r="AD117" s="121"/>
      <c r="AE117" s="120"/>
      <c r="AF117" s="57"/>
      <c r="AG117" s="57"/>
      <c r="AH117" s="121"/>
      <c r="AI117" s="120"/>
      <c r="AJ117" s="57"/>
      <c r="AK117" s="57"/>
      <c r="AL117" s="121"/>
      <c r="AM117" s="120"/>
      <c r="AN117" s="57"/>
      <c r="AO117" s="57"/>
      <c r="AP117" s="121"/>
      <c r="AQ117" s="120"/>
      <c r="AR117" s="57"/>
      <c r="AS117" s="57"/>
      <c r="AT117" s="121"/>
      <c r="AU117" s="120"/>
      <c r="AV117" s="57"/>
      <c r="AW117" s="57"/>
      <c r="AX117" s="121"/>
      <c r="AY117" s="120"/>
      <c r="AZ117" s="57"/>
      <c r="BA117" s="57"/>
      <c r="BB117" s="121"/>
      <c r="BC117" s="120"/>
      <c r="BD117" s="57"/>
      <c r="BE117" s="57"/>
      <c r="BF117" s="121"/>
    </row>
    <row r="118" spans="1:58" ht="19" hidden="1" x14ac:dyDescent="0.25">
      <c r="A118" s="70">
        <v>113</v>
      </c>
      <c r="B118" s="72" t="s">
        <v>261</v>
      </c>
      <c r="C118" s="75" t="s">
        <v>255</v>
      </c>
      <c r="D118" s="75" t="s">
        <v>357</v>
      </c>
      <c r="E118" s="73" t="s">
        <v>361</v>
      </c>
      <c r="F118" s="58">
        <v>33</v>
      </c>
      <c r="G118" s="98">
        <v>231</v>
      </c>
      <c r="H118" s="73" t="s">
        <v>362</v>
      </c>
      <c r="I118" s="62" t="s">
        <v>202</v>
      </c>
      <c r="J118" s="112" t="s">
        <v>188</v>
      </c>
      <c r="K118" s="120"/>
      <c r="L118" s="57"/>
      <c r="M118" s="57"/>
      <c r="N118" s="121"/>
      <c r="O118" s="120"/>
      <c r="P118" s="57"/>
      <c r="Q118" s="57"/>
      <c r="R118" s="121"/>
      <c r="S118" s="120"/>
      <c r="T118" s="57"/>
      <c r="U118" s="57"/>
      <c r="V118" s="121"/>
      <c r="W118" s="120"/>
      <c r="X118" s="57"/>
      <c r="Y118" s="57"/>
      <c r="Z118" s="121"/>
      <c r="AA118" s="120"/>
      <c r="AB118" s="135"/>
      <c r="AC118" s="135"/>
      <c r="AD118" s="134"/>
      <c r="AE118" s="132"/>
      <c r="AF118" s="135"/>
      <c r="AG118" s="135"/>
      <c r="AH118" s="121"/>
      <c r="AI118" s="120"/>
      <c r="AJ118" s="57"/>
      <c r="AK118" s="57"/>
      <c r="AL118" s="121"/>
      <c r="AM118" s="120"/>
      <c r="AN118" s="57"/>
      <c r="AO118" s="57"/>
      <c r="AP118" s="121"/>
      <c r="AQ118" s="120"/>
      <c r="AR118" s="57"/>
      <c r="AS118" s="57"/>
      <c r="AT118" s="121"/>
      <c r="AU118" s="120"/>
      <c r="AV118" s="57"/>
      <c r="AW118" s="57"/>
      <c r="AX118" s="121"/>
      <c r="AY118" s="120"/>
      <c r="AZ118" s="57"/>
      <c r="BA118" s="57"/>
      <c r="BB118" s="121"/>
      <c r="BC118" s="120"/>
      <c r="BD118" s="57"/>
      <c r="BE118" s="57"/>
      <c r="BF118" s="121"/>
    </row>
    <row r="119" spans="1:58" ht="19" hidden="1" x14ac:dyDescent="0.25">
      <c r="A119" s="70">
        <v>114</v>
      </c>
      <c r="B119" s="72" t="s">
        <v>261</v>
      </c>
      <c r="C119" s="75" t="s">
        <v>255</v>
      </c>
      <c r="D119" s="63" t="s">
        <v>174</v>
      </c>
      <c r="E119" s="73" t="s">
        <v>365</v>
      </c>
      <c r="F119" s="58">
        <v>30</v>
      </c>
      <c r="G119" s="98">
        <v>210</v>
      </c>
      <c r="H119" s="73" t="s">
        <v>366</v>
      </c>
      <c r="I119" s="62" t="s">
        <v>202</v>
      </c>
      <c r="J119" s="112" t="s">
        <v>188</v>
      </c>
      <c r="K119" s="120"/>
      <c r="L119" s="57"/>
      <c r="M119" s="57"/>
      <c r="N119" s="121"/>
      <c r="O119" s="120"/>
      <c r="P119" s="57"/>
      <c r="Q119" s="57"/>
      <c r="R119" s="121"/>
      <c r="S119" s="120"/>
      <c r="T119" s="57"/>
      <c r="U119" s="57"/>
      <c r="V119" s="121"/>
      <c r="W119" s="120"/>
      <c r="X119" s="57"/>
      <c r="Y119" s="57"/>
      <c r="Z119" s="121"/>
      <c r="AA119" s="120"/>
      <c r="AB119" s="57"/>
      <c r="AC119" s="57"/>
      <c r="AD119" s="121"/>
      <c r="AE119" s="120"/>
      <c r="AF119" s="57"/>
      <c r="AG119" s="57"/>
      <c r="AH119" s="121"/>
      <c r="AI119" s="120"/>
      <c r="AJ119" s="57"/>
      <c r="AK119" s="57"/>
      <c r="AL119" s="121"/>
      <c r="AM119" s="120"/>
      <c r="AN119" s="57"/>
      <c r="AO119" s="57"/>
      <c r="AP119" s="121"/>
      <c r="AQ119" s="132"/>
      <c r="AR119" s="135"/>
      <c r="AS119" s="135"/>
      <c r="AT119" s="134"/>
      <c r="AU119" s="132"/>
      <c r="AV119" s="135"/>
      <c r="AW119" s="57"/>
      <c r="AX119" s="121"/>
      <c r="AY119" s="120"/>
      <c r="AZ119" s="57"/>
      <c r="BA119" s="57"/>
      <c r="BB119" s="121"/>
      <c r="BC119" s="120"/>
      <c r="BD119" s="57"/>
      <c r="BE119" s="57"/>
      <c r="BF119" s="121"/>
    </row>
    <row r="120" spans="1:58" ht="38" hidden="1" x14ac:dyDescent="0.25">
      <c r="A120" s="70">
        <v>115</v>
      </c>
      <c r="B120" s="72" t="s">
        <v>261</v>
      </c>
      <c r="C120" s="75" t="s">
        <v>255</v>
      </c>
      <c r="D120" s="61" t="s">
        <v>107</v>
      </c>
      <c r="E120" s="73" t="s">
        <v>366</v>
      </c>
      <c r="F120" s="58">
        <v>30</v>
      </c>
      <c r="G120" s="98">
        <v>210</v>
      </c>
      <c r="H120" s="73" t="s">
        <v>367</v>
      </c>
      <c r="I120" s="62" t="s">
        <v>202</v>
      </c>
      <c r="J120" s="112" t="s">
        <v>188</v>
      </c>
      <c r="K120" s="120"/>
      <c r="L120" s="57"/>
      <c r="M120" s="57"/>
      <c r="N120" s="121"/>
      <c r="O120" s="120"/>
      <c r="P120" s="57"/>
      <c r="Q120" s="57"/>
      <c r="R120" s="121"/>
      <c r="S120" s="120"/>
      <c r="T120" s="57"/>
      <c r="U120" s="57"/>
      <c r="V120" s="121"/>
      <c r="W120" s="120"/>
      <c r="X120" s="57"/>
      <c r="Y120" s="57"/>
      <c r="Z120" s="121"/>
      <c r="AA120" s="120"/>
      <c r="AB120" s="57"/>
      <c r="AC120" s="57"/>
      <c r="AD120" s="121"/>
      <c r="AE120" s="120"/>
      <c r="AF120" s="57"/>
      <c r="AG120" s="57"/>
      <c r="AH120" s="121"/>
      <c r="AI120" s="120"/>
      <c r="AJ120" s="57"/>
      <c r="AK120" s="57"/>
      <c r="AL120" s="121"/>
      <c r="AM120" s="120"/>
      <c r="AN120" s="57"/>
      <c r="AO120" s="57"/>
      <c r="AP120" s="121"/>
      <c r="AQ120" s="120"/>
      <c r="AR120" s="57"/>
      <c r="AS120" s="57"/>
      <c r="AT120" s="121"/>
      <c r="AU120" s="120"/>
      <c r="AV120" s="57"/>
      <c r="AW120" s="135"/>
      <c r="AX120" s="134"/>
      <c r="AY120" s="132"/>
      <c r="AZ120" s="135"/>
      <c r="BA120" s="135"/>
      <c r="BB120" s="134"/>
      <c r="BC120" s="120"/>
      <c r="BD120" s="57"/>
      <c r="BE120" s="57"/>
      <c r="BF120" s="121"/>
    </row>
    <row r="121" spans="1:58" hidden="1" x14ac:dyDescent="0.25">
      <c r="A121" s="70">
        <v>116</v>
      </c>
      <c r="B121" s="71" t="s">
        <v>249</v>
      </c>
      <c r="C121" s="82" t="s">
        <v>250</v>
      </c>
      <c r="D121" s="57" t="s">
        <v>358</v>
      </c>
      <c r="E121" s="73" t="s">
        <v>359</v>
      </c>
      <c r="F121" s="62">
        <v>25</v>
      </c>
      <c r="G121" s="97">
        <v>100</v>
      </c>
      <c r="H121" s="73" t="s">
        <v>360</v>
      </c>
      <c r="I121" s="62" t="s">
        <v>332</v>
      </c>
      <c r="J121" s="112" t="s">
        <v>188</v>
      </c>
      <c r="K121" s="120"/>
      <c r="L121" s="57"/>
      <c r="M121" s="57"/>
      <c r="N121" s="121"/>
      <c r="O121" s="132"/>
      <c r="P121" s="135"/>
      <c r="Q121" s="135"/>
      <c r="R121" s="134"/>
      <c r="S121" s="132"/>
      <c r="T121" s="57"/>
      <c r="U121" s="57"/>
      <c r="V121" s="121"/>
      <c r="W121" s="120"/>
      <c r="X121" s="57"/>
      <c r="Y121" s="57"/>
      <c r="Z121" s="121"/>
      <c r="AA121" s="120"/>
      <c r="AB121" s="57"/>
      <c r="AC121" s="57"/>
      <c r="AD121" s="121"/>
      <c r="AE121" s="120"/>
      <c r="AF121" s="57"/>
      <c r="AG121" s="57"/>
      <c r="AH121" s="121"/>
      <c r="AI121" s="120"/>
      <c r="AJ121" s="57"/>
      <c r="AK121" s="57"/>
      <c r="AL121" s="121"/>
      <c r="AM121" s="120"/>
      <c r="AN121" s="57"/>
      <c r="AO121" s="57"/>
      <c r="AP121" s="121"/>
      <c r="AQ121" s="120"/>
      <c r="AR121" s="57"/>
      <c r="AS121" s="57"/>
      <c r="AT121" s="121"/>
      <c r="AU121" s="120"/>
      <c r="AV121" s="57"/>
      <c r="AW121" s="57"/>
      <c r="AX121" s="121"/>
      <c r="AY121" s="120"/>
      <c r="AZ121" s="57"/>
      <c r="BA121" s="57"/>
      <c r="BB121" s="121"/>
      <c r="BC121" s="120"/>
      <c r="BD121" s="57"/>
      <c r="BE121" s="57"/>
      <c r="BF121" s="121"/>
    </row>
    <row r="122" spans="1:58" s="65" customFormat="1" hidden="1" x14ac:dyDescent="0.25">
      <c r="A122" s="70">
        <v>117</v>
      </c>
      <c r="B122" s="71" t="s">
        <v>258</v>
      </c>
      <c r="C122" s="82" t="s">
        <v>250</v>
      </c>
      <c r="D122" s="71" t="s">
        <v>258</v>
      </c>
      <c r="E122" s="73" t="s">
        <v>369</v>
      </c>
      <c r="F122" s="62">
        <v>60</v>
      </c>
      <c r="G122" s="97">
        <v>420</v>
      </c>
      <c r="H122" s="73" t="s">
        <v>360</v>
      </c>
      <c r="I122" s="62" t="s">
        <v>259</v>
      </c>
      <c r="J122" s="111" t="s">
        <v>189</v>
      </c>
      <c r="K122" s="118"/>
      <c r="L122" s="62"/>
      <c r="M122" s="62"/>
      <c r="N122" s="119"/>
      <c r="O122" s="118"/>
      <c r="P122" s="62"/>
      <c r="Q122" s="62"/>
      <c r="R122" s="119"/>
      <c r="S122" s="118"/>
      <c r="T122" s="62"/>
      <c r="U122" s="62"/>
      <c r="V122" s="119"/>
      <c r="W122" s="118"/>
      <c r="X122" s="62"/>
      <c r="Y122" s="62"/>
      <c r="Z122" s="119"/>
      <c r="AA122" s="118"/>
      <c r="AB122" s="62"/>
      <c r="AC122" s="62"/>
      <c r="AD122" s="119"/>
      <c r="AE122" s="118"/>
      <c r="AF122" s="62"/>
      <c r="AG122" s="62"/>
      <c r="AH122" s="119"/>
      <c r="AI122" s="118"/>
      <c r="AJ122" s="62"/>
      <c r="AK122" s="62"/>
      <c r="AL122" s="119"/>
      <c r="AM122" s="118"/>
      <c r="AN122" s="62"/>
      <c r="AO122" s="62"/>
      <c r="AP122" s="119"/>
      <c r="AQ122" s="118"/>
      <c r="AR122" s="62"/>
      <c r="AS122" s="62"/>
      <c r="AT122" s="119"/>
      <c r="AU122" s="118"/>
      <c r="AV122" s="62"/>
      <c r="AW122" s="62"/>
      <c r="AX122" s="119"/>
      <c r="AY122" s="118"/>
      <c r="AZ122" s="62"/>
      <c r="BA122" s="62"/>
      <c r="BB122" s="119"/>
      <c r="BC122" s="118"/>
      <c r="BD122" s="62"/>
      <c r="BE122" s="62"/>
      <c r="BF122" s="119"/>
    </row>
    <row r="123" spans="1:58" ht="19" hidden="1" x14ac:dyDescent="0.25">
      <c r="A123" s="70">
        <v>118</v>
      </c>
      <c r="B123" s="72" t="s">
        <v>267</v>
      </c>
      <c r="C123" s="75" t="s">
        <v>255</v>
      </c>
      <c r="D123" s="60" t="s">
        <v>262</v>
      </c>
      <c r="E123" s="73" t="s">
        <v>359</v>
      </c>
      <c r="F123" s="58">
        <v>33</v>
      </c>
      <c r="G123" s="98">
        <v>264</v>
      </c>
      <c r="H123" s="73" t="s">
        <v>360</v>
      </c>
      <c r="I123" s="62" t="s">
        <v>333</v>
      </c>
      <c r="J123" s="112" t="s">
        <v>188</v>
      </c>
      <c r="K123" s="120"/>
      <c r="L123" s="57"/>
      <c r="M123" s="57"/>
      <c r="N123" s="121"/>
      <c r="O123" s="132"/>
      <c r="P123" s="135"/>
      <c r="Q123" s="135"/>
      <c r="R123" s="134"/>
      <c r="S123" s="132"/>
      <c r="T123" s="135"/>
      <c r="U123" s="57"/>
      <c r="V123" s="121"/>
      <c r="W123" s="120"/>
      <c r="X123" s="57"/>
      <c r="Y123" s="57"/>
      <c r="Z123" s="121"/>
      <c r="AA123" s="120"/>
      <c r="AB123" s="57"/>
      <c r="AC123" s="57"/>
      <c r="AD123" s="121"/>
      <c r="AE123" s="120"/>
      <c r="AF123" s="57"/>
      <c r="AG123" s="57"/>
      <c r="AH123" s="121"/>
      <c r="AI123" s="120"/>
      <c r="AJ123" s="57"/>
      <c r="AK123" s="57"/>
      <c r="AL123" s="121"/>
      <c r="AM123" s="120"/>
      <c r="AN123" s="57"/>
      <c r="AO123" s="57"/>
      <c r="AP123" s="121"/>
      <c r="AQ123" s="120"/>
      <c r="AR123" s="57"/>
      <c r="AS123" s="57"/>
      <c r="AT123" s="121"/>
      <c r="AU123" s="120"/>
      <c r="AV123" s="57"/>
      <c r="AW123" s="57"/>
      <c r="AX123" s="121"/>
      <c r="AY123" s="120"/>
      <c r="AZ123" s="57"/>
      <c r="BA123" s="57"/>
      <c r="BB123" s="121"/>
      <c r="BC123" s="120"/>
      <c r="BD123" s="57"/>
      <c r="BE123" s="57"/>
      <c r="BF123" s="121"/>
    </row>
    <row r="124" spans="1:58" ht="19" hidden="1" x14ac:dyDescent="0.25">
      <c r="A124" s="70">
        <v>119</v>
      </c>
      <c r="B124" s="72" t="s">
        <v>267</v>
      </c>
      <c r="C124" s="75" t="s">
        <v>255</v>
      </c>
      <c r="D124" s="60" t="s">
        <v>262</v>
      </c>
      <c r="E124" s="73" t="s">
        <v>359</v>
      </c>
      <c r="F124" s="58">
        <v>20</v>
      </c>
      <c r="G124" s="96">
        <v>100</v>
      </c>
      <c r="H124" s="73" t="s">
        <v>360</v>
      </c>
      <c r="I124" s="58" t="s">
        <v>342</v>
      </c>
      <c r="J124" s="112" t="s">
        <v>189</v>
      </c>
      <c r="K124" s="120"/>
      <c r="L124" s="57"/>
      <c r="M124" s="57"/>
      <c r="N124" s="121"/>
      <c r="O124" s="132"/>
      <c r="P124" s="135"/>
      <c r="Q124" s="135"/>
      <c r="R124" s="134"/>
      <c r="S124" s="132"/>
      <c r="T124" s="57"/>
      <c r="U124" s="57"/>
      <c r="V124" s="121"/>
      <c r="W124" s="120"/>
      <c r="X124" s="57"/>
      <c r="Y124" s="57"/>
      <c r="Z124" s="121"/>
      <c r="AA124" s="120"/>
      <c r="AB124" s="57"/>
      <c r="AC124" s="57"/>
      <c r="AD124" s="121"/>
      <c r="AE124" s="120"/>
      <c r="AF124" s="57"/>
      <c r="AG124" s="57"/>
      <c r="AH124" s="121"/>
      <c r="AI124" s="120"/>
      <c r="AJ124" s="57"/>
      <c r="AK124" s="57"/>
      <c r="AL124" s="121"/>
      <c r="AM124" s="120"/>
      <c r="AN124" s="57"/>
      <c r="AO124" s="57"/>
      <c r="AP124" s="121"/>
      <c r="AQ124" s="120"/>
      <c r="AR124" s="57"/>
      <c r="AS124" s="57"/>
      <c r="AT124" s="121"/>
      <c r="AU124" s="120"/>
      <c r="AV124" s="57"/>
      <c r="AW124" s="57"/>
      <c r="AX124" s="121"/>
      <c r="AY124" s="120"/>
      <c r="AZ124" s="57"/>
      <c r="BA124" s="57"/>
      <c r="BB124" s="121"/>
      <c r="BC124" s="120"/>
      <c r="BD124" s="57"/>
      <c r="BE124" s="57"/>
      <c r="BF124" s="121"/>
    </row>
    <row r="125" spans="1:58" ht="19" hidden="1" x14ac:dyDescent="0.25">
      <c r="A125" s="70">
        <v>120</v>
      </c>
      <c r="B125" s="72" t="s">
        <v>267</v>
      </c>
      <c r="C125" s="75" t="s">
        <v>255</v>
      </c>
      <c r="D125" s="60" t="s">
        <v>262</v>
      </c>
      <c r="E125" s="73" t="s">
        <v>359</v>
      </c>
      <c r="F125" s="58">
        <v>20</v>
      </c>
      <c r="G125" s="98">
        <v>120</v>
      </c>
      <c r="H125" s="73" t="s">
        <v>360</v>
      </c>
      <c r="I125" s="62" t="s">
        <v>343</v>
      </c>
      <c r="J125" s="112" t="s">
        <v>189</v>
      </c>
      <c r="K125" s="120"/>
      <c r="L125" s="57"/>
      <c r="M125" s="57"/>
      <c r="N125" s="121"/>
      <c r="O125" s="132"/>
      <c r="P125" s="135"/>
      <c r="Q125" s="135"/>
      <c r="R125" s="134"/>
      <c r="S125" s="132"/>
      <c r="T125" s="57"/>
      <c r="U125" s="57"/>
      <c r="V125" s="121"/>
      <c r="W125" s="120"/>
      <c r="X125" s="57"/>
      <c r="Y125" s="57"/>
      <c r="Z125" s="121"/>
      <c r="AA125" s="120"/>
      <c r="AB125" s="57"/>
      <c r="AC125" s="57"/>
      <c r="AD125" s="121"/>
      <c r="AE125" s="120"/>
      <c r="AF125" s="57"/>
      <c r="AG125" s="57"/>
      <c r="AH125" s="121"/>
      <c r="AI125" s="120"/>
      <c r="AJ125" s="57"/>
      <c r="AK125" s="57"/>
      <c r="AL125" s="121"/>
      <c r="AM125" s="120"/>
      <c r="AN125" s="57"/>
      <c r="AO125" s="57"/>
      <c r="AP125" s="121"/>
      <c r="AQ125" s="120"/>
      <c r="AR125" s="57"/>
      <c r="AS125" s="57"/>
      <c r="AT125" s="121"/>
      <c r="AU125" s="120"/>
      <c r="AV125" s="57"/>
      <c r="AW125" s="57"/>
      <c r="AX125" s="121"/>
      <c r="AY125" s="120"/>
      <c r="AZ125" s="57"/>
      <c r="BA125" s="57"/>
      <c r="BB125" s="121"/>
      <c r="BC125" s="120"/>
      <c r="BD125" s="57"/>
      <c r="BE125" s="57"/>
      <c r="BF125" s="121"/>
    </row>
    <row r="126" spans="1:58" ht="19" hidden="1" x14ac:dyDescent="0.25">
      <c r="A126" s="70">
        <v>121</v>
      </c>
      <c r="B126" s="72" t="s">
        <v>267</v>
      </c>
      <c r="C126" s="75" t="s">
        <v>255</v>
      </c>
      <c r="D126" s="60" t="s">
        <v>263</v>
      </c>
      <c r="E126" s="73" t="s">
        <v>359</v>
      </c>
      <c r="F126" s="58">
        <v>33</v>
      </c>
      <c r="G126" s="98">
        <v>264</v>
      </c>
      <c r="H126" s="73" t="s">
        <v>360</v>
      </c>
      <c r="I126" s="62" t="s">
        <v>341</v>
      </c>
      <c r="J126" s="112" t="s">
        <v>188</v>
      </c>
      <c r="K126" s="120"/>
      <c r="L126" s="57"/>
      <c r="M126" s="57"/>
      <c r="N126" s="121"/>
      <c r="O126" s="132"/>
      <c r="P126" s="135"/>
      <c r="Q126" s="135"/>
      <c r="R126" s="134"/>
      <c r="S126" s="132"/>
      <c r="T126" s="135"/>
      <c r="U126" s="57"/>
      <c r="V126" s="121"/>
      <c r="W126" s="120"/>
      <c r="X126" s="57"/>
      <c r="Y126" s="57"/>
      <c r="Z126" s="121"/>
      <c r="AA126" s="120"/>
      <c r="AB126" s="57"/>
      <c r="AC126" s="57"/>
      <c r="AD126" s="121"/>
      <c r="AE126" s="120"/>
      <c r="AF126" s="57"/>
      <c r="AG126" s="57"/>
      <c r="AH126" s="121"/>
      <c r="AI126" s="120"/>
      <c r="AJ126" s="57"/>
      <c r="AK126" s="57"/>
      <c r="AL126" s="121"/>
      <c r="AM126" s="120"/>
      <c r="AN126" s="57"/>
      <c r="AO126" s="57"/>
      <c r="AP126" s="121"/>
      <c r="AQ126" s="120"/>
      <c r="AR126" s="57"/>
      <c r="AS126" s="57"/>
      <c r="AT126" s="121"/>
      <c r="AU126" s="120"/>
      <c r="AV126" s="57"/>
      <c r="AW126" s="57"/>
      <c r="AX126" s="121"/>
      <c r="AY126" s="120"/>
      <c r="AZ126" s="57"/>
      <c r="BA126" s="57"/>
      <c r="BB126" s="121"/>
      <c r="BC126" s="120"/>
      <c r="BD126" s="57"/>
      <c r="BE126" s="57"/>
      <c r="BF126" s="121"/>
    </row>
    <row r="127" spans="1:58" ht="19" hidden="1" x14ac:dyDescent="0.25">
      <c r="A127" s="70">
        <v>122</v>
      </c>
      <c r="B127" s="72" t="s">
        <v>267</v>
      </c>
      <c r="C127" s="75" t="s">
        <v>255</v>
      </c>
      <c r="D127" s="60" t="s">
        <v>263</v>
      </c>
      <c r="E127" s="73" t="s">
        <v>359</v>
      </c>
      <c r="F127" s="58">
        <v>20</v>
      </c>
      <c r="G127" s="98">
        <v>80</v>
      </c>
      <c r="H127" s="73" t="s">
        <v>360</v>
      </c>
      <c r="I127" s="58" t="s">
        <v>345</v>
      </c>
      <c r="J127" s="112" t="s">
        <v>189</v>
      </c>
      <c r="K127" s="120"/>
      <c r="L127" s="57"/>
      <c r="M127" s="57"/>
      <c r="N127" s="121"/>
      <c r="O127" s="132"/>
      <c r="P127" s="135"/>
      <c r="Q127" s="135"/>
      <c r="R127" s="134"/>
      <c r="S127" s="132"/>
      <c r="T127" s="57"/>
      <c r="U127" s="57"/>
      <c r="V127" s="121"/>
      <c r="W127" s="120"/>
      <c r="X127" s="57"/>
      <c r="Y127" s="57"/>
      <c r="Z127" s="121"/>
      <c r="AA127" s="120"/>
      <c r="AB127" s="57"/>
      <c r="AC127" s="57"/>
      <c r="AD127" s="121"/>
      <c r="AE127" s="120"/>
      <c r="AF127" s="57"/>
      <c r="AG127" s="57"/>
      <c r="AH127" s="121"/>
      <c r="AI127" s="120"/>
      <c r="AJ127" s="57"/>
      <c r="AK127" s="57"/>
      <c r="AL127" s="121"/>
      <c r="AM127" s="120"/>
      <c r="AN127" s="57"/>
      <c r="AO127" s="57"/>
      <c r="AP127" s="121"/>
      <c r="AQ127" s="120"/>
      <c r="AR127" s="57"/>
      <c r="AS127" s="57"/>
      <c r="AT127" s="121"/>
      <c r="AU127" s="120"/>
      <c r="AV127" s="57"/>
      <c r="AW127" s="57"/>
      <c r="AX127" s="121"/>
      <c r="AY127" s="120"/>
      <c r="AZ127" s="57"/>
      <c r="BA127" s="57"/>
      <c r="BB127" s="121"/>
      <c r="BC127" s="120"/>
      <c r="BD127" s="57"/>
      <c r="BE127" s="57"/>
      <c r="BF127" s="121"/>
    </row>
    <row r="128" spans="1:58" ht="19" hidden="1" x14ac:dyDescent="0.25">
      <c r="A128" s="70">
        <v>123</v>
      </c>
      <c r="B128" s="72" t="s">
        <v>267</v>
      </c>
      <c r="C128" s="75" t="s">
        <v>255</v>
      </c>
      <c r="D128" s="60" t="s">
        <v>263</v>
      </c>
      <c r="E128" s="73" t="s">
        <v>359</v>
      </c>
      <c r="F128" s="58">
        <v>25</v>
      </c>
      <c r="G128" s="98">
        <v>150</v>
      </c>
      <c r="H128" s="73" t="s">
        <v>360</v>
      </c>
      <c r="I128" s="95" t="s">
        <v>344</v>
      </c>
      <c r="J128" s="112" t="s">
        <v>189</v>
      </c>
      <c r="K128" s="120"/>
      <c r="L128" s="57"/>
      <c r="M128" s="57"/>
      <c r="N128" s="121"/>
      <c r="O128" s="132"/>
      <c r="P128" s="135"/>
      <c r="Q128" s="135"/>
      <c r="R128" s="134"/>
      <c r="S128" s="132"/>
      <c r="T128" s="57"/>
      <c r="U128" s="57"/>
      <c r="V128" s="121"/>
      <c r="W128" s="120"/>
      <c r="X128" s="57"/>
      <c r="Y128" s="57"/>
      <c r="Z128" s="121"/>
      <c r="AA128" s="120"/>
      <c r="AB128" s="57"/>
      <c r="AC128" s="57"/>
      <c r="AD128" s="121"/>
      <c r="AE128" s="120"/>
      <c r="AF128" s="57"/>
      <c r="AG128" s="57"/>
      <c r="AH128" s="121"/>
      <c r="AI128" s="120"/>
      <c r="AJ128" s="57"/>
      <c r="AK128" s="57"/>
      <c r="AL128" s="121"/>
      <c r="AM128" s="120"/>
      <c r="AN128" s="57"/>
      <c r="AO128" s="57"/>
      <c r="AP128" s="121"/>
      <c r="AQ128" s="120"/>
      <c r="AR128" s="57"/>
      <c r="AS128" s="57"/>
      <c r="AT128" s="121"/>
      <c r="AU128" s="120"/>
      <c r="AV128" s="57"/>
      <c r="AW128" s="57"/>
      <c r="AX128" s="121"/>
      <c r="AY128" s="120"/>
      <c r="AZ128" s="57"/>
      <c r="BA128" s="57"/>
      <c r="BB128" s="121"/>
      <c r="BC128" s="120"/>
      <c r="BD128" s="57"/>
      <c r="BE128" s="57"/>
      <c r="BF128" s="121"/>
    </row>
    <row r="129" spans="1:58" ht="19" hidden="1" x14ac:dyDescent="0.25">
      <c r="A129" s="70">
        <v>124</v>
      </c>
      <c r="B129" s="72" t="s">
        <v>267</v>
      </c>
      <c r="C129" s="75" t="s">
        <v>255</v>
      </c>
      <c r="D129" s="60" t="s">
        <v>264</v>
      </c>
      <c r="E129" s="73" t="s">
        <v>361</v>
      </c>
      <c r="F129" s="58">
        <v>33</v>
      </c>
      <c r="G129" s="98">
        <v>264</v>
      </c>
      <c r="H129" s="73" t="s">
        <v>362</v>
      </c>
      <c r="I129" s="62" t="s">
        <v>333</v>
      </c>
      <c r="J129" s="112" t="s">
        <v>188</v>
      </c>
      <c r="K129" s="120"/>
      <c r="L129" s="57"/>
      <c r="M129" s="57"/>
      <c r="N129" s="121"/>
      <c r="O129" s="120"/>
      <c r="P129" s="57"/>
      <c r="Q129" s="57"/>
      <c r="R129" s="121"/>
      <c r="S129" s="120"/>
      <c r="T129" s="57"/>
      <c r="U129" s="57"/>
      <c r="V129" s="121"/>
      <c r="W129" s="120"/>
      <c r="X129" s="57"/>
      <c r="Y129" s="57"/>
      <c r="Z129" s="121"/>
      <c r="AA129" s="132"/>
      <c r="AB129" s="135"/>
      <c r="AC129" s="135"/>
      <c r="AD129" s="134"/>
      <c r="AE129" s="132"/>
      <c r="AF129" s="135"/>
      <c r="AG129" s="57"/>
      <c r="AH129" s="121"/>
      <c r="AI129" s="120"/>
      <c r="AJ129" s="57"/>
      <c r="AK129" s="57"/>
      <c r="AL129" s="121"/>
      <c r="AM129" s="120"/>
      <c r="AN129" s="57"/>
      <c r="AO129" s="57"/>
      <c r="AP129" s="121"/>
      <c r="AQ129" s="120"/>
      <c r="AR129" s="57"/>
      <c r="AS129" s="57"/>
      <c r="AT129" s="121"/>
      <c r="AU129" s="120"/>
      <c r="AV129" s="57"/>
      <c r="AW129" s="57"/>
      <c r="AX129" s="121"/>
      <c r="AY129" s="120"/>
      <c r="AZ129" s="57"/>
      <c r="BA129" s="57"/>
      <c r="BB129" s="121"/>
      <c r="BC129" s="120"/>
      <c r="BD129" s="57"/>
      <c r="BE129" s="57"/>
      <c r="BF129" s="121"/>
    </row>
    <row r="130" spans="1:58" ht="19" hidden="1" x14ac:dyDescent="0.25">
      <c r="A130" s="70">
        <v>125</v>
      </c>
      <c r="B130" s="72" t="s">
        <v>267</v>
      </c>
      <c r="C130" s="75" t="s">
        <v>255</v>
      </c>
      <c r="D130" s="60" t="s">
        <v>264</v>
      </c>
      <c r="E130" s="73" t="s">
        <v>361</v>
      </c>
      <c r="F130" s="58">
        <v>20</v>
      </c>
      <c r="G130" s="98">
        <v>120</v>
      </c>
      <c r="H130" s="73" t="s">
        <v>361</v>
      </c>
      <c r="I130" s="58" t="s">
        <v>342</v>
      </c>
      <c r="J130" s="112" t="s">
        <v>189</v>
      </c>
      <c r="K130" s="120"/>
      <c r="L130" s="57"/>
      <c r="M130" s="57"/>
      <c r="N130" s="121"/>
      <c r="O130" s="120"/>
      <c r="P130" s="57"/>
      <c r="Q130" s="57"/>
      <c r="R130" s="121"/>
      <c r="S130" s="120"/>
      <c r="T130" s="57"/>
      <c r="U130" s="57"/>
      <c r="V130" s="121"/>
      <c r="W130" s="120"/>
      <c r="X130" s="57"/>
      <c r="Y130" s="57"/>
      <c r="Z130" s="121"/>
      <c r="AA130" s="132"/>
      <c r="AB130" s="135"/>
      <c r="AC130" s="135"/>
      <c r="AD130" s="134"/>
      <c r="AE130" s="120"/>
      <c r="AF130" s="57"/>
      <c r="AG130" s="57"/>
      <c r="AH130" s="121"/>
      <c r="AI130" s="120"/>
      <c r="AJ130" s="57"/>
      <c r="AK130" s="57"/>
      <c r="AL130" s="121"/>
      <c r="AM130" s="120"/>
      <c r="AN130" s="57"/>
      <c r="AO130" s="57"/>
      <c r="AP130" s="121"/>
      <c r="AQ130" s="120"/>
      <c r="AR130" s="57"/>
      <c r="AS130" s="57"/>
      <c r="AT130" s="121"/>
      <c r="AU130" s="120"/>
      <c r="AV130" s="57"/>
      <c r="AW130" s="57"/>
      <c r="AX130" s="121"/>
      <c r="AY130" s="120"/>
      <c r="AZ130" s="57"/>
      <c r="BA130" s="57"/>
      <c r="BB130" s="121"/>
      <c r="BC130" s="120"/>
      <c r="BD130" s="57"/>
      <c r="BE130" s="57"/>
      <c r="BF130" s="121"/>
    </row>
    <row r="131" spans="1:58" ht="19" hidden="1" x14ac:dyDescent="0.25">
      <c r="A131" s="70">
        <v>126</v>
      </c>
      <c r="B131" s="72" t="s">
        <v>267</v>
      </c>
      <c r="C131" s="75" t="s">
        <v>255</v>
      </c>
      <c r="D131" s="60" t="s">
        <v>264</v>
      </c>
      <c r="E131" s="73" t="s">
        <v>361</v>
      </c>
      <c r="F131" s="58">
        <v>20</v>
      </c>
      <c r="G131" s="98">
        <v>80</v>
      </c>
      <c r="H131" s="73" t="s">
        <v>361</v>
      </c>
      <c r="I131" s="62" t="s">
        <v>348</v>
      </c>
      <c r="J131" s="112" t="s">
        <v>189</v>
      </c>
      <c r="K131" s="120"/>
      <c r="L131" s="57"/>
      <c r="M131" s="57"/>
      <c r="N131" s="121"/>
      <c r="O131" s="120"/>
      <c r="P131" s="57"/>
      <c r="Q131" s="57"/>
      <c r="R131" s="121"/>
      <c r="S131" s="120"/>
      <c r="T131" s="57"/>
      <c r="U131" s="57"/>
      <c r="V131" s="121"/>
      <c r="W131" s="120"/>
      <c r="X131" s="57"/>
      <c r="Y131" s="57"/>
      <c r="Z131" s="121"/>
      <c r="AA131" s="132"/>
      <c r="AB131" s="135"/>
      <c r="AC131" s="135"/>
      <c r="AD131" s="134"/>
      <c r="AE131" s="120"/>
      <c r="AF131" s="57"/>
      <c r="AG131" s="57"/>
      <c r="AH131" s="121"/>
      <c r="AI131" s="120"/>
      <c r="AJ131" s="57"/>
      <c r="AK131" s="57"/>
      <c r="AL131" s="121"/>
      <c r="AM131" s="120"/>
      <c r="AN131" s="57"/>
      <c r="AO131" s="57"/>
      <c r="AP131" s="121"/>
      <c r="AQ131" s="120"/>
      <c r="AR131" s="57"/>
      <c r="AS131" s="57"/>
      <c r="AT131" s="121"/>
      <c r="AU131" s="120"/>
      <c r="AV131" s="57"/>
      <c r="AW131" s="57"/>
      <c r="AX131" s="121"/>
      <c r="AY131" s="120"/>
      <c r="AZ131" s="57"/>
      <c r="BA131" s="57"/>
      <c r="BB131" s="121"/>
      <c r="BC131" s="120"/>
      <c r="BD131" s="57"/>
      <c r="BE131" s="57"/>
      <c r="BF131" s="121"/>
    </row>
    <row r="132" spans="1:58" ht="19" hidden="1" x14ac:dyDescent="0.25">
      <c r="A132" s="70">
        <v>127</v>
      </c>
      <c r="B132" s="72" t="s">
        <v>267</v>
      </c>
      <c r="C132" s="75" t="s">
        <v>255</v>
      </c>
      <c r="D132" s="60" t="s">
        <v>265</v>
      </c>
      <c r="E132" s="73" t="s">
        <v>361</v>
      </c>
      <c r="F132" s="58">
        <v>33</v>
      </c>
      <c r="G132" s="98">
        <v>264</v>
      </c>
      <c r="H132" s="73" t="s">
        <v>362</v>
      </c>
      <c r="I132" s="62" t="s">
        <v>341</v>
      </c>
      <c r="J132" s="112" t="s">
        <v>188</v>
      </c>
      <c r="K132" s="120"/>
      <c r="L132" s="57"/>
      <c r="M132" s="57"/>
      <c r="N132" s="121"/>
      <c r="O132" s="120"/>
      <c r="P132" s="57"/>
      <c r="Q132" s="57"/>
      <c r="R132" s="121"/>
      <c r="S132" s="120"/>
      <c r="T132" s="57"/>
      <c r="U132" s="57"/>
      <c r="V132" s="121"/>
      <c r="W132" s="120"/>
      <c r="X132" s="57"/>
      <c r="Y132" s="57"/>
      <c r="Z132" s="121"/>
      <c r="AA132" s="132"/>
      <c r="AB132" s="135"/>
      <c r="AC132" s="135"/>
      <c r="AD132" s="134"/>
      <c r="AE132" s="132"/>
      <c r="AF132" s="135"/>
      <c r="AG132" s="57"/>
      <c r="AH132" s="121"/>
      <c r="AI132" s="120"/>
      <c r="AJ132" s="57"/>
      <c r="AK132" s="57"/>
      <c r="AL132" s="121"/>
      <c r="AM132" s="120"/>
      <c r="AN132" s="57"/>
      <c r="AO132" s="57"/>
      <c r="AP132" s="121"/>
      <c r="AQ132" s="120"/>
      <c r="AR132" s="57"/>
      <c r="AS132" s="57"/>
      <c r="AT132" s="121"/>
      <c r="AU132" s="120"/>
      <c r="AV132" s="57"/>
      <c r="AW132" s="57"/>
      <c r="AX132" s="121"/>
      <c r="AY132" s="120"/>
      <c r="AZ132" s="57"/>
      <c r="BA132" s="57"/>
      <c r="BB132" s="121"/>
      <c r="BC132" s="120"/>
      <c r="BD132" s="57"/>
      <c r="BE132" s="57"/>
      <c r="BF132" s="121"/>
    </row>
    <row r="133" spans="1:58" ht="19" hidden="1" x14ac:dyDescent="0.25">
      <c r="A133" s="70">
        <v>128</v>
      </c>
      <c r="B133" s="72" t="s">
        <v>267</v>
      </c>
      <c r="C133" s="75" t="s">
        <v>255</v>
      </c>
      <c r="D133" s="60" t="s">
        <v>265</v>
      </c>
      <c r="E133" s="73" t="s">
        <v>361</v>
      </c>
      <c r="F133" s="58">
        <v>20</v>
      </c>
      <c r="G133" s="98">
        <v>80</v>
      </c>
      <c r="H133" s="73" t="s">
        <v>361</v>
      </c>
      <c r="I133" s="58" t="s">
        <v>345</v>
      </c>
      <c r="J133" s="112" t="s">
        <v>189</v>
      </c>
      <c r="K133" s="120"/>
      <c r="L133" s="57"/>
      <c r="M133" s="57"/>
      <c r="N133" s="121"/>
      <c r="O133" s="120"/>
      <c r="P133" s="57"/>
      <c r="Q133" s="57"/>
      <c r="R133" s="121"/>
      <c r="S133" s="120"/>
      <c r="T133" s="57"/>
      <c r="U133" s="57"/>
      <c r="V133" s="121"/>
      <c r="W133" s="120"/>
      <c r="X133" s="57"/>
      <c r="Y133" s="57"/>
      <c r="Z133" s="121"/>
      <c r="AA133" s="132"/>
      <c r="AB133" s="135"/>
      <c r="AC133" s="135"/>
      <c r="AD133" s="134"/>
      <c r="AE133" s="120"/>
      <c r="AF133" s="57"/>
      <c r="AG133" s="57"/>
      <c r="AH133" s="121"/>
      <c r="AI133" s="120"/>
      <c r="AJ133" s="57"/>
      <c r="AK133" s="57"/>
      <c r="AL133" s="121"/>
      <c r="AM133" s="120"/>
      <c r="AN133" s="57"/>
      <c r="AO133" s="57"/>
      <c r="AP133" s="121"/>
      <c r="AQ133" s="120"/>
      <c r="AR133" s="57"/>
      <c r="AS133" s="57"/>
      <c r="AT133" s="121"/>
      <c r="AU133" s="120"/>
      <c r="AV133" s="57"/>
      <c r="AW133" s="57"/>
      <c r="AX133" s="121"/>
      <c r="AY133" s="120"/>
      <c r="AZ133" s="57"/>
      <c r="BA133" s="57"/>
      <c r="BB133" s="121"/>
      <c r="BC133" s="120"/>
      <c r="BD133" s="57"/>
      <c r="BE133" s="57"/>
      <c r="BF133" s="121"/>
    </row>
    <row r="134" spans="1:58" ht="19" hidden="1" x14ac:dyDescent="0.25">
      <c r="A134" s="70">
        <v>129</v>
      </c>
      <c r="B134" s="72" t="s">
        <v>267</v>
      </c>
      <c r="C134" s="75" t="s">
        <v>255</v>
      </c>
      <c r="D134" s="60" t="s">
        <v>265</v>
      </c>
      <c r="E134" s="73" t="s">
        <v>361</v>
      </c>
      <c r="F134" s="58">
        <v>25</v>
      </c>
      <c r="G134" s="98">
        <v>175</v>
      </c>
      <c r="H134" s="73" t="s">
        <v>362</v>
      </c>
      <c r="I134" s="95" t="s">
        <v>344</v>
      </c>
      <c r="J134" s="112" t="s">
        <v>189</v>
      </c>
      <c r="K134" s="120"/>
      <c r="L134" s="57"/>
      <c r="M134" s="57"/>
      <c r="N134" s="121"/>
      <c r="O134" s="120"/>
      <c r="P134" s="57"/>
      <c r="Q134" s="57"/>
      <c r="R134" s="121"/>
      <c r="S134" s="120"/>
      <c r="T134" s="57"/>
      <c r="U134" s="57"/>
      <c r="V134" s="121"/>
      <c r="W134" s="120"/>
      <c r="X134" s="57"/>
      <c r="Y134" s="57"/>
      <c r="Z134" s="121"/>
      <c r="AA134" s="132"/>
      <c r="AB134" s="135"/>
      <c r="AC134" s="135"/>
      <c r="AD134" s="134"/>
      <c r="AE134" s="132"/>
      <c r="AF134" s="57"/>
      <c r="AG134" s="57"/>
      <c r="AH134" s="121"/>
      <c r="AI134" s="120"/>
      <c r="AJ134" s="57"/>
      <c r="AK134" s="57"/>
      <c r="AL134" s="121"/>
      <c r="AM134" s="120"/>
      <c r="AN134" s="57"/>
      <c r="AO134" s="57"/>
      <c r="AP134" s="121"/>
      <c r="AQ134" s="120"/>
      <c r="AR134" s="57"/>
      <c r="AS134" s="57"/>
      <c r="AT134" s="121"/>
      <c r="AU134" s="120"/>
      <c r="AV134" s="57"/>
      <c r="AW134" s="57"/>
      <c r="AX134" s="121"/>
      <c r="AY134" s="120"/>
      <c r="AZ134" s="57"/>
      <c r="BA134" s="57"/>
      <c r="BB134" s="121"/>
      <c r="BC134" s="120"/>
      <c r="BD134" s="57"/>
      <c r="BE134" s="57"/>
      <c r="BF134" s="121"/>
    </row>
    <row r="135" spans="1:58" ht="19" hidden="1" x14ac:dyDescent="0.25">
      <c r="A135" s="70">
        <v>130</v>
      </c>
      <c r="B135" s="72" t="s">
        <v>267</v>
      </c>
      <c r="C135" s="75" t="s">
        <v>255</v>
      </c>
      <c r="D135" s="57" t="s">
        <v>266</v>
      </c>
      <c r="E135" s="73" t="s">
        <v>364</v>
      </c>
      <c r="F135" s="58">
        <v>33</v>
      </c>
      <c r="G135" s="98">
        <v>264</v>
      </c>
      <c r="H135" s="73" t="s">
        <v>365</v>
      </c>
      <c r="I135" s="62" t="s">
        <v>333</v>
      </c>
      <c r="J135" s="112" t="s">
        <v>188</v>
      </c>
      <c r="K135" s="120"/>
      <c r="L135" s="57"/>
      <c r="M135" s="57"/>
      <c r="N135" s="121"/>
      <c r="O135" s="120"/>
      <c r="P135" s="57"/>
      <c r="Q135" s="57"/>
      <c r="R135" s="121"/>
      <c r="S135" s="120"/>
      <c r="T135" s="57"/>
      <c r="U135" s="57"/>
      <c r="V135" s="121"/>
      <c r="W135" s="120"/>
      <c r="X135" s="57"/>
      <c r="Y135" s="57"/>
      <c r="Z135" s="121"/>
      <c r="AA135" s="120"/>
      <c r="AB135" s="57"/>
      <c r="AC135" s="57"/>
      <c r="AD135" s="121"/>
      <c r="AE135" s="120"/>
      <c r="AF135" s="57"/>
      <c r="AG135" s="57"/>
      <c r="AH135" s="121"/>
      <c r="AI135" s="120"/>
      <c r="AJ135" s="57"/>
      <c r="AK135" s="57"/>
      <c r="AL135" s="121"/>
      <c r="AM135" s="132"/>
      <c r="AN135" s="135"/>
      <c r="AO135" s="135"/>
      <c r="AP135" s="134"/>
      <c r="AQ135" s="132"/>
      <c r="AR135" s="135"/>
      <c r="AS135" s="57"/>
      <c r="AT135" s="121"/>
      <c r="AU135" s="120"/>
      <c r="AV135" s="57"/>
      <c r="AW135" s="57"/>
      <c r="AX135" s="121"/>
      <c r="AY135" s="120"/>
      <c r="AZ135" s="57"/>
      <c r="BA135" s="57"/>
      <c r="BB135" s="121"/>
      <c r="BC135" s="120"/>
      <c r="BD135" s="57"/>
      <c r="BE135" s="57"/>
      <c r="BF135" s="121"/>
    </row>
    <row r="136" spans="1:58" ht="19" hidden="1" x14ac:dyDescent="0.25">
      <c r="A136" s="70">
        <v>131</v>
      </c>
      <c r="B136" s="72" t="s">
        <v>267</v>
      </c>
      <c r="C136" s="75" t="s">
        <v>255</v>
      </c>
      <c r="D136" s="57" t="s">
        <v>266</v>
      </c>
      <c r="E136" s="73" t="s">
        <v>364</v>
      </c>
      <c r="F136" s="58">
        <v>20</v>
      </c>
      <c r="G136" s="98">
        <v>80</v>
      </c>
      <c r="H136" s="73" t="s">
        <v>370</v>
      </c>
      <c r="I136" s="58" t="s">
        <v>345</v>
      </c>
      <c r="J136" s="112" t="s">
        <v>189</v>
      </c>
      <c r="K136" s="120"/>
      <c r="L136" s="57"/>
      <c r="M136" s="57"/>
      <c r="N136" s="121"/>
      <c r="O136" s="120"/>
      <c r="P136" s="57"/>
      <c r="Q136" s="57"/>
      <c r="R136" s="121"/>
      <c r="S136" s="120"/>
      <c r="T136" s="57"/>
      <c r="U136" s="57"/>
      <c r="V136" s="121"/>
      <c r="W136" s="120"/>
      <c r="X136" s="57"/>
      <c r="Y136" s="57"/>
      <c r="Z136" s="121"/>
      <c r="AA136" s="120"/>
      <c r="AB136" s="57"/>
      <c r="AC136" s="57"/>
      <c r="AD136" s="121"/>
      <c r="AE136" s="120"/>
      <c r="AF136" s="57"/>
      <c r="AG136" s="57"/>
      <c r="AH136" s="121"/>
      <c r="AI136" s="120"/>
      <c r="AJ136" s="57"/>
      <c r="AK136" s="57"/>
      <c r="AL136" s="121"/>
      <c r="AM136" s="132"/>
      <c r="AN136" s="135"/>
      <c r="AO136" s="135"/>
      <c r="AP136" s="134"/>
      <c r="AQ136" s="120"/>
      <c r="AR136" s="57"/>
      <c r="AS136" s="57"/>
      <c r="AT136" s="121"/>
      <c r="AU136" s="120"/>
      <c r="AV136" s="57"/>
      <c r="AW136" s="57"/>
      <c r="AX136" s="121"/>
      <c r="AY136" s="120"/>
      <c r="AZ136" s="57"/>
      <c r="BA136" s="57"/>
      <c r="BB136" s="121"/>
      <c r="BC136" s="120"/>
      <c r="BD136" s="57"/>
      <c r="BE136" s="57"/>
      <c r="BF136" s="121"/>
    </row>
    <row r="137" spans="1:58" ht="19" hidden="1" x14ac:dyDescent="0.25">
      <c r="A137" s="70">
        <v>132</v>
      </c>
      <c r="B137" s="72" t="s">
        <v>267</v>
      </c>
      <c r="C137" s="75" t="s">
        <v>255</v>
      </c>
      <c r="D137" s="57" t="s">
        <v>266</v>
      </c>
      <c r="E137" s="73" t="s">
        <v>364</v>
      </c>
      <c r="F137" s="58">
        <v>25</v>
      </c>
      <c r="G137" s="98">
        <v>175</v>
      </c>
      <c r="H137" s="73" t="s">
        <v>365</v>
      </c>
      <c r="I137" s="62" t="s">
        <v>348</v>
      </c>
      <c r="J137" s="112" t="s">
        <v>189</v>
      </c>
      <c r="K137" s="120"/>
      <c r="L137" s="57"/>
      <c r="M137" s="57"/>
      <c r="N137" s="121"/>
      <c r="O137" s="120"/>
      <c r="P137" s="57"/>
      <c r="Q137" s="57"/>
      <c r="R137" s="121"/>
      <c r="S137" s="120"/>
      <c r="T137" s="57"/>
      <c r="U137" s="57"/>
      <c r="V137" s="121"/>
      <c r="W137" s="120"/>
      <c r="X137" s="57"/>
      <c r="Y137" s="57"/>
      <c r="Z137" s="121"/>
      <c r="AA137" s="120"/>
      <c r="AB137" s="57"/>
      <c r="AC137" s="57"/>
      <c r="AD137" s="121"/>
      <c r="AE137" s="120"/>
      <c r="AF137" s="57"/>
      <c r="AG137" s="57"/>
      <c r="AH137" s="121"/>
      <c r="AI137" s="120"/>
      <c r="AJ137" s="57"/>
      <c r="AK137" s="57"/>
      <c r="AL137" s="121"/>
      <c r="AM137" s="132"/>
      <c r="AN137" s="135"/>
      <c r="AO137" s="135"/>
      <c r="AP137" s="134"/>
      <c r="AQ137" s="132"/>
      <c r="AR137" s="57"/>
      <c r="AS137" s="57"/>
      <c r="AT137" s="121"/>
      <c r="AU137" s="120"/>
      <c r="AV137" s="57"/>
      <c r="AW137" s="57"/>
      <c r="AX137" s="121"/>
      <c r="AY137" s="120"/>
      <c r="AZ137" s="57"/>
      <c r="BA137" s="57"/>
      <c r="BB137" s="121"/>
      <c r="BC137" s="120"/>
      <c r="BD137" s="57"/>
      <c r="BE137" s="57"/>
      <c r="BF137" s="121"/>
    </row>
    <row r="138" spans="1:58" ht="19" hidden="1" x14ac:dyDescent="0.25">
      <c r="A138" s="70">
        <v>133</v>
      </c>
      <c r="B138" s="72" t="s">
        <v>267</v>
      </c>
      <c r="C138" s="75" t="s">
        <v>255</v>
      </c>
      <c r="D138" s="57" t="s">
        <v>334</v>
      </c>
      <c r="E138" s="73" t="s">
        <v>365</v>
      </c>
      <c r="F138" s="58">
        <v>33</v>
      </c>
      <c r="G138" s="98">
        <v>231</v>
      </c>
      <c r="H138" s="73" t="s">
        <v>366</v>
      </c>
      <c r="I138" s="62" t="s">
        <v>341</v>
      </c>
      <c r="J138" s="112" t="s">
        <v>188</v>
      </c>
      <c r="K138" s="120"/>
      <c r="L138" s="57"/>
      <c r="M138" s="57"/>
      <c r="N138" s="121"/>
      <c r="O138" s="120"/>
      <c r="P138" s="57"/>
      <c r="Q138" s="57"/>
      <c r="R138" s="121"/>
      <c r="S138" s="120"/>
      <c r="T138" s="57"/>
      <c r="U138" s="57"/>
      <c r="V138" s="121"/>
      <c r="W138" s="120"/>
      <c r="X138" s="57"/>
      <c r="Y138" s="57"/>
      <c r="Z138" s="121"/>
      <c r="AA138" s="120"/>
      <c r="AB138" s="57"/>
      <c r="AC138" s="57"/>
      <c r="AD138" s="121"/>
      <c r="AE138" s="120"/>
      <c r="AF138" s="57"/>
      <c r="AG138" s="57"/>
      <c r="AH138" s="121"/>
      <c r="AI138" s="120"/>
      <c r="AJ138" s="57"/>
      <c r="AK138" s="57"/>
      <c r="AL138" s="121"/>
      <c r="AM138" s="120"/>
      <c r="AN138" s="57"/>
      <c r="AO138" s="57"/>
      <c r="AP138" s="121"/>
      <c r="AQ138" s="132"/>
      <c r="AR138" s="135"/>
      <c r="AS138" s="135"/>
      <c r="AT138" s="134"/>
      <c r="AU138" s="132"/>
      <c r="AV138" s="135"/>
      <c r="AW138" s="57"/>
      <c r="AX138" s="121"/>
      <c r="AY138" s="120"/>
      <c r="AZ138" s="57"/>
      <c r="BA138" s="57"/>
      <c r="BB138" s="121"/>
      <c r="BC138" s="120"/>
      <c r="BD138" s="57"/>
      <c r="BE138" s="57"/>
      <c r="BF138" s="121"/>
    </row>
    <row r="139" spans="1:58" ht="19" hidden="1" x14ac:dyDescent="0.25">
      <c r="A139" s="70">
        <v>134</v>
      </c>
      <c r="B139" s="72" t="s">
        <v>267</v>
      </c>
      <c r="C139" s="75" t="s">
        <v>255</v>
      </c>
      <c r="D139" s="57" t="s">
        <v>334</v>
      </c>
      <c r="E139" s="73" t="s">
        <v>365</v>
      </c>
      <c r="F139" s="58">
        <v>20</v>
      </c>
      <c r="G139" s="98">
        <v>80</v>
      </c>
      <c r="H139" s="73" t="s">
        <v>365</v>
      </c>
      <c r="I139" s="58" t="s">
        <v>342</v>
      </c>
      <c r="J139" s="112" t="s">
        <v>189</v>
      </c>
      <c r="K139" s="120"/>
      <c r="L139" s="57"/>
      <c r="M139" s="57"/>
      <c r="N139" s="121"/>
      <c r="O139" s="120"/>
      <c r="P139" s="57"/>
      <c r="Q139" s="57"/>
      <c r="R139" s="121"/>
      <c r="S139" s="120"/>
      <c r="T139" s="57"/>
      <c r="U139" s="57"/>
      <c r="V139" s="121"/>
      <c r="W139" s="120"/>
      <c r="X139" s="57"/>
      <c r="Y139" s="57"/>
      <c r="Z139" s="121"/>
      <c r="AA139" s="120"/>
      <c r="AB139" s="57"/>
      <c r="AC139" s="57"/>
      <c r="AD139" s="121"/>
      <c r="AE139" s="120"/>
      <c r="AF139" s="57"/>
      <c r="AG139" s="57"/>
      <c r="AH139" s="121"/>
      <c r="AI139" s="120"/>
      <c r="AJ139" s="57"/>
      <c r="AK139" s="57"/>
      <c r="AL139" s="121"/>
      <c r="AM139" s="120"/>
      <c r="AN139" s="57"/>
      <c r="AO139" s="57"/>
      <c r="AP139" s="121"/>
      <c r="AQ139" s="132"/>
      <c r="AR139" s="135"/>
      <c r="AS139" s="135"/>
      <c r="AT139" s="134"/>
      <c r="AU139" s="120"/>
      <c r="AV139" s="57"/>
      <c r="AW139" s="57"/>
      <c r="AX139" s="121"/>
      <c r="AY139" s="120"/>
      <c r="AZ139" s="57"/>
      <c r="BA139" s="57"/>
      <c r="BB139" s="121"/>
      <c r="BC139" s="120"/>
      <c r="BD139" s="57"/>
      <c r="BE139" s="57"/>
      <c r="BF139" s="121"/>
    </row>
    <row r="140" spans="1:58" ht="19" hidden="1" x14ac:dyDescent="0.25">
      <c r="A140" s="70">
        <v>135</v>
      </c>
      <c r="B140" s="72" t="s">
        <v>267</v>
      </c>
      <c r="C140" s="75" t="s">
        <v>255</v>
      </c>
      <c r="D140" s="57" t="s">
        <v>334</v>
      </c>
      <c r="E140" s="73" t="s">
        <v>365</v>
      </c>
      <c r="F140" s="58">
        <v>25</v>
      </c>
      <c r="G140" s="98">
        <v>175</v>
      </c>
      <c r="H140" s="73" t="s">
        <v>366</v>
      </c>
      <c r="I140" s="95" t="s">
        <v>344</v>
      </c>
      <c r="J140" s="112" t="s">
        <v>189</v>
      </c>
      <c r="K140" s="120"/>
      <c r="L140" s="57"/>
      <c r="M140" s="57"/>
      <c r="N140" s="121"/>
      <c r="O140" s="120"/>
      <c r="P140" s="57"/>
      <c r="Q140" s="57"/>
      <c r="R140" s="121"/>
      <c r="S140" s="120"/>
      <c r="T140" s="57"/>
      <c r="U140" s="57"/>
      <c r="V140" s="121"/>
      <c r="W140" s="120"/>
      <c r="X140" s="57"/>
      <c r="Y140" s="57"/>
      <c r="Z140" s="121"/>
      <c r="AA140" s="120"/>
      <c r="AB140" s="57"/>
      <c r="AC140" s="57"/>
      <c r="AD140" s="121"/>
      <c r="AE140" s="120"/>
      <c r="AF140" s="57"/>
      <c r="AG140" s="57"/>
      <c r="AH140" s="121"/>
      <c r="AI140" s="120"/>
      <c r="AJ140" s="57"/>
      <c r="AK140" s="57"/>
      <c r="AL140" s="121"/>
      <c r="AM140" s="120"/>
      <c r="AN140" s="57"/>
      <c r="AO140" s="57"/>
      <c r="AP140" s="121"/>
      <c r="AQ140" s="132"/>
      <c r="AR140" s="135"/>
      <c r="AS140" s="135"/>
      <c r="AT140" s="134"/>
      <c r="AU140" s="132"/>
      <c r="AV140" s="57"/>
      <c r="AW140" s="57"/>
      <c r="AX140" s="121"/>
      <c r="AY140" s="120"/>
      <c r="AZ140" s="57"/>
      <c r="BA140" s="57"/>
      <c r="BB140" s="121"/>
      <c r="BC140" s="120"/>
      <c r="BD140" s="57"/>
      <c r="BE140" s="57"/>
      <c r="BF140" s="121"/>
    </row>
    <row r="141" spans="1:58" ht="19" hidden="1" x14ac:dyDescent="0.25">
      <c r="A141" s="70">
        <v>136</v>
      </c>
      <c r="B141" s="72" t="s">
        <v>267</v>
      </c>
      <c r="C141" s="75" t="s">
        <v>255</v>
      </c>
      <c r="D141" s="57" t="s">
        <v>312</v>
      </c>
      <c r="E141" s="73" t="s">
        <v>366</v>
      </c>
      <c r="F141" s="58">
        <v>33</v>
      </c>
      <c r="G141" s="98">
        <v>264</v>
      </c>
      <c r="H141" s="73" t="s">
        <v>367</v>
      </c>
      <c r="I141" s="62" t="s">
        <v>333</v>
      </c>
      <c r="J141" s="112" t="s">
        <v>188</v>
      </c>
      <c r="K141" s="120"/>
      <c r="L141" s="57"/>
      <c r="M141" s="57"/>
      <c r="N141" s="121"/>
      <c r="O141" s="120"/>
      <c r="P141" s="57"/>
      <c r="Q141" s="57"/>
      <c r="R141" s="121"/>
      <c r="S141" s="120"/>
      <c r="T141" s="57"/>
      <c r="U141" s="57"/>
      <c r="V141" s="121"/>
      <c r="W141" s="120"/>
      <c r="X141" s="57"/>
      <c r="Y141" s="57"/>
      <c r="Z141" s="121"/>
      <c r="AA141" s="120"/>
      <c r="AB141" s="57"/>
      <c r="AC141" s="57"/>
      <c r="AD141" s="121"/>
      <c r="AE141" s="120"/>
      <c r="AF141" s="57"/>
      <c r="AG141" s="57"/>
      <c r="AH141" s="121"/>
      <c r="AI141" s="120"/>
      <c r="AJ141" s="57"/>
      <c r="AK141" s="57"/>
      <c r="AL141" s="121"/>
      <c r="AM141" s="120"/>
      <c r="AN141" s="57"/>
      <c r="AO141" s="57"/>
      <c r="AP141" s="121"/>
      <c r="AQ141" s="120"/>
      <c r="AR141" s="57"/>
      <c r="AS141" s="57"/>
      <c r="AT141" s="121"/>
      <c r="AU141" s="132"/>
      <c r="AV141" s="135"/>
      <c r="AW141" s="135"/>
      <c r="AX141" s="134"/>
      <c r="AY141" s="132"/>
      <c r="AZ141" s="135"/>
      <c r="BA141" s="57"/>
      <c r="BB141" s="121"/>
      <c r="BC141" s="120"/>
      <c r="BD141" s="57"/>
      <c r="BE141" s="57"/>
      <c r="BF141" s="121"/>
    </row>
    <row r="142" spans="1:58" ht="19" hidden="1" x14ac:dyDescent="0.25">
      <c r="A142" s="70">
        <v>137</v>
      </c>
      <c r="B142" s="72" t="s">
        <v>267</v>
      </c>
      <c r="C142" s="75" t="s">
        <v>255</v>
      </c>
      <c r="D142" s="57" t="s">
        <v>312</v>
      </c>
      <c r="E142" s="73" t="s">
        <v>365</v>
      </c>
      <c r="F142" s="58">
        <v>20</v>
      </c>
      <c r="G142" s="98">
        <v>80</v>
      </c>
      <c r="H142" s="73" t="s">
        <v>365</v>
      </c>
      <c r="I142" s="58" t="s">
        <v>345</v>
      </c>
      <c r="J142" s="112" t="s">
        <v>189</v>
      </c>
      <c r="K142" s="120"/>
      <c r="L142" s="57"/>
      <c r="M142" s="57"/>
      <c r="N142" s="121"/>
      <c r="O142" s="120"/>
      <c r="P142" s="57"/>
      <c r="Q142" s="57"/>
      <c r="R142" s="121"/>
      <c r="S142" s="120"/>
      <c r="T142" s="57"/>
      <c r="U142" s="57"/>
      <c r="V142" s="121"/>
      <c r="W142" s="120"/>
      <c r="X142" s="57"/>
      <c r="Y142" s="57"/>
      <c r="Z142" s="121"/>
      <c r="AA142" s="120"/>
      <c r="AB142" s="57"/>
      <c r="AC142" s="57"/>
      <c r="AD142" s="121"/>
      <c r="AE142" s="120"/>
      <c r="AF142" s="57"/>
      <c r="AG142" s="57"/>
      <c r="AH142" s="121"/>
      <c r="AI142" s="120"/>
      <c r="AJ142" s="57"/>
      <c r="AK142" s="57"/>
      <c r="AL142" s="121"/>
      <c r="AM142" s="120"/>
      <c r="AN142" s="57"/>
      <c r="AO142" s="57"/>
      <c r="AP142" s="121"/>
      <c r="AQ142" s="132"/>
      <c r="AR142" s="135"/>
      <c r="AS142" s="135"/>
      <c r="AT142" s="134"/>
      <c r="AU142" s="120"/>
      <c r="AV142" s="57"/>
      <c r="AW142" s="57"/>
      <c r="AX142" s="121"/>
      <c r="AY142" s="120"/>
      <c r="AZ142" s="57"/>
      <c r="BA142" s="57"/>
      <c r="BB142" s="121"/>
      <c r="BC142" s="120"/>
      <c r="BD142" s="57"/>
      <c r="BE142" s="57"/>
      <c r="BF142" s="121"/>
    </row>
    <row r="143" spans="1:58" ht="19" hidden="1" x14ac:dyDescent="0.25">
      <c r="A143" s="70">
        <v>138</v>
      </c>
      <c r="B143" s="72" t="s">
        <v>267</v>
      </c>
      <c r="C143" s="75" t="s">
        <v>255</v>
      </c>
      <c r="D143" s="57" t="s">
        <v>312</v>
      </c>
      <c r="E143" s="73" t="s">
        <v>365</v>
      </c>
      <c r="F143" s="58">
        <v>20</v>
      </c>
      <c r="G143" s="98">
        <v>120</v>
      </c>
      <c r="H143" s="73" t="s">
        <v>365</v>
      </c>
      <c r="I143" s="62" t="s">
        <v>348</v>
      </c>
      <c r="J143" s="112" t="s">
        <v>189</v>
      </c>
      <c r="K143" s="120"/>
      <c r="L143" s="57"/>
      <c r="M143" s="57"/>
      <c r="N143" s="121"/>
      <c r="O143" s="120"/>
      <c r="P143" s="57"/>
      <c r="Q143" s="57"/>
      <c r="R143" s="121"/>
      <c r="S143" s="120"/>
      <c r="T143" s="57"/>
      <c r="U143" s="57"/>
      <c r="V143" s="121"/>
      <c r="W143" s="120"/>
      <c r="X143" s="57"/>
      <c r="Y143" s="57"/>
      <c r="Z143" s="121"/>
      <c r="AA143" s="120"/>
      <c r="AB143" s="57"/>
      <c r="AC143" s="57"/>
      <c r="AD143" s="121"/>
      <c r="AE143" s="120"/>
      <c r="AF143" s="57"/>
      <c r="AG143" s="57"/>
      <c r="AH143" s="121"/>
      <c r="AI143" s="120"/>
      <c r="AJ143" s="57"/>
      <c r="AK143" s="57"/>
      <c r="AL143" s="121"/>
      <c r="AM143" s="120"/>
      <c r="AN143" s="57"/>
      <c r="AO143" s="57"/>
      <c r="AP143" s="121"/>
      <c r="AQ143" s="132"/>
      <c r="AR143" s="135"/>
      <c r="AS143" s="135"/>
      <c r="AT143" s="134"/>
      <c r="AU143" s="120"/>
      <c r="AV143" s="57"/>
      <c r="AW143" s="57"/>
      <c r="AX143" s="121"/>
      <c r="AY143" s="120"/>
      <c r="AZ143" s="57"/>
      <c r="BA143" s="57"/>
      <c r="BB143" s="121"/>
      <c r="BC143" s="120"/>
      <c r="BD143" s="57"/>
      <c r="BE143" s="57"/>
      <c r="BF143" s="121"/>
    </row>
    <row r="144" spans="1:58" ht="19" hidden="1" x14ac:dyDescent="0.25">
      <c r="A144" s="70">
        <v>139</v>
      </c>
      <c r="B144" s="72" t="s">
        <v>261</v>
      </c>
      <c r="C144" s="75" t="s">
        <v>255</v>
      </c>
      <c r="D144" s="57" t="s">
        <v>2</v>
      </c>
      <c r="E144" s="73" t="s">
        <v>362</v>
      </c>
      <c r="F144" s="58">
        <v>30</v>
      </c>
      <c r="G144" s="98">
        <v>180</v>
      </c>
      <c r="H144" s="73" t="s">
        <v>363</v>
      </c>
      <c r="I144" s="58" t="s">
        <v>342</v>
      </c>
      <c r="J144" s="112" t="s">
        <v>188</v>
      </c>
      <c r="K144" s="120"/>
      <c r="L144" s="57"/>
      <c r="M144" s="57"/>
      <c r="N144" s="121"/>
      <c r="O144" s="120"/>
      <c r="P144" s="57"/>
      <c r="Q144" s="57"/>
      <c r="R144" s="121"/>
      <c r="S144" s="120"/>
      <c r="T144" s="57"/>
      <c r="U144" s="57"/>
      <c r="V144" s="121"/>
      <c r="W144" s="120"/>
      <c r="X144" s="57"/>
      <c r="Y144" s="57"/>
      <c r="Z144" s="121"/>
      <c r="AA144" s="120"/>
      <c r="AB144" s="57"/>
      <c r="AC144" s="57"/>
      <c r="AD144" s="121"/>
      <c r="AE144" s="120"/>
      <c r="AF144" s="57"/>
      <c r="AG144" s="57"/>
      <c r="AH144" s="121"/>
      <c r="AI144" s="120"/>
      <c r="AJ144" s="57"/>
      <c r="AK144" s="57"/>
      <c r="AL144" s="121"/>
      <c r="AM144" s="132"/>
      <c r="AN144" s="135"/>
      <c r="AO144" s="135"/>
      <c r="AP144" s="134"/>
      <c r="AQ144" s="132"/>
      <c r="AR144" s="135"/>
      <c r="AS144" s="57"/>
      <c r="AT144" s="121"/>
      <c r="AU144" s="120"/>
      <c r="AV144" s="57"/>
      <c r="AW144" s="57"/>
      <c r="AX144" s="121"/>
      <c r="AY144" s="120"/>
      <c r="AZ144" s="57"/>
      <c r="BA144" s="57"/>
      <c r="BB144" s="121"/>
      <c r="BC144" s="120"/>
      <c r="BD144" s="57"/>
      <c r="BE144" s="57"/>
      <c r="BF144" s="121"/>
    </row>
    <row r="145" spans="1:58" ht="19" hidden="1" x14ac:dyDescent="0.25">
      <c r="A145" s="70">
        <v>140</v>
      </c>
      <c r="B145" s="72" t="s">
        <v>261</v>
      </c>
      <c r="C145" s="75" t="s">
        <v>255</v>
      </c>
      <c r="D145" s="57" t="s">
        <v>2</v>
      </c>
      <c r="E145" s="73" t="s">
        <v>362</v>
      </c>
      <c r="F145" s="58">
        <v>30</v>
      </c>
      <c r="G145" s="98">
        <v>180</v>
      </c>
      <c r="H145" s="73" t="s">
        <v>363</v>
      </c>
      <c r="I145" s="58" t="s">
        <v>245</v>
      </c>
      <c r="J145" s="112" t="s">
        <v>189</v>
      </c>
      <c r="K145" s="120"/>
      <c r="L145" s="57"/>
      <c r="M145" s="57"/>
      <c r="N145" s="121"/>
      <c r="O145" s="120"/>
      <c r="P145" s="57"/>
      <c r="Q145" s="57"/>
      <c r="R145" s="121"/>
      <c r="S145" s="120"/>
      <c r="T145" s="57"/>
      <c r="U145" s="57"/>
      <c r="V145" s="121"/>
      <c r="W145" s="120"/>
      <c r="X145" s="57"/>
      <c r="Y145" s="57"/>
      <c r="Z145" s="121"/>
      <c r="AA145" s="120"/>
      <c r="AB145" s="57"/>
      <c r="AC145" s="57"/>
      <c r="AD145" s="121"/>
      <c r="AE145" s="120"/>
      <c r="AF145" s="57"/>
      <c r="AG145" s="57"/>
      <c r="AH145" s="121"/>
      <c r="AI145" s="120"/>
      <c r="AJ145" s="57"/>
      <c r="AK145" s="57"/>
      <c r="AL145" s="121"/>
      <c r="AM145" s="132"/>
      <c r="AN145" s="135"/>
      <c r="AO145" s="135"/>
      <c r="AP145" s="134"/>
      <c r="AQ145" s="132"/>
      <c r="AR145" s="135"/>
      <c r="AS145" s="57"/>
      <c r="AT145" s="121"/>
      <c r="AU145" s="120"/>
      <c r="AV145" s="57"/>
      <c r="AW145" s="57"/>
      <c r="AX145" s="121"/>
      <c r="AY145" s="120"/>
      <c r="AZ145" s="57"/>
      <c r="BA145" s="57"/>
      <c r="BB145" s="121"/>
      <c r="BC145" s="120"/>
      <c r="BD145" s="57"/>
      <c r="BE145" s="57"/>
      <c r="BF145" s="121"/>
    </row>
    <row r="146" spans="1:58" ht="19" hidden="1" x14ac:dyDescent="0.25">
      <c r="A146" s="70">
        <v>141</v>
      </c>
      <c r="B146" s="72" t="s">
        <v>261</v>
      </c>
      <c r="C146" s="75" t="s">
        <v>255</v>
      </c>
      <c r="D146" s="85" t="s">
        <v>1</v>
      </c>
      <c r="E146" s="73" t="s">
        <v>362</v>
      </c>
      <c r="F146" s="58">
        <v>30</v>
      </c>
      <c r="G146" s="98">
        <v>180</v>
      </c>
      <c r="H146" s="73" t="s">
        <v>363</v>
      </c>
      <c r="I146" s="58" t="s">
        <v>345</v>
      </c>
      <c r="J146" s="112" t="s">
        <v>188</v>
      </c>
      <c r="K146" s="120"/>
      <c r="L146" s="57"/>
      <c r="M146" s="57"/>
      <c r="N146" s="121"/>
      <c r="O146" s="120"/>
      <c r="P146" s="57"/>
      <c r="Q146" s="57"/>
      <c r="R146" s="121"/>
      <c r="S146" s="120"/>
      <c r="T146" s="57"/>
      <c r="U146" s="57"/>
      <c r="V146" s="121"/>
      <c r="W146" s="120"/>
      <c r="X146" s="57"/>
      <c r="Y146" s="57"/>
      <c r="Z146" s="121"/>
      <c r="AA146" s="120"/>
      <c r="AB146" s="57"/>
      <c r="AC146" s="57"/>
      <c r="AD146" s="121"/>
      <c r="AE146" s="132"/>
      <c r="AF146" s="135"/>
      <c r="AG146" s="135"/>
      <c r="AH146" s="134"/>
      <c r="AI146" s="132"/>
      <c r="AJ146" s="135"/>
      <c r="AK146" s="135"/>
      <c r="AL146" s="134"/>
      <c r="AM146" s="120"/>
      <c r="AN146" s="57"/>
      <c r="AO146" s="57"/>
      <c r="AP146" s="121"/>
      <c r="AQ146" s="120"/>
      <c r="AR146" s="57"/>
      <c r="AS146" s="57"/>
      <c r="AT146" s="121"/>
      <c r="AU146" s="120"/>
      <c r="AV146" s="57"/>
      <c r="AW146" s="57"/>
      <c r="AX146" s="121"/>
      <c r="AY146" s="120"/>
      <c r="AZ146" s="57"/>
      <c r="BA146" s="57"/>
      <c r="BB146" s="121"/>
      <c r="BC146" s="120"/>
      <c r="BD146" s="57"/>
      <c r="BE146" s="57"/>
      <c r="BF146" s="121"/>
    </row>
    <row r="147" spans="1:58" ht="19" hidden="1" x14ac:dyDescent="0.25">
      <c r="A147" s="70">
        <v>142</v>
      </c>
      <c r="B147" s="72" t="s">
        <v>261</v>
      </c>
      <c r="C147" s="75" t="s">
        <v>255</v>
      </c>
      <c r="D147" s="57" t="s">
        <v>1</v>
      </c>
      <c r="E147" s="73" t="s">
        <v>362</v>
      </c>
      <c r="F147" s="58">
        <v>30</v>
      </c>
      <c r="G147" s="98">
        <v>180</v>
      </c>
      <c r="H147" s="73" t="s">
        <v>363</v>
      </c>
      <c r="I147" s="95" t="s">
        <v>344</v>
      </c>
      <c r="J147" s="112" t="s">
        <v>189</v>
      </c>
      <c r="K147" s="120"/>
      <c r="L147" s="57"/>
      <c r="M147" s="57"/>
      <c r="N147" s="121"/>
      <c r="O147" s="120"/>
      <c r="P147" s="57"/>
      <c r="Q147" s="57"/>
      <c r="R147" s="121"/>
      <c r="S147" s="120"/>
      <c r="T147" s="57"/>
      <c r="U147" s="57"/>
      <c r="V147" s="121"/>
      <c r="W147" s="120"/>
      <c r="X147" s="57"/>
      <c r="Y147" s="57"/>
      <c r="Z147" s="121"/>
      <c r="AA147" s="120"/>
      <c r="AB147" s="57"/>
      <c r="AC147" s="57"/>
      <c r="AD147" s="121"/>
      <c r="AE147" s="132"/>
      <c r="AF147" s="135"/>
      <c r="AG147" s="135"/>
      <c r="AH147" s="134"/>
      <c r="AI147" s="132"/>
      <c r="AJ147" s="135"/>
      <c r="AK147" s="57"/>
      <c r="AL147" s="121"/>
      <c r="AM147" s="120"/>
      <c r="AN147" s="57"/>
      <c r="AO147" s="57"/>
      <c r="AP147" s="121"/>
      <c r="AQ147" s="120"/>
      <c r="AR147" s="57"/>
      <c r="AS147" s="57"/>
      <c r="AT147" s="121"/>
      <c r="AU147" s="120"/>
      <c r="AV147" s="57"/>
      <c r="AW147" s="57"/>
      <c r="AX147" s="121"/>
      <c r="AY147" s="120"/>
      <c r="AZ147" s="57"/>
      <c r="BA147" s="57"/>
      <c r="BB147" s="121"/>
      <c r="BC147" s="120"/>
      <c r="BD147" s="57"/>
      <c r="BE147" s="57"/>
      <c r="BF147" s="121"/>
    </row>
    <row r="148" spans="1:58" s="81" customFormat="1" ht="19" hidden="1" x14ac:dyDescent="0.25">
      <c r="A148" s="70">
        <v>143</v>
      </c>
      <c r="B148" s="77" t="s">
        <v>261</v>
      </c>
      <c r="C148" s="83" t="s">
        <v>255</v>
      </c>
      <c r="D148" s="80" t="s">
        <v>0</v>
      </c>
      <c r="E148" s="73" t="s">
        <v>366</v>
      </c>
      <c r="F148" s="79">
        <v>35</v>
      </c>
      <c r="G148" s="100">
        <v>210</v>
      </c>
      <c r="H148" s="73" t="s">
        <v>367</v>
      </c>
      <c r="I148" s="62" t="s">
        <v>349</v>
      </c>
      <c r="J148" s="113" t="s">
        <v>188</v>
      </c>
      <c r="K148" s="122"/>
      <c r="L148" s="80"/>
      <c r="M148" s="80"/>
      <c r="N148" s="123"/>
      <c r="O148" s="122"/>
      <c r="P148" s="80"/>
      <c r="Q148" s="80"/>
      <c r="R148" s="123"/>
      <c r="S148" s="122"/>
      <c r="T148" s="80"/>
      <c r="U148" s="80"/>
      <c r="V148" s="123"/>
      <c r="W148" s="122"/>
      <c r="X148" s="80"/>
      <c r="Y148" s="80"/>
      <c r="Z148" s="123"/>
      <c r="AA148" s="122"/>
      <c r="AB148" s="80"/>
      <c r="AC148" s="80"/>
      <c r="AD148" s="123"/>
      <c r="AE148" s="122"/>
      <c r="AF148" s="80"/>
      <c r="AG148" s="80"/>
      <c r="AH148" s="123"/>
      <c r="AI148" s="122"/>
      <c r="AJ148" s="80"/>
      <c r="AK148" s="80"/>
      <c r="AL148" s="123"/>
      <c r="AM148" s="122"/>
      <c r="AN148" s="80"/>
      <c r="AO148" s="80"/>
      <c r="AP148" s="123"/>
      <c r="AQ148" s="122"/>
      <c r="AR148" s="80"/>
      <c r="AS148" s="80"/>
      <c r="AT148" s="123"/>
      <c r="AU148" s="143"/>
      <c r="AV148" s="144"/>
      <c r="AW148" s="144"/>
      <c r="AX148" s="145"/>
      <c r="AY148" s="143"/>
      <c r="AZ148" s="144"/>
      <c r="BA148" s="80"/>
      <c r="BB148" s="123"/>
      <c r="BC148" s="122"/>
      <c r="BD148" s="80"/>
      <c r="BE148" s="80"/>
      <c r="BF148" s="123"/>
    </row>
    <row r="149" spans="1:58" ht="19" hidden="1" x14ac:dyDescent="0.25">
      <c r="A149" s="70">
        <v>144</v>
      </c>
      <c r="B149" s="77" t="s">
        <v>261</v>
      </c>
      <c r="C149" s="83" t="s">
        <v>255</v>
      </c>
      <c r="D149" s="60" t="s">
        <v>269</v>
      </c>
      <c r="E149" s="73" t="s">
        <v>367</v>
      </c>
      <c r="F149" s="62">
        <v>30</v>
      </c>
      <c r="G149" s="97">
        <v>180</v>
      </c>
      <c r="H149" s="73" t="s">
        <v>368</v>
      </c>
      <c r="I149" s="62" t="s">
        <v>344</v>
      </c>
      <c r="J149" s="113" t="s">
        <v>188</v>
      </c>
      <c r="K149" s="120"/>
      <c r="L149" s="57"/>
      <c r="M149" s="57"/>
      <c r="N149" s="121"/>
      <c r="O149" s="120"/>
      <c r="P149" s="57"/>
      <c r="Q149" s="57"/>
      <c r="R149" s="121"/>
      <c r="S149" s="120"/>
      <c r="T149" s="57"/>
      <c r="U149" s="57"/>
      <c r="V149" s="121"/>
      <c r="W149" s="120"/>
      <c r="X149" s="57"/>
      <c r="Y149" s="57"/>
      <c r="Z149" s="121"/>
      <c r="AA149" s="120"/>
      <c r="AB149" s="57"/>
      <c r="AC149" s="57"/>
      <c r="AD149" s="121"/>
      <c r="AE149" s="120"/>
      <c r="AF149" s="57"/>
      <c r="AG149" s="57"/>
      <c r="AH149" s="121"/>
      <c r="AI149" s="120"/>
      <c r="AJ149" s="57"/>
      <c r="AK149" s="57"/>
      <c r="AL149" s="121"/>
      <c r="AM149" s="120"/>
      <c r="AN149" s="57"/>
      <c r="AO149" s="57"/>
      <c r="AP149" s="121"/>
      <c r="AQ149" s="120"/>
      <c r="AR149" s="57"/>
      <c r="AS149" s="57"/>
      <c r="AT149" s="121"/>
      <c r="AU149" s="120"/>
      <c r="AV149" s="57"/>
      <c r="AW149" s="57"/>
      <c r="AX149" s="121"/>
      <c r="AY149" s="132"/>
      <c r="AZ149" s="135"/>
      <c r="BA149" s="135"/>
      <c r="BB149" s="134"/>
      <c r="BC149" s="132"/>
      <c r="BD149" s="135"/>
      <c r="BE149" s="57"/>
      <c r="BF149" s="121"/>
    </row>
    <row r="150" spans="1:58" ht="19" hidden="1" x14ac:dyDescent="0.25">
      <c r="A150" s="70">
        <v>145</v>
      </c>
      <c r="B150" s="63" t="s">
        <v>261</v>
      </c>
      <c r="C150" s="75" t="s">
        <v>255</v>
      </c>
      <c r="D150" s="60" t="s">
        <v>270</v>
      </c>
      <c r="E150" s="73" t="s">
        <v>362</v>
      </c>
      <c r="F150" s="58">
        <v>30</v>
      </c>
      <c r="G150" s="98">
        <v>180</v>
      </c>
      <c r="H150" s="73" t="s">
        <v>363</v>
      </c>
      <c r="I150" s="62" t="s">
        <v>332</v>
      </c>
      <c r="J150" s="112" t="s">
        <v>188</v>
      </c>
      <c r="K150" s="120"/>
      <c r="L150" s="57"/>
      <c r="M150" s="57"/>
      <c r="N150" s="121"/>
      <c r="O150" s="120"/>
      <c r="P150" s="57"/>
      <c r="Q150" s="57"/>
      <c r="R150" s="121"/>
      <c r="S150" s="120"/>
      <c r="T150" s="57"/>
      <c r="U150" s="57"/>
      <c r="V150" s="121"/>
      <c r="W150" s="120"/>
      <c r="X150" s="57"/>
      <c r="Y150" s="57"/>
      <c r="Z150" s="121"/>
      <c r="AA150" s="120"/>
      <c r="AB150" s="57"/>
      <c r="AC150" s="57"/>
      <c r="AD150" s="121"/>
      <c r="AE150" s="132"/>
      <c r="AF150" s="135"/>
      <c r="AG150" s="135"/>
      <c r="AH150" s="134"/>
      <c r="AI150" s="132"/>
      <c r="AJ150" s="135"/>
      <c r="AK150" s="57"/>
      <c r="AL150" s="121"/>
      <c r="AM150" s="120"/>
      <c r="AN150" s="57"/>
      <c r="AO150" s="57"/>
      <c r="AP150" s="121"/>
      <c r="AQ150" s="120"/>
      <c r="AR150" s="57"/>
      <c r="AS150" s="57"/>
      <c r="AT150" s="121"/>
      <c r="AU150" s="120"/>
      <c r="AV150" s="57"/>
      <c r="AW150" s="57"/>
      <c r="AX150" s="121"/>
      <c r="AY150" s="120"/>
      <c r="AZ150" s="57"/>
      <c r="BA150" s="57"/>
      <c r="BB150" s="121"/>
      <c r="BC150" s="120"/>
      <c r="BD150" s="57"/>
      <c r="BE150" s="57"/>
      <c r="BF150" s="121"/>
    </row>
    <row r="151" spans="1:58" ht="19" hidden="1" x14ac:dyDescent="0.25">
      <c r="A151" s="70">
        <v>146</v>
      </c>
      <c r="B151" s="63" t="s">
        <v>261</v>
      </c>
      <c r="C151" s="75" t="s">
        <v>255</v>
      </c>
      <c r="D151" s="63" t="s">
        <v>272</v>
      </c>
      <c r="E151" s="73" t="s">
        <v>367</v>
      </c>
      <c r="F151" s="58">
        <v>30</v>
      </c>
      <c r="G151" s="98">
        <v>180</v>
      </c>
      <c r="H151" s="73" t="s">
        <v>368</v>
      </c>
      <c r="I151" s="95" t="s">
        <v>348</v>
      </c>
      <c r="J151" s="112" t="s">
        <v>188</v>
      </c>
      <c r="K151" s="120"/>
      <c r="L151" s="57"/>
      <c r="M151" s="57"/>
      <c r="N151" s="121"/>
      <c r="O151" s="120"/>
      <c r="P151" s="57"/>
      <c r="Q151" s="57"/>
      <c r="R151" s="121"/>
      <c r="S151" s="120"/>
      <c r="T151" s="57"/>
      <c r="U151" s="57"/>
      <c r="V151" s="121"/>
      <c r="W151" s="120"/>
      <c r="X151" s="57"/>
      <c r="Y151" s="57"/>
      <c r="Z151" s="121"/>
      <c r="AA151" s="120"/>
      <c r="AB151" s="57"/>
      <c r="AC151" s="57"/>
      <c r="AD151" s="121"/>
      <c r="AE151" s="120"/>
      <c r="AF151" s="57"/>
      <c r="AG151" s="57"/>
      <c r="AH151" s="121"/>
      <c r="AI151" s="120"/>
      <c r="AJ151" s="57"/>
      <c r="AK151" s="57"/>
      <c r="AL151" s="121"/>
      <c r="AM151" s="120"/>
      <c r="AN151" s="57"/>
      <c r="AO151" s="57"/>
      <c r="AP151" s="121"/>
      <c r="AQ151" s="120"/>
      <c r="AR151" s="57"/>
      <c r="AS151" s="57"/>
      <c r="AT151" s="121"/>
      <c r="AU151" s="120"/>
      <c r="AV151" s="57"/>
      <c r="AW151" s="57"/>
      <c r="AX151" s="121"/>
      <c r="AY151" s="132"/>
      <c r="AZ151" s="135"/>
      <c r="BA151" s="135"/>
      <c r="BB151" s="134"/>
      <c r="BC151" s="132"/>
      <c r="BD151" s="135"/>
      <c r="BE151" s="57"/>
      <c r="BF151" s="121"/>
    </row>
    <row r="152" spans="1:58" ht="19" hidden="1" x14ac:dyDescent="0.25">
      <c r="A152" s="70">
        <v>147</v>
      </c>
      <c r="B152" s="63" t="s">
        <v>261</v>
      </c>
      <c r="C152" s="75" t="s">
        <v>255</v>
      </c>
      <c r="D152" s="75" t="s">
        <v>3</v>
      </c>
      <c r="E152" s="73" t="s">
        <v>367</v>
      </c>
      <c r="F152" s="58">
        <v>33</v>
      </c>
      <c r="G152" s="98">
        <v>198</v>
      </c>
      <c r="H152" s="73" t="s">
        <v>368</v>
      </c>
      <c r="I152" s="62" t="s">
        <v>343</v>
      </c>
      <c r="J152" s="112" t="s">
        <v>188</v>
      </c>
      <c r="K152" s="120"/>
      <c r="L152" s="57"/>
      <c r="M152" s="57"/>
      <c r="N152" s="121"/>
      <c r="O152" s="120"/>
      <c r="P152" s="57"/>
      <c r="Q152" s="57"/>
      <c r="R152" s="121"/>
      <c r="S152" s="120"/>
      <c r="T152" s="57"/>
      <c r="U152" s="57"/>
      <c r="V152" s="121"/>
      <c r="W152" s="120"/>
      <c r="X152" s="57"/>
      <c r="Y152" s="57"/>
      <c r="Z152" s="121"/>
      <c r="AA152" s="120"/>
      <c r="AB152" s="57"/>
      <c r="AC152" s="57"/>
      <c r="AD152" s="121"/>
      <c r="AE152" s="120"/>
      <c r="AF152" s="57"/>
      <c r="AG152" s="57"/>
      <c r="AH152" s="121"/>
      <c r="AI152" s="120"/>
      <c r="AJ152" s="57"/>
      <c r="AK152" s="57"/>
      <c r="AL152" s="121"/>
      <c r="AM152" s="120"/>
      <c r="AN152" s="57"/>
      <c r="AO152" s="57"/>
      <c r="AP152" s="121"/>
      <c r="AQ152" s="120"/>
      <c r="AR152" s="57"/>
      <c r="AS152" s="57"/>
      <c r="AT152" s="121"/>
      <c r="AU152" s="120"/>
      <c r="AV152" s="57"/>
      <c r="AW152" s="57"/>
      <c r="AX152" s="121"/>
      <c r="AY152" s="132"/>
      <c r="AZ152" s="135"/>
      <c r="BA152" s="135"/>
      <c r="BB152" s="134"/>
      <c r="BC152" s="132"/>
      <c r="BD152" s="135"/>
      <c r="BE152" s="57"/>
      <c r="BF152" s="121"/>
    </row>
    <row r="153" spans="1:58" ht="19" hidden="1" x14ac:dyDescent="0.25">
      <c r="A153" s="70">
        <v>148</v>
      </c>
      <c r="B153" s="63" t="s">
        <v>261</v>
      </c>
      <c r="C153" s="75" t="s">
        <v>255</v>
      </c>
      <c r="D153" s="75" t="s">
        <v>271</v>
      </c>
      <c r="E153" s="73" t="s">
        <v>363</v>
      </c>
      <c r="F153" s="58">
        <v>30</v>
      </c>
      <c r="G153" s="97">
        <v>180</v>
      </c>
      <c r="H153" s="73" t="s">
        <v>370</v>
      </c>
      <c r="I153" s="62" t="s">
        <v>332</v>
      </c>
      <c r="J153" s="112" t="s">
        <v>188</v>
      </c>
      <c r="K153" s="120"/>
      <c r="L153" s="57"/>
      <c r="M153" s="57"/>
      <c r="N153" s="121"/>
      <c r="O153" s="120"/>
      <c r="P153" s="57"/>
      <c r="Q153" s="57"/>
      <c r="R153" s="121"/>
      <c r="S153" s="120"/>
      <c r="T153" s="57"/>
      <c r="U153" s="57"/>
      <c r="V153" s="121"/>
      <c r="W153" s="120"/>
      <c r="X153" s="57"/>
      <c r="Y153" s="57"/>
      <c r="Z153" s="121"/>
      <c r="AA153" s="120"/>
      <c r="AB153" s="57"/>
      <c r="AC153" s="57"/>
      <c r="AD153" s="121"/>
      <c r="AE153" s="120"/>
      <c r="AF153" s="57"/>
      <c r="AG153" s="57"/>
      <c r="AH153" s="121"/>
      <c r="AI153" s="132"/>
      <c r="AJ153" s="135"/>
      <c r="AK153" s="135"/>
      <c r="AL153" s="134"/>
      <c r="AM153" s="132"/>
      <c r="AN153" s="135"/>
      <c r="AO153" s="57"/>
      <c r="AP153" s="121"/>
      <c r="AQ153" s="120"/>
      <c r="AR153" s="57"/>
      <c r="AS153" s="57"/>
      <c r="AT153" s="121"/>
      <c r="AU153" s="120"/>
      <c r="AV153" s="57"/>
      <c r="AW153" s="57"/>
      <c r="AX153" s="121"/>
      <c r="AY153" s="120"/>
      <c r="AZ153" s="57"/>
      <c r="BA153" s="57"/>
      <c r="BB153" s="121"/>
      <c r="BC153" s="120"/>
      <c r="BD153" s="57"/>
      <c r="BE153" s="57"/>
      <c r="BF153" s="121"/>
    </row>
    <row r="154" spans="1:58" ht="19" hidden="1" x14ac:dyDescent="0.25">
      <c r="A154" s="70">
        <v>149</v>
      </c>
      <c r="B154" s="63" t="s">
        <v>261</v>
      </c>
      <c r="C154" s="75" t="s">
        <v>255</v>
      </c>
      <c r="D154" s="57" t="s">
        <v>273</v>
      </c>
      <c r="E154" s="73" t="s">
        <v>362</v>
      </c>
      <c r="F154" s="58">
        <v>30</v>
      </c>
      <c r="G154" s="97">
        <v>120</v>
      </c>
      <c r="H154" s="73" t="s">
        <v>363</v>
      </c>
      <c r="I154" s="62" t="s">
        <v>349</v>
      </c>
      <c r="J154" s="111" t="s">
        <v>188</v>
      </c>
      <c r="K154" s="120"/>
      <c r="L154" s="57"/>
      <c r="M154" s="57"/>
      <c r="N154" s="121"/>
      <c r="O154" s="120"/>
      <c r="P154" s="57"/>
      <c r="Q154" s="57"/>
      <c r="R154" s="121"/>
      <c r="S154" s="120"/>
      <c r="T154" s="57"/>
      <c r="U154" s="57"/>
      <c r="V154" s="121"/>
      <c r="W154" s="120"/>
      <c r="X154" s="57"/>
      <c r="Y154" s="57"/>
      <c r="Z154" s="121"/>
      <c r="AA154" s="120"/>
      <c r="AB154" s="57"/>
      <c r="AC154" s="57"/>
      <c r="AD154" s="121"/>
      <c r="AE154" s="120"/>
      <c r="AF154" s="57"/>
      <c r="AG154" s="57"/>
      <c r="AH154" s="121"/>
      <c r="AI154" s="132"/>
      <c r="AJ154" s="135"/>
      <c r="AK154" s="135"/>
      <c r="AL154" s="134"/>
      <c r="AM154" s="132"/>
      <c r="AN154" s="135"/>
      <c r="AO154" s="57"/>
      <c r="AP154" s="121"/>
      <c r="AQ154" s="120"/>
      <c r="AR154" s="57"/>
      <c r="AS154" s="57"/>
      <c r="AT154" s="121"/>
      <c r="AU154" s="120"/>
      <c r="AV154" s="57"/>
      <c r="AW154" s="57"/>
      <c r="AX154" s="121"/>
      <c r="AY154" s="120"/>
      <c r="AZ154" s="57"/>
      <c r="BA154" s="57"/>
      <c r="BB154" s="121"/>
      <c r="BC154" s="120"/>
      <c r="BD154" s="57"/>
      <c r="BE154" s="57"/>
      <c r="BF154" s="121"/>
    </row>
    <row r="155" spans="1:58" ht="8.5" hidden="1" customHeight="1" x14ac:dyDescent="0.25">
      <c r="A155" s="70">
        <v>150</v>
      </c>
      <c r="B155" s="63" t="s">
        <v>261</v>
      </c>
      <c r="C155" s="75" t="s">
        <v>255</v>
      </c>
      <c r="D155" s="84" t="s">
        <v>274</v>
      </c>
      <c r="E155" s="73" t="s">
        <v>362</v>
      </c>
      <c r="F155" s="58">
        <v>30</v>
      </c>
      <c r="G155" s="98">
        <v>120</v>
      </c>
      <c r="H155" s="73" t="s">
        <v>363</v>
      </c>
      <c r="I155" s="62" t="s">
        <v>343</v>
      </c>
      <c r="J155" s="111" t="s">
        <v>188</v>
      </c>
      <c r="K155" s="120"/>
      <c r="L155" s="57"/>
      <c r="M155" s="57"/>
      <c r="N155" s="121"/>
      <c r="O155" s="120"/>
      <c r="P155" s="57"/>
      <c r="Q155" s="57"/>
      <c r="R155" s="121"/>
      <c r="S155" s="120"/>
      <c r="T155" s="57"/>
      <c r="U155" s="57"/>
      <c r="V155" s="121"/>
      <c r="W155" s="120"/>
      <c r="X155" s="57"/>
      <c r="Y155" s="57"/>
      <c r="Z155" s="121"/>
      <c r="AA155" s="132"/>
      <c r="AB155" s="135"/>
      <c r="AC155" s="135"/>
      <c r="AD155" s="134"/>
      <c r="AE155" s="132"/>
      <c r="AF155" s="135"/>
      <c r="AG155" s="57"/>
      <c r="AH155" s="121"/>
      <c r="AI155" s="120"/>
      <c r="AJ155" s="57"/>
      <c r="AK155" s="57"/>
      <c r="AL155" s="121"/>
      <c r="AM155" s="120"/>
      <c r="AN155" s="57"/>
      <c r="AO155" s="57"/>
      <c r="AP155" s="121"/>
      <c r="AQ155" s="120"/>
      <c r="AR155" s="57"/>
      <c r="AS155" s="57"/>
      <c r="AT155" s="121"/>
      <c r="AU155" s="120"/>
      <c r="AV155" s="57"/>
      <c r="AW155" s="57"/>
      <c r="AX155" s="121"/>
      <c r="AY155" s="120"/>
      <c r="AZ155" s="57"/>
      <c r="BA155" s="57"/>
      <c r="BB155" s="121"/>
      <c r="BC155" s="120"/>
      <c r="BD155" s="57"/>
      <c r="BE155" s="57"/>
      <c r="BF155" s="121"/>
    </row>
    <row r="156" spans="1:58" hidden="1" x14ac:dyDescent="0.25">
      <c r="A156" s="70">
        <v>151</v>
      </c>
      <c r="B156" s="71" t="s">
        <v>33</v>
      </c>
      <c r="C156" s="75" t="s">
        <v>255</v>
      </c>
      <c r="D156" s="57" t="s">
        <v>275</v>
      </c>
      <c r="E156" s="73" t="s">
        <v>361</v>
      </c>
      <c r="F156" s="62">
        <v>30</v>
      </c>
      <c r="G156" s="97">
        <v>30</v>
      </c>
      <c r="H156" s="73" t="s">
        <v>368</v>
      </c>
      <c r="I156" s="58" t="s">
        <v>342</v>
      </c>
      <c r="J156" s="112" t="s">
        <v>188</v>
      </c>
      <c r="K156" s="120"/>
      <c r="L156" s="57"/>
      <c r="M156" s="57"/>
      <c r="N156" s="121"/>
      <c r="O156" s="120"/>
      <c r="P156" s="57"/>
      <c r="Q156" s="57"/>
      <c r="R156" s="121"/>
      <c r="S156" s="120"/>
      <c r="T156" s="57"/>
      <c r="U156" s="57"/>
      <c r="V156" s="121"/>
      <c r="W156" s="120"/>
      <c r="X156" s="57"/>
      <c r="Y156" s="57"/>
      <c r="Z156" s="121"/>
      <c r="AA156" s="141"/>
      <c r="AB156" s="84"/>
      <c r="AC156" s="84"/>
      <c r="AD156" s="142"/>
      <c r="AE156" s="141"/>
      <c r="AF156" s="84"/>
      <c r="AG156" s="84"/>
      <c r="AH156" s="142"/>
      <c r="AI156" s="141"/>
      <c r="AJ156" s="84"/>
      <c r="AK156" s="84"/>
      <c r="AL156" s="142"/>
      <c r="AM156" s="141"/>
      <c r="AN156" s="84"/>
      <c r="AO156" s="84"/>
      <c r="AP156" s="142"/>
      <c r="AQ156" s="141"/>
      <c r="AR156" s="84"/>
      <c r="AS156" s="84"/>
      <c r="AT156" s="142"/>
      <c r="AU156" s="141"/>
      <c r="AV156" s="84"/>
      <c r="AW156" s="84"/>
      <c r="AX156" s="142"/>
      <c r="AY156" s="141"/>
      <c r="AZ156" s="84"/>
      <c r="BA156" s="84"/>
      <c r="BB156" s="142"/>
      <c r="BC156" s="141"/>
      <c r="BD156" s="84"/>
      <c r="BE156" s="84"/>
      <c r="BF156" s="142"/>
    </row>
    <row r="157" spans="1:58" hidden="1" x14ac:dyDescent="0.25">
      <c r="A157" s="70">
        <v>152</v>
      </c>
      <c r="B157" s="71" t="s">
        <v>33</v>
      </c>
      <c r="C157" s="75" t="s">
        <v>255</v>
      </c>
      <c r="D157" s="57" t="s">
        <v>276</v>
      </c>
      <c r="E157" s="73" t="s">
        <v>369</v>
      </c>
      <c r="F157" s="62">
        <v>20</v>
      </c>
      <c r="G157" s="97">
        <v>30</v>
      </c>
      <c r="H157" s="73" t="s">
        <v>368</v>
      </c>
      <c r="I157" s="58" t="s">
        <v>345</v>
      </c>
      <c r="J157" s="112" t="s">
        <v>188</v>
      </c>
      <c r="K157" s="141"/>
      <c r="L157" s="84"/>
      <c r="M157" s="84"/>
      <c r="N157" s="142"/>
      <c r="O157" s="141"/>
      <c r="P157" s="84"/>
      <c r="Q157" s="84"/>
      <c r="R157" s="142"/>
      <c r="S157" s="141"/>
      <c r="T157" s="84"/>
      <c r="U157" s="84"/>
      <c r="V157" s="142"/>
      <c r="W157" s="141"/>
      <c r="X157" s="84"/>
      <c r="Y157" s="84"/>
      <c r="Z157" s="142"/>
      <c r="AA157" s="141"/>
      <c r="AB157" s="84"/>
      <c r="AC157" s="84"/>
      <c r="AD157" s="142"/>
      <c r="AE157" s="141"/>
      <c r="AF157" s="84"/>
      <c r="AG157" s="84"/>
      <c r="AH157" s="142"/>
      <c r="AI157" s="141"/>
      <c r="AJ157" s="84"/>
      <c r="AK157" s="84"/>
      <c r="AL157" s="142"/>
      <c r="AM157" s="141"/>
      <c r="AN157" s="84"/>
      <c r="AO157" s="84"/>
      <c r="AP157" s="142"/>
      <c r="AQ157" s="141"/>
      <c r="AR157" s="84"/>
      <c r="AS157" s="84"/>
      <c r="AT157" s="142"/>
      <c r="AU157" s="141"/>
      <c r="AV157" s="84"/>
      <c r="AW157" s="84"/>
      <c r="AX157" s="142"/>
      <c r="AY157" s="141"/>
      <c r="AZ157" s="84"/>
      <c r="BA157" s="84"/>
      <c r="BB157" s="142"/>
      <c r="BC157" s="141"/>
      <c r="BD157" s="84"/>
      <c r="BE157" s="84"/>
      <c r="BF157" s="142"/>
    </row>
    <row r="158" spans="1:58" ht="19" hidden="1" x14ac:dyDescent="0.25">
      <c r="A158" s="70">
        <v>153</v>
      </c>
      <c r="B158" s="71" t="s">
        <v>197</v>
      </c>
      <c r="C158" s="75" t="s">
        <v>255</v>
      </c>
      <c r="D158" s="74" t="s">
        <v>347</v>
      </c>
      <c r="E158" s="73" t="s">
        <v>369</v>
      </c>
      <c r="F158" s="62">
        <v>18</v>
      </c>
      <c r="G158" s="97">
        <v>108</v>
      </c>
      <c r="H158" s="73" t="s">
        <v>369</v>
      </c>
      <c r="I158" s="58" t="s">
        <v>342</v>
      </c>
      <c r="J158" s="112" t="s">
        <v>188</v>
      </c>
      <c r="K158" s="132"/>
      <c r="L158" s="135"/>
      <c r="M158" s="135"/>
      <c r="N158" s="134"/>
      <c r="O158" s="120"/>
      <c r="P158" s="57"/>
      <c r="Q158" s="57"/>
      <c r="R158" s="121"/>
      <c r="S158" s="120"/>
      <c r="T158" s="57"/>
      <c r="U158" s="57"/>
      <c r="V158" s="121"/>
      <c r="W158" s="120"/>
      <c r="X158" s="57"/>
      <c r="Y158" s="57"/>
      <c r="Z158" s="121"/>
      <c r="AA158" s="120"/>
      <c r="AB158" s="57"/>
      <c r="AC158" s="57"/>
      <c r="AD158" s="121"/>
      <c r="AE158" s="120"/>
      <c r="AF158" s="57"/>
      <c r="AG158" s="57"/>
      <c r="AH158" s="121"/>
      <c r="AI158" s="120"/>
      <c r="AJ158" s="57"/>
      <c r="AK158" s="57"/>
      <c r="AL158" s="121"/>
      <c r="AM158" s="120"/>
      <c r="AN158" s="57"/>
      <c r="AO158" s="57"/>
      <c r="AP158" s="121"/>
      <c r="AQ158" s="120"/>
      <c r="AR158" s="57"/>
      <c r="AS158" s="57"/>
      <c r="AT158" s="121"/>
      <c r="AU158" s="120"/>
      <c r="AV158" s="57"/>
      <c r="AW158" s="57"/>
      <c r="AX158" s="121"/>
      <c r="AY158" s="120"/>
      <c r="AZ158" s="57"/>
      <c r="BA158" s="57"/>
      <c r="BB158" s="121"/>
      <c r="BC158" s="120"/>
      <c r="BD158" s="57"/>
      <c r="BE158" s="57"/>
      <c r="BF158" s="121"/>
    </row>
    <row r="159" spans="1:58" hidden="1" x14ac:dyDescent="0.25">
      <c r="A159" s="70">
        <v>154</v>
      </c>
      <c r="B159" s="71" t="s">
        <v>197</v>
      </c>
      <c r="C159" s="75" t="s">
        <v>255</v>
      </c>
      <c r="D159" s="57" t="s">
        <v>277</v>
      </c>
      <c r="E159" s="73" t="s">
        <v>369</v>
      </c>
      <c r="F159" s="62">
        <v>18</v>
      </c>
      <c r="G159" s="98">
        <v>72</v>
      </c>
      <c r="H159" s="73" t="s">
        <v>369</v>
      </c>
      <c r="I159" s="58" t="s">
        <v>345</v>
      </c>
      <c r="J159" s="112" t="s">
        <v>188</v>
      </c>
      <c r="K159" s="132"/>
      <c r="L159" s="135"/>
      <c r="M159" s="135"/>
      <c r="N159" s="134"/>
      <c r="O159" s="120"/>
      <c r="P159" s="57"/>
      <c r="Q159" s="57"/>
      <c r="R159" s="121"/>
      <c r="S159" s="120"/>
      <c r="T159" s="57"/>
      <c r="U159" s="57"/>
      <c r="V159" s="121"/>
      <c r="W159" s="120"/>
      <c r="X159" s="57"/>
      <c r="Y159" s="57"/>
      <c r="Z159" s="121"/>
      <c r="AA159" s="120"/>
      <c r="AB159" s="57"/>
      <c r="AC159" s="57"/>
      <c r="AD159" s="121"/>
      <c r="AE159" s="120"/>
      <c r="AF159" s="57"/>
      <c r="AG159" s="57"/>
      <c r="AH159" s="121"/>
      <c r="AI159" s="120"/>
      <c r="AJ159" s="57"/>
      <c r="AK159" s="57"/>
      <c r="AL159" s="121"/>
      <c r="AM159" s="120"/>
      <c r="AN159" s="57"/>
      <c r="AO159" s="57"/>
      <c r="AP159" s="121"/>
      <c r="AQ159" s="120"/>
      <c r="AR159" s="57"/>
      <c r="AS159" s="57"/>
      <c r="AT159" s="121"/>
      <c r="AU159" s="120"/>
      <c r="AV159" s="57"/>
      <c r="AW159" s="57"/>
      <c r="AX159" s="121"/>
      <c r="AY159" s="120"/>
      <c r="AZ159" s="57"/>
      <c r="BA159" s="57"/>
      <c r="BB159" s="121"/>
      <c r="BC159" s="120"/>
      <c r="BD159" s="57"/>
      <c r="BE159" s="57"/>
      <c r="BF159" s="121"/>
    </row>
    <row r="160" spans="1:58" ht="19" hidden="1" x14ac:dyDescent="0.25">
      <c r="A160" s="70">
        <v>155</v>
      </c>
      <c r="B160" s="63" t="s">
        <v>261</v>
      </c>
      <c r="C160" s="75" t="s">
        <v>255</v>
      </c>
      <c r="D160" s="57" t="s">
        <v>346</v>
      </c>
      <c r="E160" s="73" t="s">
        <v>360</v>
      </c>
      <c r="F160" s="62">
        <v>30</v>
      </c>
      <c r="G160" s="98">
        <v>180</v>
      </c>
      <c r="H160" s="73" t="s">
        <v>386</v>
      </c>
      <c r="I160" s="58" t="s">
        <v>342</v>
      </c>
      <c r="J160" s="112" t="s">
        <v>188</v>
      </c>
      <c r="K160" s="120"/>
      <c r="L160" s="57"/>
      <c r="M160" s="57"/>
      <c r="N160" s="121"/>
      <c r="O160" s="120"/>
      <c r="P160" s="57"/>
      <c r="Q160" s="57"/>
      <c r="R160" s="121"/>
      <c r="S160" s="132"/>
      <c r="T160" s="135"/>
      <c r="U160" s="135"/>
      <c r="V160" s="134"/>
      <c r="W160" s="132"/>
      <c r="X160" s="135"/>
      <c r="Y160" s="57"/>
      <c r="Z160" s="121"/>
      <c r="AA160" s="120"/>
      <c r="AB160" s="57"/>
      <c r="AC160" s="57"/>
      <c r="AD160" s="121"/>
      <c r="AE160" s="120"/>
      <c r="AF160" s="57"/>
      <c r="AG160" s="57"/>
      <c r="AH160" s="121"/>
      <c r="AI160" s="120"/>
      <c r="AJ160" s="57"/>
      <c r="AK160" s="57"/>
      <c r="AL160" s="121"/>
      <c r="AM160" s="120"/>
      <c r="AN160" s="57"/>
      <c r="AO160" s="57"/>
      <c r="AP160" s="121"/>
      <c r="AQ160" s="120"/>
      <c r="AR160" s="57"/>
      <c r="AS160" s="57"/>
      <c r="AT160" s="121"/>
      <c r="AU160" s="120"/>
      <c r="AV160" s="57"/>
      <c r="AW160" s="57"/>
      <c r="AX160" s="121"/>
      <c r="AY160" s="120"/>
      <c r="AZ160" s="57"/>
      <c r="BA160" s="57"/>
      <c r="BB160" s="121"/>
      <c r="BC160" s="120"/>
      <c r="BD160" s="57"/>
      <c r="BE160" s="57"/>
      <c r="BF160" s="121"/>
    </row>
    <row r="161" spans="1:58" ht="19.5" hidden="1" thickBot="1" x14ac:dyDescent="0.3">
      <c r="A161" s="104">
        <v>156</v>
      </c>
      <c r="B161" s="105" t="s">
        <v>261</v>
      </c>
      <c r="C161" s="106" t="s">
        <v>255</v>
      </c>
      <c r="D161" s="107" t="s">
        <v>278</v>
      </c>
      <c r="E161" s="73" t="s">
        <v>369</v>
      </c>
      <c r="F161" s="108">
        <v>20</v>
      </c>
      <c r="G161" s="109">
        <v>140</v>
      </c>
      <c r="H161" s="73" t="s">
        <v>359</v>
      </c>
      <c r="I161" s="108" t="s">
        <v>202</v>
      </c>
      <c r="J161" s="114" t="s">
        <v>188</v>
      </c>
      <c r="K161" s="136"/>
      <c r="L161" s="137"/>
      <c r="M161" s="137"/>
      <c r="N161" s="138"/>
      <c r="O161" s="124"/>
      <c r="P161" s="125"/>
      <c r="Q161" s="125"/>
      <c r="R161" s="126"/>
      <c r="S161" s="124"/>
      <c r="T161" s="125"/>
      <c r="U161" s="125"/>
      <c r="V161" s="126"/>
      <c r="W161" s="124"/>
      <c r="X161" s="125"/>
      <c r="Y161" s="125"/>
      <c r="Z161" s="126"/>
      <c r="AA161" s="124"/>
      <c r="AB161" s="125"/>
      <c r="AC161" s="125"/>
      <c r="AD161" s="126"/>
      <c r="AE161" s="124"/>
      <c r="AF161" s="125"/>
      <c r="AG161" s="125"/>
      <c r="AH161" s="126"/>
      <c r="AI161" s="124"/>
      <c r="AJ161" s="125"/>
      <c r="AK161" s="125"/>
      <c r="AL161" s="126"/>
      <c r="AM161" s="124"/>
      <c r="AN161" s="125"/>
      <c r="AO161" s="125"/>
      <c r="AP161" s="126"/>
      <c r="AQ161" s="124"/>
      <c r="AR161" s="125"/>
      <c r="AS161" s="125"/>
      <c r="AT161" s="126"/>
      <c r="AU161" s="124"/>
      <c r="AV161" s="125"/>
      <c r="AW161" s="125"/>
      <c r="AX161" s="126"/>
      <c r="AY161" s="124"/>
      <c r="AZ161" s="125"/>
      <c r="BA161" s="125"/>
      <c r="BB161" s="126"/>
      <c r="BC161" s="124"/>
      <c r="BD161" s="125"/>
      <c r="BE161" s="125"/>
      <c r="BF161" s="126"/>
    </row>
    <row r="162" spans="1:58" hidden="1" x14ac:dyDescent="0.25">
      <c r="F162" s="65" t="s">
        <v>382</v>
      </c>
    </row>
  </sheetData>
  <protectedRanges>
    <protectedRange algorithmName="SHA-512" hashValue="DEhtgLWWX1fGTfY6/jrV83UQn2eRyEcf52ixXqwJG1h9snypFLTtsrlTn4v+3Jfc8qsPtJTcbYO5FAd7DzT8Lw==" saltValue="QsONzCYV9PF/Cm9GQzUNrg==" spinCount="100000" sqref="D21:D32" name="Rango1_2_38_11_4"/>
    <protectedRange algorithmName="SHA-512" hashValue="DEhtgLWWX1fGTfY6/jrV83UQn2eRyEcf52ixXqwJG1h9snypFLTtsrlTn4v+3Jfc8qsPtJTcbYO5FAd7DzT8Lw==" saltValue="QsONzCYV9PF/Cm9GQzUNrg==" spinCount="100000" sqref="D33:D36" name="Rango1_2_38_11_6"/>
    <protectedRange algorithmName="SHA-512" hashValue="DEhtgLWWX1fGTfY6/jrV83UQn2eRyEcf52ixXqwJG1h9snypFLTtsrlTn4v+3Jfc8qsPtJTcbYO5FAd7DzT8Lw==" saltValue="QsONzCYV9PF/Cm9GQzUNrg==" spinCount="100000" sqref="D37:D40" name="Rango1_2_39_1"/>
    <protectedRange algorithmName="SHA-512" hashValue="DEhtgLWWX1fGTfY6/jrV83UQn2eRyEcf52ixXqwJG1h9snypFLTtsrlTn4v+3Jfc8qsPtJTcbYO5FAd7DzT8Lw==" saltValue="QsONzCYV9PF/Cm9GQzUNrg==" spinCount="100000" sqref="D48:D51" name="Rango1_2_36_2_1"/>
    <protectedRange algorithmName="SHA-512" hashValue="DEhtgLWWX1fGTfY6/jrV83UQn2eRyEcf52ixXqwJG1h9snypFLTtsrlTn4v+3Jfc8qsPtJTcbYO5FAd7DzT8Lw==" saltValue="QsONzCYV9PF/Cm9GQzUNrg==" spinCount="100000" sqref="D52:D53" name="Rango1_2_38_19_1"/>
    <protectedRange algorithmName="SHA-512" hashValue="DEhtgLWWX1fGTfY6/jrV83UQn2eRyEcf52ixXqwJG1h9snypFLTtsrlTn4v+3Jfc8qsPtJTcbYO5FAd7DzT8Lw==" saltValue="QsONzCYV9PF/Cm9GQzUNrg==" spinCount="100000" sqref="D54:D57" name="Rango1_2_38_38_1"/>
    <protectedRange algorithmName="SHA-512" hashValue="DEhtgLWWX1fGTfY6/jrV83UQn2eRyEcf52ixXqwJG1h9snypFLTtsrlTn4v+3Jfc8qsPtJTcbYO5FAd7DzT8Lw==" saltValue="QsONzCYV9PF/Cm9GQzUNrg==" spinCount="100000" sqref="D58:D60" name="Rango1_2_38_40_1"/>
    <protectedRange algorithmName="SHA-512" hashValue="DEhtgLWWX1fGTfY6/jrV83UQn2eRyEcf52ixXqwJG1h9snypFLTtsrlTn4v+3Jfc8qsPtJTcbYO5FAd7DzT8Lw==" saltValue="QsONzCYV9PF/Cm9GQzUNrg==" spinCount="100000" sqref="D61:D63" name="Rango1_2_38_48_1"/>
    <protectedRange algorithmName="SHA-512" hashValue="DEhtgLWWX1fGTfY6/jrV83UQn2eRyEcf52ixXqwJG1h9snypFLTtsrlTn4v+3Jfc8qsPtJTcbYO5FAd7DzT8Lw==" saltValue="QsONzCYV9PF/Cm9GQzUNrg==" spinCount="100000" sqref="D64:D65" name="Rango1_2_38_53_1"/>
    <protectedRange algorithmName="SHA-512" hashValue="DEhtgLWWX1fGTfY6/jrV83UQn2eRyEcf52ixXqwJG1h9snypFLTtsrlTn4v+3Jfc8qsPtJTcbYO5FAd7DzT8Lw==" saltValue="QsONzCYV9PF/Cm9GQzUNrg==" spinCount="100000" sqref="D98" name="Rango1_2_38_57_1"/>
    <protectedRange algorithmName="SHA-512" hashValue="DEhtgLWWX1fGTfY6/jrV83UQn2eRyEcf52ixXqwJG1h9snypFLTtsrlTn4v+3Jfc8qsPtJTcbYO5FAd7DzT8Lw==" saltValue="QsONzCYV9PF/Cm9GQzUNrg==" spinCount="100000" sqref="D114:D115" name="Rango1_2_38_10"/>
    <protectedRange algorithmName="SHA-512" hashValue="DEhtgLWWX1fGTfY6/jrV83UQn2eRyEcf52ixXqwJG1h9snypFLTtsrlTn4v+3Jfc8qsPtJTcbYO5FAd7DzT8Lw==" saltValue="QsONzCYV9PF/Cm9GQzUNrg==" spinCount="100000" sqref="D117" name="Rango1_2_29"/>
  </protectedRanges>
  <autoFilter ref="A2:BF162" xr:uid="{04585729-692F-4724-8291-0BD84886162F}">
    <filterColumn colId="1">
      <filters>
        <filter val="Cumplimiento"/>
      </filters>
    </filterColumn>
    <filterColumn colId="9">
      <filters>
        <filter val="Lider"/>
      </filters>
    </filterColumn>
  </autoFilter>
  <mergeCells count="12">
    <mergeCell ref="BC1:BF1"/>
    <mergeCell ref="K1:N1"/>
    <mergeCell ref="O1:R1"/>
    <mergeCell ref="S1:V1"/>
    <mergeCell ref="W1:Z1"/>
    <mergeCell ref="AA1:AD1"/>
    <mergeCell ref="AE1:AH1"/>
    <mergeCell ref="AI1:AL1"/>
    <mergeCell ref="AM1:AP1"/>
    <mergeCell ref="AQ1:AT1"/>
    <mergeCell ref="AU1:AX1"/>
    <mergeCell ref="AY1:BB1"/>
  </mergeCells>
  <dataValidations count="2">
    <dataValidation type="list" allowBlank="1" showInputMessage="1" showErrorMessage="1" sqref="C3:C110" xr:uid="{9A83554C-BEC9-49A6-A5A7-2AC2CB9026CC}">
      <formula1>$C$2:$C$33</formula1>
    </dataValidation>
    <dataValidation type="list" allowBlank="1" showInputMessage="1" showErrorMessage="1" sqref="C121:C122 C111:C117" xr:uid="{EEB9019D-541B-41B4-B2E6-5B4F676A9E99}">
      <formula1>$C$2:$C$10</formula1>
    </dataValidation>
  </dataValidations>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4.MATRIZ PRIORIZACIÓN TI</vt:lpstr>
      <vt:lpstr>Hoja2</vt:lpstr>
      <vt:lpstr>CRONOGRAMA</vt:lpstr>
      <vt:lpstr>FERIADOS</vt:lpstr>
      <vt:lpstr>CONVENIOS</vt:lpstr>
      <vt:lpstr>Hoja1</vt:lpstr>
      <vt:lpstr>PTT JUNTA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adriana pinzon briseño</dc:creator>
  <cp:lastModifiedBy>adriana pinzon briseño</cp:lastModifiedBy>
  <dcterms:created xsi:type="dcterms:W3CDTF">2025-10-28T00:14:30Z</dcterms:created>
  <dcterms:modified xsi:type="dcterms:W3CDTF">2026-03-12T14:35:41Z</dcterms:modified>
</cp:coreProperties>
</file>