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OSE\OTROS\Downloads\"/>
    </mc:Choice>
  </mc:AlternateContent>
  <bookViews>
    <workbookView xWindow="0" yWindow="0" windowWidth="20460" windowHeight="7020" firstSheet="3" activeTab="3"/>
  </bookViews>
  <sheets>
    <sheet name="CAPITULOS" sheetId="1" state="hidden" r:id="rId1"/>
    <sheet name="PRESUPUESTO" sheetId="2" state="hidden" r:id="rId2"/>
    <sheet name="Oferta Etapa 1 Diagnostico" sheetId="6" r:id="rId3"/>
    <sheet name="Oferta Etapa 2 Obra" sheetId="5" r:id="rId4"/>
    <sheet name="Oferta Económica " sheetId="7" r:id="rId5"/>
    <sheet name="MEMORIA DE CANTIDADES " sheetId="3" state="hidden" r:id="rId6"/>
  </sheets>
  <externalReferences>
    <externalReference r:id="rId7"/>
    <externalReference r:id="rId8"/>
  </externalReferences>
  <definedNames>
    <definedName name="__123Graph_A" localSheetId="5" hidden="1">#REF!</definedName>
    <definedName name="__123Graph_A" hidden="1">#REF!</definedName>
    <definedName name="__123Graph_B" localSheetId="5" hidden="1">#REF!</definedName>
    <definedName name="__123Graph_B" hidden="1">#REF!</definedName>
    <definedName name="_xlnm._FilterDatabase" localSheetId="5" hidden="1">'MEMORIA DE CANTIDADES '!$B$12:$K$1279</definedName>
    <definedName name="_xlnm._FilterDatabase" localSheetId="1" hidden="1">PRESUPUESTO!$B$11:$I$587</definedName>
    <definedName name="_xlnm._FilterDatabase" hidden="1">'[1]46W9'!#REF!</definedName>
    <definedName name="_xlnm.Print_Area" localSheetId="0">CAPITULOS!$A$1:$G$41</definedName>
    <definedName name="_xlnm.Print_Area" localSheetId="5">'MEMORIA DE CANTIDADES '!$B$1:$K$1287</definedName>
    <definedName name="_xlnm.Print_Area" localSheetId="1">PRESUPUESTO!$C$1:$I$600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>PRESUPUESTO!$C:$I</definedName>
    <definedName name="s" localSheetId="5" hidden="1">'[1]46W9'!#REF!</definedName>
    <definedName name="s" hidden="1">'[1]46W9'!#REF!</definedName>
    <definedName name="_xlnm.Print_Titles" localSheetId="1">PRESUPUESTO!$11:$11</definedName>
    <definedName name="wrn.precios." localSheetId="5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" l="1"/>
  <c r="U96" i="3" l="1"/>
  <c r="K37" i="3"/>
  <c r="K42" i="3"/>
  <c r="I42" i="3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75" i="3" l="1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<sst xmlns="http://schemas.openxmlformats.org/spreadsheetml/2006/main" count="3306" uniqueCount="1611">
  <si>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</si>
  <si>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</si>
  <si>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</si>
  <si>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</si>
  <si>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</si>
  <si>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</si>
  <si>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</si>
  <si>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</si>
  <si>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</si>
  <si>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</si>
  <si>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</si>
  <si>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</si>
  <si>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</si>
  <si>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</si>
  <si>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</si>
  <si>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</si>
  <si>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</si>
  <si>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</si>
  <si>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</si>
  <si>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</si>
  <si>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</si>
  <si>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</si>
  <si>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</si>
  <si>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</si>
  <si>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</si>
  <si>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</si>
  <si>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</si>
  <si>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</si>
  <si>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</si>
  <si>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</si>
  <si>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</si>
  <si>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</si>
  <si>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</si>
  <si>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</si>
  <si>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</si>
  <si>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</si>
  <si>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</si>
  <si>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</si>
  <si>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</si>
  <si>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</si>
  <si>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</si>
  <si>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</si>
  <si>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</si>
  <si>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</si>
  <si>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</si>
  <si>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</si>
  <si>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</si>
  <si>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</si>
  <si>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</si>
  <si>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</si>
  <si>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</si>
  <si>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</si>
  <si>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</si>
  <si>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</si>
  <si>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</si>
  <si>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</si>
  <si>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</si>
  <si>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</si>
  <si>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</si>
  <si>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</si>
  <si>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</si>
  <si>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</si>
  <si>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</si>
  <si>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</si>
  <si>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</si>
  <si>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</si>
  <si>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</si>
  <si>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</si>
  <si>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</si>
  <si>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</si>
  <si>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</si>
  <si>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</si>
  <si>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</si>
  <si>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</si>
  <si>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</si>
  <si>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</si>
  <si>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</si>
  <si>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</si>
  <si>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</si>
  <si>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</si>
  <si>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</si>
  <si>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</si>
  <si>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</si>
  <si>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</si>
  <si>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</si>
  <si>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</si>
  <si>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</si>
  <si>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</si>
  <si>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</si>
  <si>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</si>
  <si>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</si>
  <si>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</si>
  <si>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</si>
  <si>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</si>
  <si>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</si>
  <si>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</si>
  <si>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</si>
  <si>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</si>
  <si>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</si>
  <si>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</si>
  <si>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</si>
  <si>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</si>
  <si>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</si>
  <si>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</si>
  <si>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</si>
  <si>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</si>
  <si>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</si>
  <si>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</si>
  <si>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</si>
  <si>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</si>
  <si>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</si>
  <si>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</si>
  <si>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</si>
  <si>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</si>
  <si>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</si>
  <si>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</si>
  <si>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</si>
  <si>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</si>
  <si>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</si>
  <si>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</si>
  <si>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</si>
  <si>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</si>
  <si>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</si>
  <si>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</si>
  <si>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</si>
  <si>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</si>
  <si>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</si>
  <si>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</si>
  <si>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</si>
  <si>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</si>
  <si>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</si>
  <si>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</si>
  <si>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</si>
  <si>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</si>
  <si>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</si>
  <si>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</si>
  <si>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</si>
  <si>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</si>
  <si>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</si>
  <si>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</si>
  <si>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</si>
  <si>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</si>
  <si>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</si>
  <si>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</si>
  <si>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</si>
  <si>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</si>
  <si>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</si>
  <si>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</si>
  <si>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</si>
  <si>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</si>
  <si>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</si>
  <si>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</si>
  <si>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</si>
  <si>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</si>
  <si>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</si>
  <si>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</si>
  <si>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</si>
  <si>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</si>
  <si>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</si>
  <si>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</si>
  <si>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</si>
  <si>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</si>
  <si>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</si>
  <si>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</si>
  <si>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</si>
  <si>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</si>
  <si>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</si>
  <si>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</si>
  <si>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</si>
  <si>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</si>
  <si>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</si>
  <si>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</si>
  <si>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</si>
  <si>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</si>
  <si>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</si>
  <si>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</si>
  <si>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</si>
  <si>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</si>
  <si>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</si>
  <si>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</si>
  <si>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</si>
  <si>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</si>
  <si>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</si>
  <si>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</si>
  <si>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</si>
  <si>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</si>
  <si>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</si>
  <si>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</si>
  <si>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</si>
  <si>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</si>
  <si>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</si>
  <si>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</si>
  <si>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</si>
  <si>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</si>
  <si>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</si>
  <si>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</si>
  <si>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</si>
  <si>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</si>
  <si>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</si>
  <si>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</si>
  <si>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</si>
  <si>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</si>
  <si>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</si>
  <si>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</si>
  <si>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</si>
  <si>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</si>
  <si>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</si>
  <si>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</si>
  <si>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</si>
  <si>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</si>
  <si>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</si>
  <si>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</si>
  <si>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</si>
  <si>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</si>
  <si>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</si>
  <si>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</si>
  <si>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</si>
  <si>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</si>
  <si>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</si>
  <si>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</si>
  <si>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</si>
  <si>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</si>
  <si>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</si>
  <si>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</si>
  <si>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</si>
  <si>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</si>
  <si>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</si>
  <si>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</si>
  <si>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</si>
  <si>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</si>
  <si>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</si>
  <si>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</si>
  <si>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</si>
  <si>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</si>
  <si>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</si>
  <si>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</si>
  <si>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</si>
  <si>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</si>
  <si>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</si>
  <si>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</si>
  <si>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</si>
  <si>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</si>
  <si>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</si>
  <si>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</si>
  <si>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</si>
  <si>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</si>
  <si>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</si>
  <si>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</si>
  <si>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</si>
  <si>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</si>
  <si>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</si>
  <si>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</si>
  <si>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</si>
  <si>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</si>
  <si>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</si>
  <si>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</si>
  <si>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</si>
  <si>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</si>
  <si>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</si>
  <si>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</si>
  <si>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</si>
  <si>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</si>
  <si>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</si>
  <si>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</si>
  <si>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</si>
  <si>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</si>
  <si>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</si>
  <si>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</si>
  <si>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</si>
  <si>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</si>
  <si>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</si>
  <si>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</si>
  <si>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</si>
  <si>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</si>
  <si>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</si>
  <si>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</si>
  <si>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</si>
  <si>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</si>
  <si>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</si>
  <si>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</si>
  <si>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</si>
  <si>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</si>
  <si>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</si>
  <si>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</si>
  <si>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</si>
  <si>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</si>
  <si>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</si>
  <si>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</si>
  <si>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</si>
  <si>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</si>
  <si>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</si>
  <si>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</si>
  <si>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</si>
  <si>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</si>
  <si>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</si>
  <si>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</si>
  <si>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</si>
  <si>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</si>
  <si>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</si>
  <si>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</si>
  <si>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</si>
  <si>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</si>
  <si>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</si>
  <si>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</si>
  <si>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</si>
  <si>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</si>
  <si>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</si>
  <si>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</si>
  <si>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</si>
  <si>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</si>
  <si>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</si>
  <si>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</si>
  <si>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</si>
  <si>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</si>
  <si>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</si>
  <si>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</si>
  <si>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</si>
  <si>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</si>
  <si>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</si>
  <si>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</si>
  <si>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</si>
  <si>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</si>
  <si>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</si>
  <si>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</si>
  <si>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</si>
  <si>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</si>
  <si>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</si>
  <si>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</si>
  <si>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</si>
  <si>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</si>
  <si>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</si>
  <si>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</si>
  <si>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</si>
  <si>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</si>
  <si>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</si>
  <si>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</si>
  <si>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</si>
  <si>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</si>
  <si>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</si>
  <si>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</si>
  <si>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</si>
  <si>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</si>
  <si>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</si>
  <si>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</si>
  <si>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</si>
  <si>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</si>
  <si>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</si>
  <si>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</si>
  <si>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</si>
  <si>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</si>
  <si>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</si>
  <si>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</si>
  <si>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</si>
  <si>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</si>
  <si>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</si>
  <si>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</si>
  <si>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</si>
  <si>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</si>
  <si>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</si>
  <si>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</si>
  <si>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</si>
  <si>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</si>
  <si>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</si>
  <si>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</si>
  <si>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</si>
  <si>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</si>
  <si>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</si>
  <si>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</si>
  <si>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</si>
  <si>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</si>
  <si>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</si>
  <si>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</si>
  <si>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</si>
  <si>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</si>
  <si>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</si>
  <si>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</si>
  <si>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</si>
  <si>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</si>
  <si>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</si>
  <si>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</si>
  <si>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</si>
  <si>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</si>
  <si>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</si>
  <si>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</si>
  <si>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</si>
  <si>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</si>
  <si>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</si>
  <si>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</si>
  <si>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</si>
  <si>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</si>
  <si>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</si>
  <si>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</si>
  <si>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</si>
  <si>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</si>
  <si>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</si>
  <si>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</si>
  <si>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</si>
  <si>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</si>
  <si>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</si>
  <si>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</si>
  <si>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</si>
  <si>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</si>
  <si>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</si>
  <si>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</si>
  <si>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</si>
  <si>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</si>
  <si>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</si>
  <si>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</si>
  <si>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</si>
  <si>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</si>
  <si>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</si>
  <si>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</si>
  <si>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</si>
  <si>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</si>
  <si>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</si>
  <si>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</si>
  <si>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</si>
  <si>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</si>
  <si>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</si>
  <si>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</si>
  <si>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</si>
  <si>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</si>
  <si>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</si>
  <si>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</si>
  <si>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</si>
  <si>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</si>
  <si>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</si>
  <si>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</si>
  <si>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</si>
  <si>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</si>
  <si>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</si>
  <si>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</si>
  <si>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</si>
  <si>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</si>
  <si>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</si>
  <si>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</si>
  <si>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</si>
  <si>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</si>
  <si>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</si>
  <si>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</si>
  <si>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</si>
  <si>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</si>
  <si>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</si>
  <si>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</si>
  <si>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</si>
  <si>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</si>
  <si>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</si>
  <si>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</si>
  <si>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</si>
  <si>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</si>
  <si>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</si>
  <si>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</si>
  <si>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</si>
  <si>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</si>
  <si>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</si>
  <si>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</si>
  <si>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</si>
  <si>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</si>
  <si>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</si>
  <si>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</si>
  <si>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</si>
  <si>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</si>
  <si>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</si>
  <si>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</si>
  <si>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</si>
  <si>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</si>
  <si>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</si>
  <si>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</si>
  <si>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</si>
  <si>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</si>
  <si>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</si>
  <si>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</si>
  <si>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</si>
  <si>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</si>
  <si>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</si>
  <si>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</si>
  <si>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</si>
  <si>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</si>
  <si>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</si>
  <si>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</si>
  <si>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</si>
  <si>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</si>
  <si>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</si>
  <si>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</si>
  <si>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</si>
  <si>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</si>
  <si>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</si>
  <si>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</si>
  <si>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</si>
  <si>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</si>
  <si>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</si>
  <si>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</si>
  <si>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</si>
  <si>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</si>
  <si>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</si>
  <si>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</si>
  <si>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</si>
  <si>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</si>
  <si>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</si>
  <si>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</si>
  <si>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</si>
  <si>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</si>
  <si>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</si>
  <si>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</si>
  <si>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</si>
  <si>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</si>
  <si>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</si>
  <si>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</si>
  <si>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</si>
  <si>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</si>
  <si>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</si>
  <si>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</si>
  <si>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</si>
  <si>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</si>
  <si>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</si>
  <si>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</si>
  <si>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</si>
  <si>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</si>
  <si>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</si>
  <si>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</si>
  <si>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</si>
  <si>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</si>
  <si>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</si>
  <si>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</si>
  <si>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</si>
  <si>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</si>
  <si>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</si>
  <si>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</si>
  <si>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</si>
  <si>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</si>
  <si>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</si>
  <si>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</si>
  <si>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</si>
  <si>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</si>
  <si>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</si>
  <si>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</si>
  <si>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</si>
  <si>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</si>
  <si>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</si>
  <si>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</si>
  <si>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</si>
  <si>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</si>
  <si>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</si>
  <si>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</si>
  <si>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</si>
  <si>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</si>
  <si>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</si>
  <si>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</si>
  <si>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</si>
  <si>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</si>
  <si>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</si>
  <si>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</si>
  <si>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</si>
  <si>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</si>
  <si>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</si>
  <si>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</si>
  <si>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</si>
  <si>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</si>
  <si>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</si>
  <si>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</si>
  <si>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</si>
  <si>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</si>
  <si>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</si>
  <si>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</si>
  <si>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</si>
  <si>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</si>
  <si>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</si>
  <si>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</si>
  <si>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</si>
  <si>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</si>
  <si>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</si>
  <si>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</si>
  <si>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</si>
  <si>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</si>
  <si>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</si>
  <si>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</si>
  <si>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</si>
  <si>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</si>
  <si>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</si>
  <si>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</si>
  <si>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</si>
  <si>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</si>
  <si>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</si>
  <si>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</si>
  <si>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</si>
  <si>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</si>
  <si>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</si>
  <si>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</si>
  <si>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</si>
  <si>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</si>
  <si>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</si>
  <si>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</si>
  <si>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</si>
  <si>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</si>
  <si>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</si>
  <si>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</si>
  <si>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</si>
  <si>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</si>
  <si>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</si>
  <si>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</si>
  <si>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</si>
  <si>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</si>
  <si>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</si>
  <si>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</si>
  <si>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</si>
  <si>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</si>
  <si>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</si>
  <si>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</si>
  <si>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</si>
  <si>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</si>
  <si>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</si>
  <si>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</si>
  <si>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</si>
  <si>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</si>
  <si>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</si>
  <si>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</si>
  <si>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</si>
  <si>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</si>
  <si>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</si>
  <si>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</si>
  <si>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</si>
  <si>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</si>
  <si>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</si>
  <si>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</si>
  <si>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</si>
  <si>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</si>
  <si>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</si>
  <si>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</si>
  <si>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</si>
  <si>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</si>
  <si>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</si>
  <si>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</si>
  <si>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</si>
  <si>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</si>
  <si>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</si>
  <si>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</si>
  <si>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</si>
  <si>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</si>
  <si>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</si>
  <si>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</si>
  <si>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</si>
  <si>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</si>
  <si>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</si>
  <si>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</si>
  <si>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</si>
  <si>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</si>
  <si>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</si>
  <si>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</si>
  <si>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</si>
  <si>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</si>
  <si>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</si>
  <si>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</si>
  <si>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</si>
  <si>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</si>
  <si>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</si>
  <si>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</si>
  <si>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</si>
  <si>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</si>
  <si>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</si>
  <si>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</si>
  <si>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</si>
  <si>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</si>
  <si>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</si>
  <si>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</si>
  <si>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</si>
  <si>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</si>
  <si>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</si>
  <si>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</si>
  <si>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</si>
  <si>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</si>
  <si>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</si>
  <si>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</si>
  <si>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</si>
  <si>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</si>
  <si>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</si>
  <si>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</si>
  <si>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</si>
  <si>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</si>
  <si>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</si>
  <si>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</si>
  <si>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</si>
  <si>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</si>
  <si>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</si>
  <si>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</si>
  <si>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</si>
  <si>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</si>
  <si>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</si>
  <si>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</si>
  <si>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</si>
  <si>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</si>
  <si>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</si>
  <si>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</si>
  <si>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</si>
  <si>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</si>
  <si>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</si>
  <si>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</si>
  <si>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</si>
  <si>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</si>
  <si>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</si>
  <si>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</si>
  <si>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</si>
  <si>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</si>
  <si>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</si>
  <si>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</si>
  <si>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</si>
  <si>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</si>
  <si>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</si>
  <si>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</si>
  <si>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</si>
  <si>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</si>
  <si>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</si>
  <si>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</si>
  <si>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</si>
  <si>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</si>
  <si>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</si>
  <si>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</si>
  <si>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</si>
  <si>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</si>
  <si>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</si>
  <si>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</si>
  <si>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</si>
  <si>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</si>
  <si>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</si>
  <si>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</si>
  <si>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</si>
  <si>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</si>
  <si>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</si>
  <si>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</si>
  <si>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</si>
  <si>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</si>
  <si>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</si>
  <si>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</si>
  <si>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</si>
  <si>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</si>
  <si>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</si>
  <si>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</si>
  <si>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</si>
  <si>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</si>
  <si>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</si>
  <si>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</si>
  <si>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</si>
  <si>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</si>
  <si>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</si>
  <si>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</si>
  <si>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</si>
  <si>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</si>
  <si>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</si>
  <si>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</si>
  <si>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</si>
  <si>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</si>
  <si>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</si>
  <si>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</si>
  <si>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</si>
  <si>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</si>
  <si>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</si>
  <si>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</si>
  <si>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</si>
  <si>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</si>
  <si>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</si>
  <si>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</si>
  <si>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</si>
  <si>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</si>
  <si>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</si>
  <si>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</si>
  <si>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</si>
  <si>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</si>
  <si>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</si>
  <si>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</si>
  <si>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</si>
  <si>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</si>
  <si>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</si>
  <si>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</si>
  <si>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</si>
  <si>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</si>
  <si>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</si>
  <si>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</si>
  <si>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</si>
  <si>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</si>
  <si>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</si>
  <si>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</si>
  <si>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</si>
  <si>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</si>
  <si>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</si>
  <si>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</si>
  <si>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</si>
  <si>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</si>
  <si>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</si>
  <si>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</si>
  <si>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</si>
  <si>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</si>
  <si>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</si>
  <si>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</si>
  <si>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</si>
  <si>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</si>
  <si>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</si>
  <si>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</si>
  <si>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</si>
  <si>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</si>
  <si>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</si>
  <si>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</si>
  <si>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</si>
  <si>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</si>
  <si>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</si>
  <si>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</si>
  <si>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</si>
  <si>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</si>
  <si>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</si>
  <si>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</si>
  <si>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</si>
  <si>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</si>
  <si>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</si>
  <si>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</si>
  <si>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</si>
  <si>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</si>
  <si>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</si>
  <si>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</si>
  <si>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</si>
  <si>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</si>
  <si>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</si>
  <si>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</si>
  <si>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</si>
  <si>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</si>
  <si>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</si>
  <si>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</si>
  <si>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</si>
  <si>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</si>
  <si>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</si>
  <si>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</si>
  <si>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</si>
  <si>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</si>
  <si>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</si>
  <si>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</si>
  <si>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</si>
  <si>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</si>
  <si>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</si>
  <si>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</si>
  <si>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</si>
  <si>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</si>
  <si>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</si>
  <si>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</si>
  <si>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</si>
  <si>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</si>
  <si>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</si>
  <si>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</si>
  <si>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</si>
  <si>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</si>
  <si>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</si>
  <si>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</si>
  <si>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</si>
  <si>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</si>
  <si>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</si>
  <si>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</si>
  <si>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</si>
  <si>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</si>
  <si>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</si>
  <si>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</si>
  <si>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</si>
  <si>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</si>
  <si>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</si>
  <si>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</si>
  <si>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</si>
  <si>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</si>
  <si>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</si>
  <si>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</si>
  <si>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</si>
  <si>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</si>
  <si>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</si>
  <si>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</si>
  <si>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</si>
  <si>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</si>
  <si>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</si>
  <si>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</si>
  <si>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</si>
  <si>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</si>
  <si>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</si>
  <si>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</si>
  <si>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</si>
  <si>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</si>
  <si>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</si>
  <si>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</si>
  <si>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</si>
  <si>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</si>
  <si>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</si>
  <si>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</si>
  <si>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</si>
  <si>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</si>
  <si>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</si>
  <si>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</si>
  <si>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</si>
  <si>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</si>
  <si>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</si>
  <si>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</si>
  <si>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</si>
  <si>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</si>
  <si>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</si>
  <si>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</si>
  <si>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</si>
  <si>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</si>
  <si>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</si>
  <si>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</si>
  <si>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</si>
  <si>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</si>
  <si>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</si>
  <si>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</si>
  <si>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</si>
  <si>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</si>
  <si>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</si>
  <si>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</si>
  <si>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</si>
  <si>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</si>
  <si>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</si>
  <si>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</si>
  <si>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</si>
  <si>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</si>
  <si>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</si>
  <si>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</si>
  <si>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</si>
  <si>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</si>
  <si>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</si>
  <si>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</si>
  <si>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</si>
  <si>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</si>
  <si>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</si>
  <si>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</si>
  <si>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</si>
  <si>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</si>
  <si>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</si>
  <si>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</si>
  <si>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</si>
  <si>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</si>
  <si>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</si>
  <si>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</si>
  <si>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</si>
  <si>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</si>
  <si>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</si>
  <si>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</si>
  <si>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</si>
  <si>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</si>
  <si>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</si>
  <si>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</si>
  <si>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</si>
  <si>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</si>
  <si>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</si>
  <si>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</si>
  <si>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</si>
  <si>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</si>
  <si>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</si>
  <si>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</si>
  <si>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</si>
  <si>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</si>
  <si>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</si>
  <si>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</si>
  <si>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</si>
  <si>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</si>
  <si>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</si>
  <si>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</si>
  <si>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</si>
  <si>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</si>
  <si>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</si>
  <si>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</si>
  <si>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</si>
  <si>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</si>
  <si>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</si>
  <si>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</si>
  <si>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</si>
  <si>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</si>
  <si>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</si>
  <si>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</si>
  <si>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</si>
  <si>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</si>
  <si>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</si>
  <si>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</si>
  <si>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</si>
  <si>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</si>
  <si>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</si>
  <si>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</si>
  <si>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</si>
  <si>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</si>
  <si>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</si>
  <si>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</si>
  <si>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</si>
  <si>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</si>
  <si>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</si>
  <si>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</si>
  <si>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</si>
  <si>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</si>
  <si>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</si>
  <si>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</si>
  <si>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</si>
  <si>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</si>
  <si>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</si>
  <si>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</si>
  <si>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</si>
  <si>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</si>
  <si>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</si>
  <si>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</si>
  <si>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</si>
  <si>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</si>
  <si>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</si>
  <si>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</si>
  <si>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</si>
  <si>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</si>
  <si>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</si>
  <si>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</si>
  <si>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</si>
  <si>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</si>
  <si>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</si>
  <si>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</si>
  <si>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</si>
  <si>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</si>
  <si>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</si>
  <si>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</si>
  <si>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</si>
  <si>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</si>
  <si>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</si>
  <si>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</si>
  <si>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</si>
  <si>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</si>
  <si>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</si>
  <si>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</si>
  <si>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</si>
  <si>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</si>
  <si>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</si>
  <si>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</si>
  <si>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</si>
  <si>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</si>
  <si>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</si>
  <si>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</si>
  <si>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</si>
  <si>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</si>
  <si>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</si>
  <si>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</si>
  <si>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</si>
  <si>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</si>
  <si>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</si>
  <si>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</si>
  <si>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</si>
  <si>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</si>
  <si>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</si>
  <si>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</si>
  <si>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</si>
  <si>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</si>
  <si>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</si>
  <si>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</si>
  <si>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</si>
  <si>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</si>
  <si>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</si>
  <si>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</si>
  <si>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</si>
  <si>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</si>
  <si>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</si>
  <si>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</si>
  <si>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</si>
  <si>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</si>
  <si>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</si>
  <si>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</si>
  <si>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</si>
  <si>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</si>
  <si>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</si>
  <si>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</si>
  <si>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</si>
  <si>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</si>
  <si>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</si>
  <si>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</si>
  <si>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</si>
  <si>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</si>
  <si>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</si>
  <si>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</si>
  <si>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</si>
  <si>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</si>
  <si>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</si>
  <si>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</si>
  <si>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</si>
  <si>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</si>
  <si>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</si>
  <si>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</si>
  <si>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</si>
  <si>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</si>
  <si>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</si>
  <si>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</si>
  <si>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</si>
  <si>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</si>
  <si>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</si>
  <si>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</si>
  <si>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</si>
  <si>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</si>
  <si>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</si>
  <si>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</si>
  <si>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</si>
  <si>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</si>
  <si>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</si>
  <si>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</si>
  <si>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</si>
  <si>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</si>
  <si>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</si>
  <si>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</si>
  <si>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</si>
  <si>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</si>
  <si>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</si>
  <si>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</si>
  <si>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</si>
  <si>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</si>
  <si>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</si>
  <si>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</si>
  <si>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</si>
  <si>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</si>
  <si>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</si>
  <si>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</si>
  <si>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</si>
  <si>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</si>
  <si>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</si>
  <si>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</si>
  <si>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</si>
  <si>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</si>
  <si>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</si>
  <si>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</si>
  <si>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</si>
  <si>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</si>
  <si>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</si>
  <si>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</si>
  <si>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</si>
  <si>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</si>
  <si>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</si>
  <si>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</si>
  <si>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</si>
  <si>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</si>
  <si>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</si>
  <si>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</si>
  <si>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</si>
  <si>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</si>
  <si>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</si>
  <si>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</si>
  <si>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</si>
  <si>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</si>
  <si>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</si>
  <si>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</si>
  <si>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</si>
  <si>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</si>
  <si>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</si>
  <si>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</si>
  <si>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</si>
  <si>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</si>
  <si>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</si>
  <si>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</si>
  <si>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</si>
  <si>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</si>
  <si>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</si>
  <si>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</si>
  <si>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</si>
  <si>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</si>
  <si>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</si>
  <si>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</si>
  <si>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</si>
  <si>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</si>
  <si>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</si>
  <si>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</si>
  <si>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</si>
  <si>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</si>
  <si>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</si>
  <si>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</si>
  <si>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</si>
  <si>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</si>
  <si>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</si>
  <si>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</si>
  <si>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</si>
  <si>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</si>
  <si>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</si>
  <si>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</si>
  <si>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</si>
  <si>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</si>
  <si>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</si>
  <si>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</si>
  <si>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</si>
  <si>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</si>
  <si>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</si>
  <si>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</si>
  <si>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</si>
  <si>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</si>
  <si>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</si>
  <si>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</si>
  <si>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</si>
  <si>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</si>
  <si>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</si>
  <si>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</si>
  <si>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</si>
  <si>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</si>
  <si>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</si>
  <si>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</si>
  <si>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</si>
  <si>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</si>
  <si>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</si>
  <si>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</si>
  <si>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</si>
  <si>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</si>
  <si>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</si>
  <si>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</si>
  <si>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</si>
  <si>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</si>
  <si>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</si>
  <si>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</si>
  <si>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</si>
  <si>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</si>
  <si>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</si>
  <si>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</si>
  <si>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</si>
  <si>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</si>
  <si>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</si>
  <si>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</si>
  <si>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</si>
  <si>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</si>
  <si>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</si>
  <si>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</si>
  <si>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</si>
  <si>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</si>
  <si>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</si>
  <si>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</si>
  <si>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</si>
  <si>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</si>
  <si>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</si>
  <si>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</si>
  <si>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</si>
  <si>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</si>
  <si>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</si>
  <si>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</si>
  <si>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</si>
  <si>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</si>
  <si>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</si>
  <si>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</si>
  <si>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</si>
  <si>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</si>
  <si>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</si>
  <si>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</si>
  <si>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</si>
  <si>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</si>
  <si>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</si>
  <si>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</si>
  <si>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</si>
  <si>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</si>
  <si>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</si>
  <si>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</si>
  <si>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</si>
  <si>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</si>
  <si>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</si>
  <si>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</si>
  <si>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</si>
  <si>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</si>
  <si>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</si>
  <si>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</si>
  <si>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</si>
  <si>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</si>
  <si>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</si>
  <si>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</si>
  <si>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</si>
  <si>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</si>
  <si>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</si>
  <si>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</si>
  <si>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</si>
  <si>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</si>
  <si>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</si>
  <si>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</si>
  <si>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</si>
  <si>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</si>
  <si>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</si>
  <si>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</si>
  <si>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</si>
  <si>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</si>
  <si>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</si>
  <si>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</si>
  <si>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</si>
  <si>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</si>
  <si>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</si>
  <si>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</si>
  <si>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</si>
  <si>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</si>
  <si>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</si>
  <si>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</si>
  <si>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</si>
  <si>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</si>
  <si>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</si>
  <si>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</si>
  <si>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</si>
  <si>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</si>
  <si>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</si>
  <si>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</si>
  <si>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</si>
  <si>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</si>
  <si>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</si>
  <si>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</si>
  <si>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</si>
  <si>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</si>
  <si>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</si>
  <si>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</si>
  <si>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</si>
  <si>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</si>
  <si>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</si>
  <si>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</si>
  <si>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</si>
  <si>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</si>
  <si>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</si>
  <si>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</si>
  <si>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</si>
  <si>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</si>
  <si>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</si>
  <si>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</si>
  <si>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</si>
  <si>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</si>
  <si>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</si>
  <si>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</si>
  <si>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</si>
  <si>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</si>
  <si>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</si>
  <si>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</si>
  <si>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</si>
  <si>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</si>
  <si>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</si>
  <si>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</si>
  <si>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</si>
  <si>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</si>
  <si>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</si>
  <si>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</si>
  <si>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</si>
  <si>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</si>
  <si>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</si>
  <si>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</si>
  <si>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</si>
  <si>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</si>
  <si>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</si>
  <si>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</si>
  <si>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</si>
  <si>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</si>
  <si>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</si>
  <si>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</si>
  <si>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</si>
  <si>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</si>
  <si>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</si>
  <si>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</si>
  <si>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</si>
  <si>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</si>
  <si>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</si>
  <si>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</si>
  <si>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</si>
  <si>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</si>
  <si>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</si>
  <si>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</si>
  <si>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</si>
  <si>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</si>
  <si>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</si>
  <si>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</si>
  <si>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</si>
  <si>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</si>
  <si>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</si>
  <si>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</si>
  <si>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</si>
  <si>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</si>
  <si>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</si>
  <si>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</si>
  <si>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</si>
  <si>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</si>
  <si>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</si>
  <si>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</si>
  <si>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</si>
  <si>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</si>
  <si>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</si>
  <si>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</si>
  <si>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</si>
  <si>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</si>
  <si>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</si>
  <si>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</si>
  <si>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</si>
  <si>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</si>
  <si>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</si>
  <si>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</si>
  <si>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</si>
  <si>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</si>
  <si>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</si>
  <si>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</si>
  <si>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</si>
  <si>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</si>
  <si>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</si>
  <si>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</si>
  <si>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</si>
  <si>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</si>
  <si>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</si>
  <si>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</si>
  <si>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</si>
  <si>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</si>
  <si>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</si>
  <si>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</si>
  <si>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</si>
  <si>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</si>
  <si>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</si>
  <si>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</si>
  <si>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</si>
  <si>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</si>
  <si>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</si>
  <si>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</si>
  <si>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</si>
  <si>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</si>
  <si>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</si>
  <si>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</si>
  <si>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</si>
  <si>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</si>
  <si>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</si>
  <si>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</si>
  <si>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</si>
  <si>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</si>
  <si>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</si>
  <si>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</si>
  <si>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</si>
  <si>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</si>
  <si>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</si>
  <si>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</si>
  <si>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</si>
  <si>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</si>
  <si>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</si>
  <si>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</si>
  <si>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</si>
  <si>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</si>
  <si>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</si>
  <si>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</si>
  <si>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</si>
  <si>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</si>
  <si>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</si>
  <si>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</si>
  <si>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</si>
  <si>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</si>
  <si>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</si>
  <si>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</si>
  <si>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</si>
  <si>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</si>
  <si>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</si>
  <si>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</si>
  <si>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</si>
  <si>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</si>
  <si>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</si>
  <si>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</si>
  <si>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</si>
  <si>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</si>
  <si>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</si>
  <si>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</si>
  <si>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</si>
  <si>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</si>
  <si>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</si>
  <si>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</si>
  <si>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</si>
  <si>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</si>
  <si>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</si>
  <si>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</si>
  <si>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</si>
  <si>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</si>
  <si>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</si>
  <si>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</si>
  <si>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</si>
  <si>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</si>
  <si>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</si>
  <si>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</si>
  <si>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</si>
  <si>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</si>
  <si>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</si>
  <si>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</si>
  <si>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</si>
  <si>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</si>
  <si>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</si>
  <si>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</si>
  <si>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</si>
  <si>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</si>
  <si>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</si>
  <si>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</si>
  <si>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</si>
  <si>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</si>
  <si>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</si>
  <si>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</si>
  <si>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</si>
  <si>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</si>
  <si>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</si>
  <si>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</si>
  <si>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</si>
  <si>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</si>
  <si>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</si>
  <si>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</si>
  <si>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</si>
  <si>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</si>
  <si>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</si>
  <si>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</si>
  <si>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</si>
  <si>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</si>
  <si>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</si>
  <si>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</si>
  <si>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</si>
  <si>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</si>
  <si>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</si>
  <si>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</si>
  <si>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</si>
  <si>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</si>
  <si>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</si>
  <si>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XX%</t>
  </si>
  <si>
    <t>ÍTEM</t>
  </si>
  <si>
    <t>DESCRIPCIÓN</t>
  </si>
  <si>
    <t>CONCEPTO</t>
  </si>
  <si>
    <t>E</t>
  </si>
  <si>
    <t>F</t>
  </si>
  <si>
    <t>PERSONAL PROFESIONAL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</si>
  <si>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</si>
  <si>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</si>
  <si>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</si>
  <si>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</si>
  <si>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</si>
  <si>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</si>
  <si>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</si>
  <si>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Director de Estudios y Diseños</t>
  </si>
  <si>
    <t>Profesional Costos y Presupuestos</t>
  </si>
  <si>
    <t>SUBTOTAL COSTO PERSONAL PROFESIONAL</t>
  </si>
  <si>
    <t>COSTOS DE PERSONAL (1)</t>
  </si>
  <si>
    <t>COSTOS INDIRECTOS (2)*</t>
  </si>
  <si>
    <t>SUB TOTAL COSTOS DE PERSONAL + INDIRECTOS (3) = (1) +(2)</t>
  </si>
  <si>
    <t xml:space="preserve">VALOR TOTAL IVA 19% </t>
  </si>
  <si>
    <t>VALOR TOTAL DIAGNÓSTICO</t>
  </si>
  <si>
    <r>
      <t>DESCRIPCIÓN</t>
    </r>
    <r>
      <rPr>
        <b/>
        <sz val="9"/>
        <color rgb="FF000000"/>
        <rFont val="Arial"/>
        <family val="2"/>
      </rPr>
      <t> 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</si>
  <si>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r>
      <t> </t>
    </r>
    <r>
      <rPr>
        <b/>
        <sz val="9"/>
        <color rgb="FF000000"/>
        <rFont val="Arial Narrow"/>
        <family val="2"/>
      </rPr>
      <t xml:space="preserve"> VALOR TOTAL</t>
    </r>
    <r>
      <rPr>
        <b/>
        <sz val="9"/>
        <color rgb="FF000000"/>
        <rFont val="Arial"/>
        <family val="2"/>
      </rPr>
      <t>  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</si>
  <si>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r>
      <t>FACTOR MULTIPLICADOR</t>
    </r>
    <r>
      <rPr>
        <sz val="9"/>
        <color rgb="FF000000"/>
        <rFont val="Arial"/>
        <family val="2"/>
      </rPr>
      <t>  </t>
    </r>
    <r>
      <rPr>
        <sz val="9"/>
        <color rgb="FF000000"/>
        <rFont val="Arial Narrow"/>
        <family val="2"/>
      </rPr>
      <t> </t>
    </r>
  </si>
  <si>
    <t>VALOR COSTOS INDIRECTOS </t>
  </si>
  <si>
    <r>
      <t>AIU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</si>
  <si>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r>
      <t>IVA SOBRE UTILIDAD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</si>
  <si>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r>
      <t>19%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</si>
  <si>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t>ETAPA 1 - DIAGNÓSTICO Y BALANCE PRESUPUESTAL DEL MEJORAMIENTO Y MANTENIMIENTO DE LA INFRAESTRUCTURA FÍSICA DEL EPMSC ROLDANILLO - VALLE DEL CAUCA</t>
  </si>
  <si>
    <t>PRESUPUESTO OFICIAL ESTIMADO OBRA – EPMSC ROLDANILLO</t>
  </si>
  <si>
    <t>ANEXO XX - OFERTA ECONÓMICA
EMPRESA NACIONAL PROMOTORA DEL DESARROLLO TERRITORIAL – ENTerritorio S.A
OBJETO: “MEJORAMIENTO Y MANTENIMIENTO DE LA INFRAESTRUCTURA FÍSICA DEL ESTABLECIMIENTO PENITENCIARIO DE MEDIANA SEGURIDAD Y CARCELARIO EPMSC ROLDANILLO, VALLE DEL CAUCA - A CARGO DEL INSTITUTO NACIONAL PENITENCIARIO Y CARCELARIO – INPEC, EN EL MARCO DEL CONTRATO INTERADMINISTRATIVO NO. 216144.”
INA XXX-2023</t>
  </si>
  <si>
    <t>ANEXO XX - OFERTA ECONÓMICA
EMPRESA NACIONAL PROMOTORA DEL DESARROLLO TERRITORIAL – ENTerritorio S.A.
OBJETO: “MEJORAMIENTO Y MANTENIMIENTO DE LA INFRAESTRUCTURA FÍSICA DEL ESTABLECIMIENTO PENITENCIARIO DE MEDIANA SEGURIDAD Y CARCELARIO EPMSC ROLDANILLO, VALLE DEL CAUCA - A CARGO DEL INSTITUTO NACIONAL PENITENCIARIO Y CARCELARIO – INPEC, EN EL MARCO DEL CONTRATO INTERADMINISTRATIVO NO. 216144.”
INA XXX-2023</t>
  </si>
  <si>
    <t>Arquitecto Diseñador</t>
  </si>
  <si>
    <t xml:space="preserve"> VALOR UNITARIO </t>
  </si>
  <si>
    <t xml:space="preserve"> VALOR TOTAL </t>
  </si>
  <si>
    <t>GARITA</t>
  </si>
  <si>
    <t>1.01</t>
  </si>
  <si>
    <t>Ventana 01: Suministro e instalación de marco metálico tubular de 30x30mm con pisa vidrio metálico en ángulo de 1x1 soldado en sitio. Protección con pintura anticorrosivo 2 manos y acabado final en color azul institucional INPEC (60x50cm). Para instalar en antepecho según lo indicado en sitio.</t>
  </si>
  <si>
    <t>1.02</t>
  </si>
  <si>
    <t>Ventana 02: Suministro e instalación de marco metálico tubular de 30x30mm con pisa vidrio metálico en ángulo de 1x1 soldado en sitio. Protección con pintura anticorrosivo 2 manos y acabado final en color azul institucional INPEC (80x60cm). Para instalar en antepecho según lo indicado en sitio.</t>
  </si>
  <si>
    <t>1.03</t>
  </si>
  <si>
    <t>Ventana 03: Suministro e instalación de marco metálico tubular de 30x30mm con pisa vidrio metálico en ángulo de 1x1 soldado en sitio. Protección con pintura anticorrosivo 2 manos y acabado final en color azul institucional INPEC (1,20x60cm). Para instalar en antepecho según lo indicado en sitio.</t>
  </si>
  <si>
    <t>1.04</t>
  </si>
  <si>
    <t>Demolición parcial con corte de pulidora, disco diamantado según sección ventana (V1, V2 y V3) incluye retiro de escombros del sitio</t>
  </si>
  <si>
    <t>1.5</t>
  </si>
  <si>
    <t>1.05</t>
  </si>
  <si>
    <t>Lleno de vanos con bloques de cemento y mortero impermeabilizado</t>
  </si>
  <si>
    <t>1.06</t>
  </si>
  <si>
    <t>Construcción de dados en anclaje para ventanas en concreto, incluye varilla para soldar con estructura de marco ventana</t>
  </si>
  <si>
    <t>1.07</t>
  </si>
  <si>
    <t>Suministro e instalación vidrio 10+10 blindaje tipo 5 con película intermedia ANALOCK (60x50cm) Ventana tipo (V1)</t>
  </si>
  <si>
    <t>0.3</t>
  </si>
  <si>
    <t>1.08</t>
  </si>
  <si>
    <t>Suministro e instalación vidrio 10+10 blindaje tipo 5 con película intermedia ANALOCK (80x60cm) Ventana tipo (V2)</t>
  </si>
  <si>
    <t>0.48</t>
  </si>
  <si>
    <t>1.09</t>
  </si>
  <si>
    <t>Suministro e instalación vidrio 10+10 blindaje tipo 5 con película intermedia ANALOCK (1,20x60cm) Ventana tipo (V3)</t>
  </si>
  <si>
    <t>0.72</t>
  </si>
  <si>
    <t>1.10</t>
  </si>
  <si>
    <t>Suministro e instalación de marco y puerta metálica reforzada de seguridad tipo PG de la altura 2,40x1m la cual incluye: 1 marco metálico reforzado de batiente de 15cm de ancho con 3 anclajes laterales metálicos para ser soldado en sitio</t>
  </si>
  <si>
    <t>1.11</t>
  </si>
  <si>
    <t>Suministro e instalación de cerradura/pasador</t>
  </si>
  <si>
    <t>1.12</t>
  </si>
  <si>
    <t>Corte con disco diamantado de mediacaña para instalación de marco de puerta metálica</t>
  </si>
  <si>
    <t>GL</t>
  </si>
  <si>
    <t>1.13</t>
  </si>
  <si>
    <t>Construcción de mediacaña en mortero impermeabilizado incluyendo marco en aluminio de 5 mm de espesor</t>
  </si>
  <si>
    <t>CERRAMIENTO CON MALLA DE SEGURIDAD</t>
  </si>
  <si>
    <t>2.01</t>
  </si>
  <si>
    <t>Suministro e instalación de estructura perimetral y central de tubo cilíndrico de 2" con pintura electrostática o similar a la actual, resistente a la intemperie y soldada malla eslabonada calibre 10 con hueco de 1"x2-1/2"</t>
  </si>
  <si>
    <t>2.02</t>
  </si>
  <si>
    <t>Anclajes a fachada con chazo expansivo de 5/16" por 2-12"</t>
  </si>
  <si>
    <t>REFORZAMIENTO DE REJAS EN PUERTAS</t>
  </si>
  <si>
    <t>3.01</t>
  </si>
  <si>
    <t>Suministro e instalación de lámina en acero de 30x30 calibre 14 por ambas caras de la puerta, pintura de acabado anticorrosivo y esmalte color institucional INPEC este elemento es soldado en sitio</t>
  </si>
  <si>
    <t>6.5</t>
  </si>
  <si>
    <t>3.02</t>
  </si>
  <si>
    <t>Instalación de tubo en el piso de calibre 10 con espesor de 3mm para asegurar pasador de reja en el piso</t>
  </si>
  <si>
    <t>3.03</t>
  </si>
  <si>
    <t>Suministro e instalación de varillas lisa de acero de 1/2" para reforzamiento horizontal, incluye corte, soldadura y protección con anticorrosivo y esmalte color azul institucional INPEC</t>
  </si>
  <si>
    <t>INSTALACIÓN DE CAJÓN METÁLICO</t>
  </si>
  <si>
    <t>4.01</t>
  </si>
  <si>
    <t>Malla de seguridad en acero con estructura metálica en perfiles para asilamiento total de tubería hidrosanitaria de cielo raso</t>
  </si>
  <si>
    <t>4.02</t>
  </si>
  <si>
    <t>Suministro e instalación de ducto horizontal en lámina galvanizada calibre 25 (90cm de desarrollo) incluye soporte en perfilería metálica</t>
  </si>
  <si>
    <t>CERRAMIENTO CON MALLA ESLABONADA</t>
  </si>
  <si>
    <t>5.01</t>
  </si>
  <si>
    <t>5.02</t>
  </si>
  <si>
    <t>INSTALACIÓN MALLA DE SEGURIDAD PARA VANO DE ESCALERA DE LA TERRAZA</t>
  </si>
  <si>
    <t>6.01</t>
  </si>
  <si>
    <t>Instalación de malla metálica de seguridad, incluye marco metálico con protección con anticorrosivo y esmalte color azul institucional INPEC</t>
  </si>
  <si>
    <t>MANTENIMIENTO DE INSTALACIONES DE SERVICIOS PÚBLICOS</t>
  </si>
  <si>
    <t>7.01</t>
  </si>
  <si>
    <t>Revisión de conexiones principales y acometidas de instalaciones hidráulicas</t>
  </si>
  <si>
    <t>7.02</t>
  </si>
  <si>
    <t>Revisión de conexiones principales y acometidas de instalaciones eléctricas</t>
  </si>
  <si>
    <t>INSTALACIÓN DE REJA EN SANIDAD</t>
  </si>
  <si>
    <t>8.01</t>
  </si>
  <si>
    <t>Suministro e instalación de reja metálica en varilla de 1" según diseño para vano de 2x3m, con protección y acabado con pintura anticorrosiva y esmalte color azul institucional INPEC</t>
  </si>
  <si>
    <t>INSTALACIÓN DE REJAS EN ESCALERAS CON ACCESO AL AREA ADMINISTRATIVA</t>
  </si>
  <si>
    <t>9.01</t>
  </si>
  <si>
    <t>TOTAL COSTOS DIRECTOS</t>
  </si>
  <si>
    <t>UTILIDAD</t>
  </si>
  <si>
    <t>IVA/UTILIDAD</t>
  </si>
  <si>
    <t>19.00%</t>
  </si>
  <si>
    <t>TOTAL COSTOS INDIRECTOS</t>
  </si>
  <si>
    <t>TOTAL EJECUCIÓN</t>
  </si>
  <si>
    <t>VALOR ETAPA 1 – DIAGNÓSTICO </t>
  </si>
  <si>
    <t>PLAZO: 1 MES</t>
  </si>
  <si>
    <r>
      <t>IVA 19% DE LA ETAPA 1</t>
    </r>
    <r>
      <rPr>
        <sz val="9"/>
        <color rgb="FF000000"/>
        <rFont val="Arial"/>
        <family val="2"/>
      </rPr>
      <t> </t>
    </r>
  </si>
  <si>
    <r>
      <t>VALOR TOTAL ETAPA 1 + IVA 19%</t>
    </r>
    <r>
      <rPr>
        <b/>
        <sz val="9"/>
        <color rgb="FF000000"/>
        <rFont val="Arial"/>
        <family val="2"/>
      </rPr>
      <t> </t>
    </r>
    <r>
      <rPr>
        <b/>
        <sz val="9"/>
        <color rgb="FFFF0000"/>
        <rFont val="Arial Narrow"/>
        <family val="2"/>
      </rPr>
      <t>(A)</t>
    </r>
    <r>
      <rPr>
        <sz val="9"/>
        <color rgb="FFFF0000"/>
        <rFont val="Arial"/>
        <family val="2"/>
      </rPr>
      <t> </t>
    </r>
    <r>
      <rPr>
        <sz val="9"/>
        <color rgb="FFFF0000"/>
        <rFont val="Arial Narrow"/>
        <family val="2"/>
      </rPr>
      <t> </t>
    </r>
  </si>
  <si>
    <r>
      <t>VALOR COSTO DIRECTO ETAPA 2 - EJECUCIÓN OBRAS</t>
    </r>
    <r>
      <rPr>
        <sz val="9"/>
        <color rgb="FF000000"/>
        <rFont val="Arial"/>
        <family val="2"/>
      </rPr>
      <t> </t>
    </r>
    <r>
      <rPr>
        <sz val="9"/>
        <color rgb="FF000000"/>
        <rFont val="Arial Narrow"/>
        <family val="2"/>
      </rPr>
      <t> </t>
    </r>
  </si>
  <si>
    <t>PLAZO: 2.5 MESES </t>
  </si>
  <si>
    <r>
      <t>VALOR</t>
    </r>
    <r>
      <rPr>
        <b/>
        <sz val="9"/>
        <color rgb="FF000000"/>
        <rFont val="Arial"/>
        <family val="2"/>
      </rPr>
      <t> </t>
    </r>
    <r>
      <rPr>
        <b/>
        <sz val="9"/>
        <color rgb="FF000000"/>
        <rFont val="Arial Narrow"/>
        <family val="2"/>
      </rPr>
      <t>TOTAL ETAPA 2 EJECUCIÓN DE OBRA</t>
    </r>
    <r>
      <rPr>
        <b/>
        <sz val="9"/>
        <color rgb="FF000000"/>
        <rFont val="Arial"/>
        <family val="2"/>
      </rPr>
      <t> </t>
    </r>
    <r>
      <rPr>
        <b/>
        <sz val="9"/>
        <color rgb="FFFF0000"/>
        <rFont val="Arial Narrow"/>
        <family val="2"/>
      </rPr>
      <t>(B)</t>
    </r>
    <r>
      <rPr>
        <sz val="9"/>
        <color rgb="FFFF0000"/>
        <rFont val="Arial"/>
        <family val="2"/>
      </rPr>
      <t> </t>
    </r>
    <r>
      <rPr>
        <sz val="9"/>
        <color rgb="FFFF0000"/>
        <rFont val="Arial Narrow"/>
        <family val="2"/>
      </rPr>
      <t> </t>
    </r>
  </si>
  <si>
    <r>
      <t>VALOR TOTAL PROYECTO</t>
    </r>
    <r>
      <rPr>
        <b/>
        <sz val="11"/>
        <color rgb="FF000000"/>
        <rFont val="Arial"/>
        <family val="2"/>
      </rPr>
      <t> </t>
    </r>
    <r>
      <rPr>
        <b/>
        <sz val="11"/>
        <color rgb="FFFF0000"/>
        <rFont val="Arial Narrow"/>
        <family val="2"/>
      </rPr>
      <t>(C)</t>
    </r>
    <r>
      <rPr>
        <b/>
        <sz val="11"/>
        <color rgb="FFFF0000"/>
        <rFont val="Arial"/>
        <family val="2"/>
      </rPr>
      <t> </t>
    </r>
    <r>
      <rPr>
        <b/>
        <sz val="11"/>
        <color rgb="FF000000"/>
        <rFont val="Arial Narrow"/>
        <family val="2"/>
      </rPr>
      <t>=</t>
    </r>
    <r>
      <rPr>
        <b/>
        <sz val="11"/>
        <color rgb="FF000000"/>
        <rFont val="Arial"/>
        <family val="2"/>
      </rPr>
      <t> </t>
    </r>
    <r>
      <rPr>
        <b/>
        <sz val="11"/>
        <color rgb="FFFF0000"/>
        <rFont val="Arial Narrow"/>
        <family val="2"/>
      </rPr>
      <t>(A + B)</t>
    </r>
    <r>
      <rPr>
        <sz val="11"/>
        <color rgb="FFFF0000"/>
        <rFont val="Arial"/>
        <family val="2"/>
      </rPr>
      <t> </t>
    </r>
    <r>
      <rPr>
        <sz val="11"/>
        <color rgb="FFFF0000"/>
        <rFont val="Arial Narrow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</si>
</sst>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.0_-;\-&quot;$&quot;\ * #,##0.0_-;_-&quot;$&quot;\ * &quot;-&quot;??_-;_-@_-"/>
    <numFmt numFmtId="166" formatCode="0.0%"/>
    <numFmt numFmtId="167" formatCode="_-* #,##0.0_-;\-* #,##0.0_-;_-* &quot;-&quot;?_-;_-@_-"/>
    <numFmt numFmtId="168" formatCode="[$$-240A]\ #,##0;\-[$$-240A]\ #,##0"/>
    <numFmt numFmtId="169" formatCode="_-&quot;$&quot;\ * #,##0_-;\-&quot;$&quot;\ * #,##0_-;_-&quot;$&quot;\ * &quot;-&quot;??_-;_-@_-"/>
    <numFmt numFmtId="170" formatCode="0.0"/>
    <numFmt numFmtId="171" formatCode="[$€-2]\ #,##0.00_);[Red]\([$€-2]\ #,##0.00\)"/>
    <numFmt numFmtId="172" formatCode="_-&quot;$&quot;\ * #,##0.0_-;\-&quot;$&quot;\ * #,##0.0_-;_-&quot;$&quot;\ * &quot;-&quot;?_-;_-@_-"/>
    <numFmt numFmtId="173" formatCode="&quot;$&quot;\ #,##0.00"/>
    <numFmt numFmtId="174" formatCode="_-&quot;$&quot;\ * #,##0.00_-;\-&quot;$&quot;\ * #,##0.00_-;_-&quot;$&quot;\ * &quot;-&quot;_-;_-@_-"/>
    <numFmt numFmtId="175" formatCode="[$$-240A]\ #,##0.00;\-[$$-240A]\ #,##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Arial Narrow"/>
      <family val="2"/>
    </font>
    <font>
      <b/>
      <sz val="9"/>
      <color rgb="FFFFFFFF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4F85"/>
        <bgColor indexed="64"/>
      </patternFill>
    </fill>
    <fill>
      <patternFill patternType="solid">
        <fgColor rgb="FFDDEBF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1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7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6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42" fontId="8" fillId="0" borderId="0" xfId="2" applyFont="1" applyBorder="1" applyAlignment="1">
      <alignment horizontal="left" vertical="center"/>
    </xf>
    <xf numFmtId="42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42" fontId="12" fillId="0" borderId="0" xfId="2" applyFont="1" applyBorder="1" applyAlignment="1">
      <alignment horizontal="left" vertical="center"/>
    </xf>
    <xf numFmtId="42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42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42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42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69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44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5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68" fontId="10" fillId="3" borderId="7" xfId="1" applyNumberFormat="1" applyFont="1" applyFill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5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5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42" fontId="8" fillId="0" borderId="7" xfId="2" applyFont="1" applyBorder="1" applyAlignment="1">
      <alignment vertical="center"/>
    </xf>
    <xf numFmtId="172" fontId="35" fillId="0" borderId="0" xfId="0" applyNumberFormat="1" applyFont="1" applyAlignment="1">
      <alignment horizontal="center" vertical="center"/>
    </xf>
    <xf numFmtId="165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43" fontId="3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68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4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43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3" fontId="34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vertical="center" wrapText="1"/>
    </xf>
    <xf numFmtId="42" fontId="6" fillId="0" borderId="0" xfId="4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5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0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0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0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44" fontId="26" fillId="0" borderId="0" xfId="0" applyNumberFormat="1" applyFont="1"/>
    <xf numFmtId="44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44" fontId="49" fillId="0" borderId="0" xfId="1" applyFont="1" applyAlignment="1">
      <alignment horizontal="left" vertical="center"/>
    </xf>
    <xf numFmtId="168" fontId="49" fillId="0" borderId="40" xfId="1" applyNumberFormat="1" applyFont="1" applyFill="1" applyBorder="1" applyAlignment="1">
      <alignment horizontal="right" vertical="center"/>
    </xf>
    <xf numFmtId="44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4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44" fontId="53" fillId="0" borderId="0" xfId="1" applyFont="1" applyAlignment="1">
      <alignment horizontal="left" vertical="center"/>
    </xf>
    <xf numFmtId="168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 wrapText="1"/>
    </xf>
    <xf numFmtId="42" fontId="49" fillId="0" borderId="42" xfId="2" applyFont="1" applyFill="1" applyBorder="1" applyAlignment="1">
      <alignment vertical="center"/>
    </xf>
    <xf numFmtId="165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44" fontId="49" fillId="0" borderId="0" xfId="1" applyFont="1" applyAlignment="1">
      <alignment horizontal="left"/>
    </xf>
    <xf numFmtId="44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68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4" fontId="53" fillId="0" borderId="0" xfId="1" applyFont="1" applyFill="1" applyBorder="1" applyAlignment="1">
      <alignment horizontal="left" vertical="center"/>
    </xf>
    <xf numFmtId="173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8" fontId="56" fillId="0" borderId="40" xfId="1" applyNumberFormat="1" applyFont="1" applyFill="1" applyBorder="1" applyAlignment="1">
      <alignment horizontal="right" vertical="center"/>
    </xf>
    <xf numFmtId="168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42" fontId="12" fillId="9" borderId="7" xfId="2" applyFont="1" applyFill="1" applyBorder="1" applyAlignment="1">
      <alignment vertical="center"/>
    </xf>
    <xf numFmtId="165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42" fontId="8" fillId="6" borderId="7" xfId="2" applyFont="1" applyFill="1" applyBorder="1" applyAlignment="1">
      <alignment vertical="center"/>
    </xf>
    <xf numFmtId="169" fontId="8" fillId="6" borderId="7" xfId="1" applyNumberFormat="1" applyFont="1" applyFill="1" applyBorder="1" applyAlignment="1">
      <alignment vertical="center"/>
    </xf>
    <xf numFmtId="168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69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42" fontId="12" fillId="6" borderId="7" xfId="2" applyFont="1" applyFill="1" applyBorder="1" applyAlignment="1">
      <alignment vertical="center"/>
    </xf>
    <xf numFmtId="165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42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5" fontId="16" fillId="5" borderId="7" xfId="1" applyNumberFormat="1" applyFont="1" applyFill="1" applyBorder="1" applyAlignment="1">
      <alignment horizontal="right" vertical="center"/>
    </xf>
    <xf numFmtId="174" fontId="8" fillId="6" borderId="7" xfId="2" applyNumberFormat="1" applyFont="1" applyFill="1" applyBorder="1" applyAlignment="1">
      <alignment vertical="center"/>
    </xf>
    <xf numFmtId="0" fontId="59" fillId="0" borderId="0" xfId="0" applyFont="1"/>
    <xf numFmtId="0" fontId="59" fillId="0" borderId="0" xfId="0" applyFont="1" applyAlignment="1">
      <alignment horizontal="left" wrapText="1"/>
    </xf>
    <xf numFmtId="43" fontId="59" fillId="0" borderId="0" xfId="15" applyFont="1" applyAlignment="1">
      <alignment horizontal="center" vertical="center"/>
    </xf>
    <xf numFmtId="4" fontId="59" fillId="0" borderId="0" xfId="0" applyNumberFormat="1" applyFont="1" applyAlignment="1">
      <alignment horizontal="right"/>
    </xf>
    <xf numFmtId="4" fontId="59" fillId="0" borderId="0" xfId="1" applyNumberFormat="1" applyFont="1" applyAlignment="1">
      <alignment horizontal="right"/>
    </xf>
    <xf numFmtId="0" fontId="60" fillId="0" borderId="61" xfId="0" applyFont="1" applyBorder="1" applyAlignment="1">
      <alignment horizontal="center" vertical="center" wrapText="1"/>
    </xf>
    <xf numFmtId="0" fontId="60" fillId="0" borderId="62" xfId="0" applyFont="1" applyBorder="1" applyAlignment="1">
      <alignment horizontal="center" vertical="center" wrapText="1"/>
    </xf>
    <xf numFmtId="0" fontId="61" fillId="0" borderId="62" xfId="0" applyFont="1" applyBorder="1" applyAlignment="1">
      <alignment horizontal="center" vertical="center" wrapText="1"/>
    </xf>
    <xf numFmtId="0" fontId="61" fillId="0" borderId="61" xfId="0" applyFont="1" applyBorder="1" applyAlignment="1">
      <alignment horizontal="justify" vertical="center" wrapText="1"/>
    </xf>
    <xf numFmtId="4" fontId="61" fillId="0" borderId="62" xfId="0" applyNumberFormat="1" applyFont="1" applyBorder="1" applyAlignment="1">
      <alignment horizontal="right" vertical="center" wrapText="1"/>
    </xf>
    <xf numFmtId="10" fontId="61" fillId="0" borderId="62" xfId="0" applyNumberFormat="1" applyFont="1" applyBorder="1" applyAlignment="1">
      <alignment horizontal="center" vertical="center" wrapText="1"/>
    </xf>
    <xf numFmtId="10" fontId="59" fillId="0" borderId="62" xfId="0" applyNumberFormat="1" applyFont="1" applyBorder="1" applyAlignment="1">
      <alignment horizontal="center" vertical="center" wrapText="1"/>
    </xf>
    <xf numFmtId="4" fontId="60" fillId="0" borderId="62" xfId="0" applyNumberFormat="1" applyFont="1" applyBorder="1" applyAlignment="1">
      <alignment horizontal="right" vertical="center" wrapText="1"/>
    </xf>
    <xf numFmtId="4" fontId="60" fillId="15" borderId="62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42" fontId="8" fillId="0" borderId="24" xfId="2" applyFont="1" applyFill="1" applyBorder="1" applyAlignment="1">
      <alignment horizontal="center" vertical="center"/>
    </xf>
    <xf numFmtId="42" fontId="8" fillId="0" borderId="23" xfId="2" applyFont="1" applyFill="1" applyBorder="1" applyAlignment="1">
      <alignment horizontal="center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44" fontId="52" fillId="0" borderId="0" xfId="0" applyNumberFormat="1" applyFont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168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58" fillId="0" borderId="55" xfId="0" applyFont="1" applyBorder="1" applyAlignment="1" applyProtection="1">
      <alignment horizontal="center" vertical="center" wrapText="1"/>
      <protection locked="0"/>
    </xf>
    <xf numFmtId="0" fontId="58" fillId="0" borderId="56" xfId="0" applyFont="1" applyBorder="1" applyAlignment="1" applyProtection="1">
      <alignment horizontal="center" vertical="center" wrapText="1"/>
      <protection locked="0"/>
    </xf>
    <xf numFmtId="0" fontId="58" fillId="0" borderId="57" xfId="0" applyFont="1" applyBorder="1" applyAlignment="1" applyProtection="1">
      <alignment horizontal="center" vertical="center" wrapText="1"/>
      <protection locked="0"/>
    </xf>
    <xf numFmtId="0" fontId="60" fillId="15" borderId="58" xfId="0" applyFont="1" applyFill="1" applyBorder="1" applyAlignment="1">
      <alignment horizontal="center" vertical="center" wrapText="1"/>
    </xf>
    <xf numFmtId="0" fontId="60" fillId="15" borderId="59" xfId="0" applyFont="1" applyFill="1" applyBorder="1" applyAlignment="1">
      <alignment horizontal="center" vertical="center" wrapText="1"/>
    </xf>
    <xf numFmtId="0" fontId="60" fillId="15" borderId="60" xfId="0" applyFont="1" applyFill="1" applyBorder="1" applyAlignment="1">
      <alignment horizontal="center" vertical="center" wrapText="1"/>
    </xf>
    <xf numFmtId="0" fontId="62" fillId="17" borderId="65" xfId="0" applyFont="1" applyFill="1" applyBorder="1" applyAlignment="1">
      <alignment horizontal="center" vertical="center" wrapText="1"/>
    </xf>
    <xf numFmtId="0" fontId="62" fillId="17" borderId="64" xfId="0" applyFont="1" applyFill="1" applyBorder="1" applyAlignment="1">
      <alignment horizontal="center" vertical="center" wrapText="1"/>
    </xf>
    <xf numFmtId="0" fontId="62" fillId="17" borderId="62" xfId="0" applyFont="1" applyFill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0" fillId="0" borderId="58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 wrapText="1"/>
    </xf>
    <xf numFmtId="0" fontId="60" fillId="0" borderId="58" xfId="0" applyFont="1" applyBorder="1" applyAlignment="1">
      <alignment vertical="center" wrapText="1"/>
    </xf>
    <xf numFmtId="0" fontId="60" fillId="0" borderId="59" xfId="0" applyFont="1" applyBorder="1" applyAlignment="1">
      <alignment vertical="center" wrapText="1"/>
    </xf>
    <xf numFmtId="0" fontId="62" fillId="17" borderId="58" xfId="0" applyFont="1" applyFill="1" applyBorder="1" applyAlignment="1">
      <alignment vertical="center" wrapText="1"/>
    </xf>
    <xf numFmtId="0" fontId="62" fillId="17" borderId="59" xfId="0" applyFont="1" applyFill="1" applyBorder="1" applyAlignment="1">
      <alignment vertical="center" wrapText="1"/>
    </xf>
    <xf numFmtId="0" fontId="62" fillId="17" borderId="60" xfId="0" applyFont="1" applyFill="1" applyBorder="1" applyAlignment="1">
      <alignment vertical="center" wrapText="1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left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58" fillId="0" borderId="67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60" fillId="15" borderId="67" xfId="0" applyFont="1" applyFill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59" fillId="0" borderId="45" xfId="0" applyFont="1" applyBorder="1" applyAlignment="1">
      <alignment horizontal="justify" vertical="center" wrapText="1"/>
    </xf>
    <xf numFmtId="0" fontId="61" fillId="0" borderId="45" xfId="0" applyFont="1" applyBorder="1" applyAlignment="1">
      <alignment horizontal="justify" vertical="center"/>
    </xf>
    <xf numFmtId="0" fontId="58" fillId="16" borderId="45" xfId="0" applyFont="1" applyFill="1" applyBorder="1" applyAlignment="1">
      <alignment horizontal="right" vertical="center"/>
    </xf>
    <xf numFmtId="0" fontId="59" fillId="16" borderId="45" xfId="0" applyFont="1" applyFill="1" applyBorder="1" applyAlignment="1">
      <alignment horizontal="right" vertical="center"/>
    </xf>
    <xf numFmtId="0" fontId="75" fillId="19" borderId="45" xfId="0" applyFont="1" applyFill="1" applyBorder="1" applyAlignment="1">
      <alignment horizontal="right" vertical="center"/>
    </xf>
    <xf numFmtId="0" fontId="75" fillId="19" borderId="55" xfId="0" applyFont="1" applyFill="1" applyBorder="1" applyAlignment="1">
      <alignment horizontal="center" vertical="center" wrapText="1"/>
    </xf>
    <xf numFmtId="0" fontId="58" fillId="15" borderId="55" xfId="0" applyFont="1" applyFill="1" applyBorder="1" applyAlignment="1">
      <alignment vertical="center" wrapText="1"/>
    </xf>
    <xf numFmtId="0" fontId="58" fillId="15" borderId="56" xfId="0" applyFont="1" applyFill="1" applyBorder="1" applyAlignment="1">
      <alignment vertical="center" wrapText="1"/>
    </xf>
    <xf numFmtId="0" fontId="58" fillId="15" borderId="66" xfId="0" applyFont="1" applyFill="1" applyBorder="1" applyAlignment="1">
      <alignment vertical="center" wrapText="1"/>
    </xf>
    <xf numFmtId="0" fontId="58" fillId="15" borderId="55" xfId="0" applyFont="1" applyFill="1" applyBorder="1" applyAlignment="1">
      <alignment horizontal="justify" vertical="center" wrapText="1"/>
    </xf>
    <xf numFmtId="0" fontId="58" fillId="15" borderId="56" xfId="0" applyFont="1" applyFill="1" applyBorder="1" applyAlignment="1">
      <alignment horizontal="justify" vertical="center" wrapText="1"/>
    </xf>
    <xf numFmtId="0" fontId="58" fillId="15" borderId="66" xfId="0" applyFont="1" applyFill="1" applyBorder="1" applyAlignment="1">
      <alignment horizontal="justify" vertical="center" wrapText="1"/>
    </xf>
    <xf numFmtId="0" fontId="58" fillId="16" borderId="55" xfId="0" applyFont="1" applyFill="1" applyBorder="1" applyAlignment="1">
      <alignment horizontal="center" vertical="center" wrapText="1"/>
    </xf>
    <xf numFmtId="0" fontId="58" fillId="16" borderId="56" xfId="0" applyFont="1" applyFill="1" applyBorder="1" applyAlignment="1">
      <alignment horizontal="center" vertical="center" wrapText="1"/>
    </xf>
    <xf numFmtId="0" fontId="58" fillId="16" borderId="57" xfId="0" applyFont="1" applyFill="1" applyBorder="1" applyAlignment="1">
      <alignment horizontal="center" vertical="center" wrapText="1"/>
    </xf>
    <xf numFmtId="0" fontId="58" fillId="16" borderId="55" xfId="0" applyFont="1" applyFill="1" applyBorder="1" applyAlignment="1">
      <alignment horizontal="right" vertical="center"/>
    </xf>
    <xf numFmtId="0" fontId="58" fillId="16" borderId="56" xfId="0" applyFont="1" applyFill="1" applyBorder="1" applyAlignment="1">
      <alignment horizontal="right" vertical="center"/>
    </xf>
    <xf numFmtId="0" fontId="58" fillId="16" borderId="57" xfId="0" applyFont="1" applyFill="1" applyBorder="1" applyAlignment="1">
      <alignment horizontal="right" vertical="center"/>
    </xf>
    <xf numFmtId="0" fontId="75" fillId="19" borderId="56" xfId="0" applyFont="1" applyFill="1" applyBorder="1" applyAlignment="1">
      <alignment horizontal="center" vertical="center" wrapText="1"/>
    </xf>
    <xf numFmtId="0" fontId="75" fillId="19" borderId="57" xfId="0" applyFont="1" applyFill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0" fontId="63" fillId="20" borderId="71" xfId="0" applyFont="1" applyFill="1" applyBorder="1" applyAlignment="1">
      <alignment horizontal="center" vertical="center" wrapText="1"/>
    </xf>
    <xf numFmtId="0" fontId="61" fillId="0" borderId="72" xfId="0" applyFont="1" applyBorder="1" applyAlignment="1">
      <alignment horizontal="center" vertical="center" wrapText="1"/>
    </xf>
    <xf numFmtId="0" fontId="61" fillId="0" borderId="71" xfId="0" applyFont="1" applyBorder="1" applyAlignment="1">
      <alignment horizontal="right" vertical="center" wrapText="1"/>
    </xf>
    <xf numFmtId="0" fontId="60" fillId="0" borderId="71" xfId="0" applyFont="1" applyBorder="1" applyAlignment="1">
      <alignment horizontal="right" vertical="center" wrapText="1"/>
    </xf>
    <xf numFmtId="0" fontId="61" fillId="18" borderId="71" xfId="0" applyFont="1" applyFill="1" applyBorder="1" applyAlignment="1">
      <alignment horizontal="right" vertical="center" wrapText="1"/>
    </xf>
    <xf numFmtId="0" fontId="61" fillId="0" borderId="72" xfId="0" applyFont="1" applyBorder="1" applyAlignment="1">
      <alignment vertical="center" wrapText="1"/>
    </xf>
    <xf numFmtId="0" fontId="59" fillId="0" borderId="71" xfId="0" applyFont="1" applyBorder="1" applyAlignment="1">
      <alignment horizontal="right" vertical="center" wrapText="1"/>
    </xf>
    <xf numFmtId="0" fontId="69" fillId="0" borderId="73" xfId="0" applyFont="1" applyBorder="1" applyAlignment="1">
      <alignment horizontal="right" vertical="center" wrapText="1"/>
    </xf>
    <xf numFmtId="0" fontId="60" fillId="15" borderId="68" xfId="0" applyFont="1" applyFill="1" applyBorder="1" applyAlignment="1">
      <alignment horizontal="center" vertical="center" wrapText="1"/>
    </xf>
    <xf numFmtId="0" fontId="60" fillId="15" borderId="69" xfId="0" applyFont="1" applyFill="1" applyBorder="1" applyAlignment="1">
      <alignment horizontal="center" vertical="center" wrapText="1"/>
    </xf>
    <xf numFmtId="0" fontId="60" fillId="15" borderId="70" xfId="0" applyFont="1" applyFill="1" applyBorder="1" applyAlignment="1">
      <alignment horizontal="center" vertical="center" wrapText="1"/>
    </xf>
    <xf numFmtId="0" fontId="60" fillId="20" borderId="74" xfId="0" applyFont="1" applyFill="1" applyBorder="1" applyAlignment="1">
      <alignment horizontal="center" vertical="center" wrapText="1"/>
    </xf>
    <xf numFmtId="0" fontId="60" fillId="20" borderId="57" xfId="0" applyFont="1" applyFill="1" applyBorder="1" applyAlignment="1">
      <alignment horizontal="center" vertical="center" wrapText="1"/>
    </xf>
    <xf numFmtId="0" fontId="61" fillId="0" borderId="75" xfId="0" applyFont="1" applyBorder="1" applyAlignment="1">
      <alignment horizontal="right" vertical="center" wrapText="1"/>
    </xf>
    <xf numFmtId="0" fontId="61" fillId="0" borderId="76" xfId="0" applyFont="1" applyBorder="1" applyAlignment="1">
      <alignment horizontal="right" vertical="center" wrapText="1"/>
    </xf>
    <xf numFmtId="0" fontId="61" fillId="0" borderId="74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0" fillId="0" borderId="74" xfId="0" applyFont="1" applyBorder="1" applyAlignment="1">
      <alignment vertical="center" wrapText="1"/>
    </xf>
    <xf numFmtId="0" fontId="60" fillId="0" borderId="57" xfId="0" applyFont="1" applyBorder="1" applyAlignment="1">
      <alignment vertical="center" wrapText="1"/>
    </xf>
    <xf numFmtId="0" fontId="69" fillId="0" borderId="77" xfId="0" applyFont="1" applyBorder="1" applyAlignment="1">
      <alignment vertical="center" wrapText="1"/>
    </xf>
    <xf numFmtId="0" fontId="69" fillId="0" borderId="78" xfId="0" applyFont="1" applyBorder="1" applyAlignment="1">
      <alignment vertical="center" wrapText="1"/>
    </xf>
  </cellXfs>
  <cellStyles count="19">
    <cellStyle name="DiRootsFullNameTitleStyle" xfId="8"/>
    <cellStyle name="DiRootsHeaderStyle" xfId="7"/>
    <cellStyle name="Hipervínculo" xfId="5" builtinId="8"/>
    <cellStyle name="Millares" xfId="15" builtinId="3"/>
    <cellStyle name="Millares [0] 2 2" xfId="9"/>
    <cellStyle name="Millares 3" xfId="10"/>
    <cellStyle name="Millares 3 2" xfId="14"/>
    <cellStyle name="Moneda" xfId="1" builtinId="4"/>
    <cellStyle name="Moneda [0]" xfId="2" builtinId="7"/>
    <cellStyle name="Moneda [0] 2" xfId="13"/>
    <cellStyle name="Moneda 2" xfId="12"/>
    <cellStyle name="Moneda 3" xfId="17"/>
    <cellStyle name="Normal" xfId="0" builtinId="0"/>
    <cellStyle name="Normal 2" xfId="4"/>
    <cellStyle name="Normal 3" xfId="11"/>
    <cellStyle name="Normal 3 2" xfId="16"/>
    <cellStyle name="Normal 5" xfId="18"/>
    <cellStyle name="Normal 6" xfId="6"/>
    <cellStyle name="Porcentaje" xfId="3" builtinId="5"/>
  </cellStyles>
  <dxfs count="185">
    <dxf>
      <fill>
        <patternFill>
          <bgColor theme="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cid:image001.png@01DA1C9A.19124520" TargetMode="External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cid:image001.png@01DA1C9A.19124520" TargetMode="External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cid:image001.png@01DA1C9A.19124520" TargetMode="External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.png"/><Relationship Id="rId7" Type="http://schemas.openxmlformats.org/officeDocument/2006/relationships/image" Target="../media/image13.png"/><Relationship Id="rId2" Type="http://schemas.openxmlformats.org/officeDocument/2006/relationships/image" Target="../media/image4.jpeg"/><Relationship Id="rId1" Type="http://schemas.openxmlformats.org/officeDocument/2006/relationships/image" Target="../media/image10.jpeg"/><Relationship Id="rId6" Type="http://schemas.openxmlformats.org/officeDocument/2006/relationships/image" Target="../media/image12.png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687916</xdr:colOff>
      <xdr:row>2</xdr:row>
      <xdr:rowOff>44450</xdr:rowOff>
    </xdr:from>
    <xdr:to>
      <xdr:col>8</xdr:col>
      <xdr:colOff>714375</xdr:colOff>
      <xdr:row>2</xdr:row>
      <xdr:rowOff>445663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796D77-7A4F-487A-996B-19FB7ACD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1916" y="436033"/>
          <a:ext cx="788459" cy="401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34636</xdr:colOff>
      <xdr:row>2</xdr:row>
      <xdr:rowOff>12701</xdr:rowOff>
    </xdr:from>
    <xdr:to>
      <xdr:col>2</xdr:col>
      <xdr:colOff>412749</xdr:colOff>
      <xdr:row>2</xdr:row>
      <xdr:rowOff>349250</xdr:rowOff>
    </xdr:to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636" y="404284"/>
          <a:ext cx="1140113" cy="336549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39178" cy="162224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C5054035-6B42-47D7-B5A8-C1333F16AAFB}"/>
            </a:ext>
          </a:extLst>
        </xdr:cNvPr>
        <xdr:cNvSpPr>
          <a:spLocks noChangeArrowheads="1"/>
        </xdr:cNvSpPr>
      </xdr:nvSpPr>
      <xdr:spPr bwMode="auto">
        <a:xfrm>
          <a:off x="13931900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32060" cy="132665"/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E8779926-28C8-4348-A072-FA64154352E8}"/>
            </a:ext>
          </a:extLst>
        </xdr:cNvPr>
        <xdr:cNvSpPr>
          <a:spLocks noChangeArrowheads="1"/>
        </xdr:cNvSpPr>
      </xdr:nvSpPr>
      <xdr:spPr bwMode="auto">
        <a:xfrm>
          <a:off x="11531600" y="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>
    <xdr:from>
      <xdr:col>5</xdr:col>
      <xdr:colOff>541338</xdr:colOff>
      <xdr:row>0</xdr:row>
      <xdr:rowOff>63500</xdr:rowOff>
    </xdr:from>
    <xdr:to>
      <xdr:col>6</xdr:col>
      <xdr:colOff>1250950</xdr:colOff>
      <xdr:row>0</xdr:row>
      <xdr:rowOff>565150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96D77-7A4F-487A-996B-19FB7ACD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2838" y="63500"/>
          <a:ext cx="1630362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54428</xdr:colOff>
      <xdr:row>0</xdr:row>
      <xdr:rowOff>40821</xdr:rowOff>
    </xdr:from>
    <xdr:to>
      <xdr:col>2</xdr:col>
      <xdr:colOff>1891392</xdr:colOff>
      <xdr:row>0</xdr:row>
      <xdr:rowOff>680357</xdr:rowOff>
    </xdr:to>
    <xdr:pic>
      <xdr:nvPicPr>
        <xdr:cNvPr id="8" name="Imagen 7" descr="Logotipo&#10;&#10;Descripción generada automáticament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964" y="40821"/>
          <a:ext cx="2149928" cy="63953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627064</xdr:colOff>
      <xdr:row>2</xdr:row>
      <xdr:rowOff>44450</xdr:rowOff>
    </xdr:from>
    <xdr:to>
      <xdr:col>4</xdr:col>
      <xdr:colOff>1194856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796D77-7A4F-487A-996B-19FB7ACD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1039" y="434975"/>
          <a:ext cx="567792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1352550</xdr:colOff>
      <xdr:row>2</xdr:row>
      <xdr:rowOff>342900</xdr:rowOff>
    </xdr:to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390525"/>
          <a:ext cx="1352550" cy="3429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uu\Documents\09-11-16\SE\Documents%20and%20Settings\crendon.HMV\Local%20Settings\Temporary%20Internet%20Files\OLK3\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42578125" defaultRowHeight="15" x14ac:dyDescent="0.25"/>
  <cols>
    <col min="1" max="1" width="11.42578125" style="1"/>
    <col min="2" max="2" width="26.140625" style="1" customWidth="1"/>
    <col min="3" max="3" width="74.5703125" style="1" customWidth="1"/>
    <col min="4" max="4" width="14.42578125" style="1" customWidth="1"/>
    <col min="5" max="5" width="19.42578125" style="1" bestFit="1" customWidth="1"/>
    <col min="6" max="6" width="5.42578125" style="1" customWidth="1"/>
    <col min="7" max="7" width="22" style="224" hidden="1" customWidth="1"/>
    <col min="8" max="8" width="21.140625" style="1" hidden="1" customWidth="1"/>
    <col min="9" max="11" width="0" style="1" hidden="1" customWidth="1"/>
    <col min="12" max="12" width="15.5703125" style="224" hidden="1" customWidth="1"/>
    <col min="13" max="16384" width="11.42578125" style="1"/>
  </cols>
  <sheetData>
    <row r="2" spans="2:12" ht="21.75" customHeight="1" x14ac:dyDescent="0.25">
      <c r="B2" s="479"/>
      <c r="C2" s="480" t="s">
        <v>0</v>
      </c>
      <c r="D2" s="482" t="s">
        <v>1</v>
      </c>
      <c r="E2" s="483">
        <v>9118</v>
      </c>
    </row>
    <row r="3" spans="2:12" ht="21.75" customHeight="1" x14ac:dyDescent="0.25">
      <c r="B3" s="479"/>
      <c r="C3" s="481"/>
      <c r="D3" s="482"/>
      <c r="E3" s="484"/>
    </row>
    <row r="4" spans="2:12" ht="21.75" customHeight="1" x14ac:dyDescent="0.25">
      <c r="B4" s="479"/>
      <c r="C4" s="481"/>
      <c r="D4" s="482" t="s">
        <v>2</v>
      </c>
      <c r="E4" s="485">
        <v>12</v>
      </c>
    </row>
    <row r="5" spans="2:12" ht="21.75" customHeight="1" x14ac:dyDescent="0.25">
      <c r="B5" s="479"/>
      <c r="C5" s="480" t="s">
        <v>3</v>
      </c>
      <c r="D5" s="482"/>
      <c r="E5" s="486"/>
    </row>
    <row r="6" spans="2:12" ht="21.75" customHeight="1" x14ac:dyDescent="0.25">
      <c r="B6" s="479"/>
      <c r="C6" s="481"/>
      <c r="D6" s="482" t="s">
        <v>4</v>
      </c>
      <c r="E6" s="487">
        <f ca="1">+NOW()</f>
        <v>45421.63252673611</v>
      </c>
    </row>
    <row r="7" spans="2:12" ht="21.75" customHeight="1" x14ac:dyDescent="0.25">
      <c r="B7" s="479"/>
      <c r="C7" s="481"/>
      <c r="D7" s="482"/>
      <c r="E7" s="488"/>
    </row>
    <row r="9" spans="2:12" ht="15.75" thickBot="1" x14ac:dyDescent="0.3"/>
    <row r="10" spans="2:12" ht="15.75" x14ac:dyDescent="0.25">
      <c r="B10" s="14" t="s">
        <v>5</v>
      </c>
      <c r="C10" s="467" t="s">
        <v>6</v>
      </c>
      <c r="D10" s="467"/>
      <c r="E10" s="13" t="s">
        <v>7</v>
      </c>
    </row>
    <row r="11" spans="2:12" ht="15.75" x14ac:dyDescent="0.25">
      <c r="B11" s="9" t="str">
        <f>+PRESUPUESTO!C12</f>
        <v>A</v>
      </c>
      <c r="C11" s="468" t="str">
        <f>+PRESUPUESTO!D12</f>
        <v>SUBESTRUCTURA</v>
      </c>
      <c r="D11" s="468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5.75" x14ac:dyDescent="0.25">
      <c r="B12" s="12" t="str">
        <f>+PRESUPUESTO!C35</f>
        <v>B</v>
      </c>
      <c r="C12" s="469" t="str">
        <f>+PRESUPUESTO!D35</f>
        <v>ESTRUCTURA</v>
      </c>
      <c r="D12" s="470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5.75" x14ac:dyDescent="0.25">
      <c r="B13" s="9" t="str">
        <f>+PRESUPUESTO!C65</f>
        <v>C</v>
      </c>
      <c r="C13" s="471" t="str">
        <f>+PRESUPUESTO!D65</f>
        <v>CONSTRUCCION INTERIOR</v>
      </c>
      <c r="D13" s="472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5.75" x14ac:dyDescent="0.25">
      <c r="B14" s="11" t="str">
        <f>+PRESUPUESTO!C125</f>
        <v>D</v>
      </c>
      <c r="C14" s="475" t="str">
        <f>+PRESUPUESTO!D125</f>
        <v>INSTALACIONES INTERIORES</v>
      </c>
      <c r="D14" s="476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5.75" x14ac:dyDescent="0.25">
      <c r="B15" s="9" t="str">
        <f>+PRESUPUESTO!C580</f>
        <v>G</v>
      </c>
      <c r="C15" s="468" t="str">
        <f>+PRESUPUESTO!D580</f>
        <v>URBANISMO</v>
      </c>
      <c r="D15" s="468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6.5" thickBot="1" x14ac:dyDescent="0.3">
      <c r="B16" s="7" t="str">
        <f>+PRESUPUESTO!C585</f>
        <v xml:space="preserve">M </v>
      </c>
      <c r="C16" s="477" t="str">
        <f>+PRESUPUESTO!D585</f>
        <v>MOBILIARIO</v>
      </c>
      <c r="D16" s="478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6.5" thickBot="1" x14ac:dyDescent="0.3">
      <c r="B17" s="2"/>
      <c r="C17" s="2"/>
      <c r="D17" s="2"/>
      <c r="E17" s="5"/>
      <c r="H17" s="206">
        <f t="shared" si="0"/>
        <v>0</v>
      </c>
    </row>
    <row r="18" spans="2:8" ht="15.75" x14ac:dyDescent="0.25">
      <c r="B18" s="207"/>
      <c r="C18" s="473" t="s">
        <v>11</v>
      </c>
      <c r="D18" s="474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5.75" x14ac:dyDescent="0.25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5.75" x14ac:dyDescent="0.25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5.75" x14ac:dyDescent="0.25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5.75" x14ac:dyDescent="0.25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5.75" x14ac:dyDescent="0.25">
      <c r="B23" s="2"/>
      <c r="C23" s="463" t="s">
        <v>16</v>
      </c>
      <c r="D23" s="464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6.5" thickBot="1" x14ac:dyDescent="0.3">
      <c r="B24" s="2"/>
      <c r="C24" s="465" t="s">
        <v>17</v>
      </c>
      <c r="D24" s="466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25">
      <c r="D26" s="211"/>
    </row>
  </sheetData>
  <mergeCells count="19">
    <mergeCell ref="B2:B7"/>
    <mergeCell ref="C2:C4"/>
    <mergeCell ref="D2:D3"/>
    <mergeCell ref="E2:E3"/>
    <mergeCell ref="D4:D5"/>
    <mergeCell ref="E4:E5"/>
    <mergeCell ref="C5:C7"/>
    <mergeCell ref="D6:D7"/>
    <mergeCell ref="E6:E7"/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42578125" defaultRowHeight="26.25" x14ac:dyDescent="0.25"/>
  <cols>
    <col min="1" max="1" width="11.5703125" style="15" customWidth="1"/>
    <col min="2" max="2" width="2.85546875" style="18" hidden="1" customWidth="1"/>
    <col min="3" max="3" width="30.85546875" style="17" customWidth="1"/>
    <col min="4" max="4" width="97.85546875" style="16" customWidth="1"/>
    <col min="5" max="5" width="19.42578125" style="15" customWidth="1"/>
    <col min="6" max="6" width="22.5703125" style="127" bestFit="1" customWidth="1"/>
    <col min="7" max="7" width="29.5703125" style="15" bestFit="1" customWidth="1"/>
    <col min="8" max="8" width="31" style="15" customWidth="1"/>
    <col min="9" max="9" width="23" style="15" bestFit="1" customWidth="1"/>
    <col min="10" max="10" width="27.42578125" style="394" customWidth="1"/>
    <col min="11" max="11" width="28.5703125" style="395" customWidth="1"/>
    <col min="12" max="12" width="26" style="15" customWidth="1"/>
    <col min="13" max="13" width="43.5703125" style="15" customWidth="1"/>
    <col min="14" max="14" width="28.140625" style="15" bestFit="1" customWidth="1"/>
    <col min="15" max="16" width="27.42578125" style="15"/>
    <col min="17" max="17" width="26.85546875" style="15" bestFit="1" customWidth="1"/>
    <col min="18" max="16384" width="27.42578125" style="15"/>
  </cols>
  <sheetData>
    <row r="1" spans="2:19" ht="26.25" customHeight="1" x14ac:dyDescent="0.25">
      <c r="C1" s="489"/>
      <c r="D1" s="492" t="s">
        <v>18</v>
      </c>
      <c r="E1" s="493"/>
      <c r="F1" s="494"/>
      <c r="G1" s="501" t="s">
        <v>1</v>
      </c>
      <c r="H1" s="501">
        <f>+CAPITULOS!E2</f>
        <v>9118</v>
      </c>
    </row>
    <row r="2" spans="2:19" x14ac:dyDescent="0.25">
      <c r="C2" s="490"/>
      <c r="D2" s="495"/>
      <c r="E2" s="496"/>
      <c r="F2" s="497"/>
      <c r="G2" s="502"/>
      <c r="H2" s="502"/>
    </row>
    <row r="3" spans="2:19" x14ac:dyDescent="0.25">
      <c r="C3" s="490"/>
      <c r="D3" s="498"/>
      <c r="E3" s="499"/>
      <c r="F3" s="500"/>
      <c r="G3" s="501" t="s">
        <v>19</v>
      </c>
      <c r="H3" s="501">
        <f>+CAPITULOS!E4</f>
        <v>12</v>
      </c>
    </row>
    <row r="4" spans="2:19" ht="26.25" customHeight="1" x14ac:dyDescent="0.25">
      <c r="C4" s="490"/>
      <c r="D4" s="503" t="s">
        <v>20</v>
      </c>
      <c r="E4" s="504"/>
      <c r="F4" s="505"/>
      <c r="G4" s="502"/>
      <c r="H4" s="502"/>
    </row>
    <row r="5" spans="2:19" x14ac:dyDescent="0.25">
      <c r="C5" s="490"/>
      <c r="D5" s="506"/>
      <c r="E5" s="507"/>
      <c r="F5" s="508"/>
      <c r="G5" s="501" t="s">
        <v>4</v>
      </c>
      <c r="H5" s="512">
        <f ca="1">+CAPITULOS!E6</f>
        <v>45421.63252673611</v>
      </c>
    </row>
    <row r="6" spans="2:19" x14ac:dyDescent="0.25">
      <c r="C6" s="491"/>
      <c r="D6" s="509"/>
      <c r="E6" s="510"/>
      <c r="F6" s="511"/>
      <c r="G6" s="502"/>
      <c r="H6" s="513"/>
    </row>
    <row r="7" spans="2:19" x14ac:dyDescent="0.25">
      <c r="C7" s="76"/>
      <c r="D7" s="75"/>
      <c r="E7" s="182"/>
      <c r="F7" s="126"/>
      <c r="G7" s="78"/>
      <c r="H7" s="77"/>
    </row>
    <row r="8" spans="2:19" x14ac:dyDescent="0.25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25">
      <c r="F9" s="183" t="s">
        <v>22</v>
      </c>
      <c r="G9" s="183"/>
      <c r="H9" s="73">
        <f>+H594/H8</f>
        <v>2644584.7060650084</v>
      </c>
    </row>
    <row r="10" spans="2:19" ht="27" thickBot="1" x14ac:dyDescent="0.3"/>
    <row r="11" spans="2:19" ht="27" thickBot="1" x14ac:dyDescent="0.3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25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25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25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25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25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25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25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25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25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25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25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25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25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25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25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25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25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530"/>
      <c r="K28" s="531"/>
      <c r="L28" s="165"/>
      <c r="M28" s="152"/>
      <c r="N28" s="152"/>
      <c r="O28" s="174"/>
      <c r="P28" s="152"/>
      <c r="Q28" s="152"/>
      <c r="R28" s="152"/>
    </row>
    <row r="29" spans="2:18" x14ac:dyDescent="0.25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25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25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25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25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532"/>
      <c r="K33" s="533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25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532"/>
      <c r="K34" s="533"/>
      <c r="L34" s="165"/>
      <c r="M34" s="152"/>
      <c r="N34" s="152"/>
      <c r="O34" s="152"/>
      <c r="P34" s="152"/>
      <c r="Q34" s="152"/>
      <c r="R34" s="152"/>
    </row>
    <row r="35" spans="1:101" x14ac:dyDescent="0.25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25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25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25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25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25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25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25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25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534"/>
      <c r="K43" s="535"/>
      <c r="L43" s="165"/>
      <c r="M43" s="152"/>
      <c r="N43" s="152"/>
      <c r="O43" s="152"/>
      <c r="P43" s="152"/>
      <c r="Q43" s="152"/>
      <c r="R43" s="152"/>
    </row>
    <row r="44" spans="1:101" ht="63" customHeight="1" x14ac:dyDescent="0.25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532"/>
      <c r="K44" s="533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25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25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25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25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25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25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25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25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25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0.5" x14ac:dyDescent="0.25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0.5" x14ac:dyDescent="0.25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25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25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40.5" x14ac:dyDescent="0.25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25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25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25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25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25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25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25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25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25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528"/>
      <c r="K67" s="529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25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25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25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25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528"/>
      <c r="K71" s="529"/>
      <c r="L71" s="165"/>
      <c r="M71" s="152"/>
      <c r="N71" s="152"/>
      <c r="O71" s="152"/>
      <c r="P71" s="152"/>
      <c r="Q71" s="152"/>
      <c r="R71" s="152"/>
    </row>
    <row r="72" spans="2:18" x14ac:dyDescent="0.25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25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25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25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40.5" x14ac:dyDescent="0.25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25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40.5" x14ac:dyDescent="0.25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25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25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0.5" x14ac:dyDescent="0.25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21.5" x14ac:dyDescent="0.25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0.5" x14ac:dyDescent="0.25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25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25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0.5" x14ac:dyDescent="0.25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60.75" x14ac:dyDescent="0.25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0.5" x14ac:dyDescent="0.25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0.5" x14ac:dyDescent="0.25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0.5" x14ac:dyDescent="0.25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60.75" x14ac:dyDescent="0.25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60.75" x14ac:dyDescent="0.25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25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60.75" x14ac:dyDescent="0.25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0.5" x14ac:dyDescent="0.25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60.75" x14ac:dyDescent="0.25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25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25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25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25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25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40.5" x14ac:dyDescent="0.25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0.5" x14ac:dyDescent="0.25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25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x14ac:dyDescent="0.25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0.5" x14ac:dyDescent="0.25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25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25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25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25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25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25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25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25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25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60.75" x14ac:dyDescent="0.25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25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0.5" x14ac:dyDescent="0.25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0.5" x14ac:dyDescent="0.25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35" customHeight="1" x14ac:dyDescent="0.25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25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25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25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25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25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25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25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40.5" x14ac:dyDescent="0.25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25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0.5" x14ac:dyDescent="0.25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0.5" x14ac:dyDescent="0.25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25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40.5" x14ac:dyDescent="0.25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0.5" x14ac:dyDescent="0.25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0.5" x14ac:dyDescent="0.25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0.5" x14ac:dyDescent="0.25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25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25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25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25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60.75" x14ac:dyDescent="0.25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25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0.5" x14ac:dyDescent="0.25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25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25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25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25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25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25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25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25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25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25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25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25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25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25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25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25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25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25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25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25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25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25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25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25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25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25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25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25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25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25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25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25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25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25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25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25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25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25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25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25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25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25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25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25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25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25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25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25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25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25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25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25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25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25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25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25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25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25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25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25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25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25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25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25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25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25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25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25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25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25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25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25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25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25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25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25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25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x14ac:dyDescent="0.25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25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25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25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25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25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25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25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25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25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25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25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40.5" x14ac:dyDescent="0.25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7.5317047724352096E-5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25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25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25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25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25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25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25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25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25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25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25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25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25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25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25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25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25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25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25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25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25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25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25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25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25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25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25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25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25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25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25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25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25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25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25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25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25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25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25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25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25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25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25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25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40.5" x14ac:dyDescent="0.25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25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25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25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25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25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25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25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25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2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2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25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25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25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40.5" x14ac:dyDescent="0.25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25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25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25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25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25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40.5" x14ac:dyDescent="0.25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25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25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25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25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25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25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25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25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25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25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25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25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25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25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25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25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40.5" x14ac:dyDescent="0.25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25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45" customHeight="1" x14ac:dyDescent="0.25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25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25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25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25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25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25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25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25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25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25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25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25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25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25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25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25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25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0.5" x14ac:dyDescent="0.25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40.5" x14ac:dyDescent="0.25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25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25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25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25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25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25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25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25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25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25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25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25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25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25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25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25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25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25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25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25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25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25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25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25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25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25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25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25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25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25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0.5" x14ac:dyDescent="0.25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0.5" x14ac:dyDescent="0.25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25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25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25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40.5" x14ac:dyDescent="0.25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40.5" x14ac:dyDescent="0.25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25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25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40.5" x14ac:dyDescent="0.25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25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25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25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25">
      <c r="B380" s="50"/>
      <c r="C380" s="518" t="s">
        <v>767</v>
      </c>
      <c r="D380" s="520" t="s">
        <v>768</v>
      </c>
      <c r="E380" s="522" t="s">
        <v>121</v>
      </c>
      <c r="F380" s="524">
        <f t="shared" ref="F380" si="104">VLOOKUP(C380,CANTIDADES,10,0)</f>
        <v>1</v>
      </c>
      <c r="G380" s="526">
        <v>21675417.198381625</v>
      </c>
      <c r="H380" s="514">
        <f t="shared" ref="H380" si="105">ROUND(ROUND(F380,2)*ROUND(G380,0),0)</f>
        <v>21675417</v>
      </c>
      <c r="I380" s="516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25">
      <c r="B381" s="50"/>
      <c r="C381" s="519"/>
      <c r="D381" s="521"/>
      <c r="E381" s="523"/>
      <c r="F381" s="525"/>
      <c r="G381" s="527"/>
      <c r="H381" s="515"/>
      <c r="I381" s="517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405" x14ac:dyDescent="0.25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43" x14ac:dyDescent="0.25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25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0.5" x14ac:dyDescent="0.25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0.5" x14ac:dyDescent="0.25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0.5" x14ac:dyDescent="0.25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25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25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81" x14ac:dyDescent="0.25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25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25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25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0.5" x14ac:dyDescent="0.25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25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25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25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25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25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25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25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25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25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25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25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25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25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25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25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25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25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25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25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25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25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25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25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0.5" x14ac:dyDescent="0.25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25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25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25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40.5" x14ac:dyDescent="0.25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40.5" x14ac:dyDescent="0.25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25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40.5" x14ac:dyDescent="0.25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25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25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25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25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25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25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25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25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25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0.5" x14ac:dyDescent="0.25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0.5" x14ac:dyDescent="0.25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0.5" x14ac:dyDescent="0.25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60.75" x14ac:dyDescent="0.25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0.5" x14ac:dyDescent="0.25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0.5" x14ac:dyDescent="0.25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0.5" x14ac:dyDescent="0.25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25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0.5" x14ac:dyDescent="0.25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40.5" x14ac:dyDescent="0.25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0.5" x14ac:dyDescent="0.25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25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25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25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0.5" x14ac:dyDescent="0.25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40.5" x14ac:dyDescent="0.25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25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0.5" x14ac:dyDescent="0.25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0.5" x14ac:dyDescent="0.25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25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25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25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25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25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25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40.5" x14ac:dyDescent="0.25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25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25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25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25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25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25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0.5" x14ac:dyDescent="0.25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0.5" x14ac:dyDescent="0.25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21" x14ac:dyDescent="0.25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25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25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25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25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25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25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25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25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25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25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25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25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25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25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25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25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25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25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25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25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25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25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25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25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0.5" x14ac:dyDescent="0.25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25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25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25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0.5" x14ac:dyDescent="0.25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0.5" x14ac:dyDescent="0.25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40.5" x14ac:dyDescent="0.25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40.5" x14ac:dyDescent="0.25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25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25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25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0.5" x14ac:dyDescent="0.25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25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25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25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25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25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25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25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25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25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25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25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25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25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25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25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25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25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25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0.5" x14ac:dyDescent="0.25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25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25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0.5" x14ac:dyDescent="0.25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25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25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25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25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25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25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25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25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25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25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25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25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25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25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25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25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25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25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25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25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25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25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25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25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25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25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25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25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25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25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25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25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25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25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25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25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25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25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25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25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25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25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25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25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25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25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25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25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25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25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25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25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25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25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25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25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25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25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25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1.25" thickBot="1" x14ac:dyDescent="0.3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25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25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25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25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25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7" thickBot="1" x14ac:dyDescent="0.3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25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25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25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25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25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25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7" thickBot="1" x14ac:dyDescent="0.3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25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25">
      <c r="L604" s="176"/>
    </row>
  </sheetData>
  <autoFilter ref="B11:I587"/>
  <mergeCells count="23">
    <mergeCell ref="J67:K67"/>
    <mergeCell ref="J71:K71"/>
    <mergeCell ref="J28:K28"/>
    <mergeCell ref="J33:K33"/>
    <mergeCell ref="J34:K34"/>
    <mergeCell ref="J43:K43"/>
    <mergeCell ref="J44:K44"/>
    <mergeCell ref="H380:H381"/>
    <mergeCell ref="I380:I381"/>
    <mergeCell ref="C380:C381"/>
    <mergeCell ref="D380:D381"/>
    <mergeCell ref="E380:E381"/>
    <mergeCell ref="F380:F381"/>
    <mergeCell ref="G380:G381"/>
    <mergeCell ref="C1:C6"/>
    <mergeCell ref="D1:F3"/>
    <mergeCell ref="G1:G2"/>
    <mergeCell ref="H1:H2"/>
    <mergeCell ref="G3:G4"/>
    <mergeCell ref="H3:H4"/>
    <mergeCell ref="D4:F6"/>
    <mergeCell ref="G5:G6"/>
    <mergeCell ref="H5:H6"/>
  </mergeCells>
  <phoneticPr fontId="46" type="noConversion"/>
  <conditionalFormatting sqref="B282">
    <cfRule type="duplicateValues" dxfId="184" priority="61"/>
  </conditionalFormatting>
  <conditionalFormatting sqref="C18">
    <cfRule type="duplicateValues" dxfId="183" priority="614"/>
  </conditionalFormatting>
  <conditionalFormatting sqref="C23">
    <cfRule type="duplicateValues" dxfId="182" priority="39"/>
  </conditionalFormatting>
  <conditionalFormatting sqref="C43:C44">
    <cfRule type="duplicateValues" dxfId="181" priority="86"/>
  </conditionalFormatting>
  <conditionalFormatting sqref="C81">
    <cfRule type="duplicateValues" dxfId="180" priority="44"/>
  </conditionalFormatting>
  <conditionalFormatting sqref="C83">
    <cfRule type="duplicateValues" dxfId="179" priority="43"/>
  </conditionalFormatting>
  <conditionalFormatting sqref="C99">
    <cfRule type="duplicateValues" dxfId="178" priority="42"/>
  </conditionalFormatting>
  <conditionalFormatting sqref="C102">
    <cfRule type="duplicateValues" dxfId="177" priority="60"/>
  </conditionalFormatting>
  <conditionalFormatting sqref="C106">
    <cfRule type="duplicateValues" dxfId="176" priority="76"/>
  </conditionalFormatting>
  <conditionalFormatting sqref="C119">
    <cfRule type="duplicateValues" dxfId="175" priority="95"/>
  </conditionalFormatting>
  <conditionalFormatting sqref="C122">
    <cfRule type="duplicateValues" dxfId="174" priority="96"/>
  </conditionalFormatting>
  <conditionalFormatting sqref="C134">
    <cfRule type="duplicateValues" dxfId="173" priority="77"/>
  </conditionalFormatting>
  <conditionalFormatting sqref="C146:C155 C157:C166">
    <cfRule type="duplicateValues" dxfId="172" priority="190"/>
  </conditionalFormatting>
  <conditionalFormatting sqref="C156">
    <cfRule type="duplicateValues" dxfId="171" priority="74"/>
  </conditionalFormatting>
  <conditionalFormatting sqref="C167">
    <cfRule type="duplicateValues" dxfId="170" priority="110"/>
  </conditionalFormatting>
  <conditionalFormatting sqref="C168">
    <cfRule type="duplicateValues" dxfId="169" priority="109"/>
  </conditionalFormatting>
  <conditionalFormatting sqref="C169">
    <cfRule type="duplicateValues" dxfId="168" priority="108"/>
  </conditionalFormatting>
  <conditionalFormatting sqref="C171:C173">
    <cfRule type="duplicateValues" dxfId="167" priority="186"/>
  </conditionalFormatting>
  <conditionalFormatting sqref="C174">
    <cfRule type="duplicateValues" dxfId="166" priority="152"/>
  </conditionalFormatting>
  <conditionalFormatting sqref="C175">
    <cfRule type="duplicateValues" dxfId="165" priority="151"/>
  </conditionalFormatting>
  <conditionalFormatting sqref="C177 C179:C180 C182:C184">
    <cfRule type="duplicateValues" dxfId="164" priority="189"/>
  </conditionalFormatting>
  <conditionalFormatting sqref="C178">
    <cfRule type="duplicateValues" dxfId="163" priority="159"/>
  </conditionalFormatting>
  <conditionalFormatting sqref="C181">
    <cfRule type="duplicateValues" dxfId="162" priority="41"/>
  </conditionalFormatting>
  <conditionalFormatting sqref="C186:C187 C189">
    <cfRule type="duplicateValues" dxfId="161" priority="185"/>
  </conditionalFormatting>
  <conditionalFormatting sqref="C188">
    <cfRule type="duplicateValues" dxfId="160" priority="183"/>
  </conditionalFormatting>
  <conditionalFormatting sqref="C190:C193">
    <cfRule type="duplicateValues" dxfId="159" priority="184"/>
  </conditionalFormatting>
  <conditionalFormatting sqref="C195:C200">
    <cfRule type="duplicateValues" dxfId="158" priority="182"/>
  </conditionalFormatting>
  <conditionalFormatting sqref="C201">
    <cfRule type="duplicateValues" dxfId="157" priority="181"/>
  </conditionalFormatting>
  <conditionalFormatting sqref="C202 C204:C206 C208">
    <cfRule type="duplicateValues" dxfId="156" priority="191"/>
  </conditionalFormatting>
  <conditionalFormatting sqref="C203">
    <cfRule type="duplicateValues" dxfId="155" priority="158"/>
  </conditionalFormatting>
  <conditionalFormatting sqref="C207">
    <cfRule type="duplicateValues" dxfId="154" priority="150"/>
  </conditionalFormatting>
  <conditionalFormatting sqref="C209">
    <cfRule type="duplicateValues" dxfId="153" priority="187"/>
  </conditionalFormatting>
  <conditionalFormatting sqref="C210">
    <cfRule type="duplicateValues" dxfId="152" priority="180"/>
  </conditionalFormatting>
  <conditionalFormatting sqref="C211">
    <cfRule type="duplicateValues" dxfId="151" priority="126"/>
  </conditionalFormatting>
  <conditionalFormatting sqref="C212">
    <cfRule type="duplicateValues" dxfId="150" priority="128"/>
  </conditionalFormatting>
  <conditionalFormatting sqref="C213">
    <cfRule type="duplicateValues" dxfId="149" priority="127"/>
  </conditionalFormatting>
  <conditionalFormatting sqref="C214">
    <cfRule type="duplicateValues" dxfId="148" priority="179"/>
  </conditionalFormatting>
  <conditionalFormatting sqref="C215 C217">
    <cfRule type="duplicateValues" dxfId="147" priority="178"/>
  </conditionalFormatting>
  <conditionalFormatting sqref="C216">
    <cfRule type="duplicateValues" dxfId="146" priority="114"/>
  </conditionalFormatting>
  <conditionalFormatting sqref="C218">
    <cfRule type="duplicateValues" dxfId="145" priority="131"/>
  </conditionalFormatting>
  <conditionalFormatting sqref="C219">
    <cfRule type="duplicateValues" dxfId="144" priority="130"/>
  </conditionalFormatting>
  <conditionalFormatting sqref="C220">
    <cfRule type="duplicateValues" dxfId="143" priority="129"/>
  </conditionalFormatting>
  <conditionalFormatting sqref="C221">
    <cfRule type="duplicateValues" dxfId="142" priority="113"/>
  </conditionalFormatting>
  <conditionalFormatting sqref="C222:C223">
    <cfRule type="duplicateValues" dxfId="141" priority="177"/>
  </conditionalFormatting>
  <conditionalFormatting sqref="C225">
    <cfRule type="duplicateValues" dxfId="140" priority="149"/>
  </conditionalFormatting>
  <conditionalFormatting sqref="C227">
    <cfRule type="duplicateValues" dxfId="139" priority="148"/>
  </conditionalFormatting>
  <conditionalFormatting sqref="C231">
    <cfRule type="duplicateValues" dxfId="138" priority="163"/>
  </conditionalFormatting>
  <conditionalFormatting sqref="C232">
    <cfRule type="duplicateValues" dxfId="137" priority="242"/>
  </conditionalFormatting>
  <conditionalFormatting sqref="C233">
    <cfRule type="duplicateValues" dxfId="136" priority="70"/>
  </conditionalFormatting>
  <conditionalFormatting sqref="C234:C235 C226 C228:C230">
    <cfRule type="duplicateValues" dxfId="135" priority="192"/>
  </conditionalFormatting>
  <conditionalFormatting sqref="C236">
    <cfRule type="duplicateValues" dxfId="134" priority="69"/>
  </conditionalFormatting>
  <conditionalFormatting sqref="C237">
    <cfRule type="duplicateValues" dxfId="133" priority="68"/>
  </conditionalFormatting>
  <conditionalFormatting sqref="C238">
    <cfRule type="duplicateValues" dxfId="132" priority="40"/>
  </conditionalFormatting>
  <conditionalFormatting sqref="C240">
    <cfRule type="duplicateValues" dxfId="131" priority="66"/>
  </conditionalFormatting>
  <conditionalFormatting sqref="C241">
    <cfRule type="duplicateValues" dxfId="130" priority="65"/>
  </conditionalFormatting>
  <conditionalFormatting sqref="C242">
    <cfRule type="duplicateValues" dxfId="129" priority="147"/>
  </conditionalFormatting>
  <conditionalFormatting sqref="C243">
    <cfRule type="duplicateValues" dxfId="128" priority="146"/>
  </conditionalFormatting>
  <conditionalFormatting sqref="C244">
    <cfRule type="duplicateValues" dxfId="127" priority="145"/>
  </conditionalFormatting>
  <conditionalFormatting sqref="C245">
    <cfRule type="duplicateValues" dxfId="126" priority="144"/>
  </conditionalFormatting>
  <conditionalFormatting sqref="C246">
    <cfRule type="duplicateValues" dxfId="125" priority="143"/>
  </conditionalFormatting>
  <conditionalFormatting sqref="C247">
    <cfRule type="duplicateValues" dxfId="124" priority="142"/>
  </conditionalFormatting>
  <conditionalFormatting sqref="C261">
    <cfRule type="duplicateValues" dxfId="123" priority="141"/>
  </conditionalFormatting>
  <conditionalFormatting sqref="C262">
    <cfRule type="duplicateValues" dxfId="122" priority="140"/>
  </conditionalFormatting>
  <conditionalFormatting sqref="C263">
    <cfRule type="duplicateValues" dxfId="121" priority="139"/>
  </conditionalFormatting>
  <conditionalFormatting sqref="C264">
    <cfRule type="duplicateValues" dxfId="120" priority="138"/>
  </conditionalFormatting>
  <conditionalFormatting sqref="C265">
    <cfRule type="duplicateValues" dxfId="119" priority="137"/>
  </conditionalFormatting>
  <conditionalFormatting sqref="C266">
    <cfRule type="duplicateValues" dxfId="118" priority="136"/>
  </conditionalFormatting>
  <conditionalFormatting sqref="C267">
    <cfRule type="duplicateValues" dxfId="117" priority="135"/>
  </conditionalFormatting>
  <conditionalFormatting sqref="C268">
    <cfRule type="duplicateValues" dxfId="116" priority="133"/>
  </conditionalFormatting>
  <conditionalFormatting sqref="C269">
    <cfRule type="duplicateValues" dxfId="115" priority="132"/>
  </conditionalFormatting>
  <conditionalFormatting sqref="C270">
    <cfRule type="duplicateValues" dxfId="114" priority="67"/>
  </conditionalFormatting>
  <conditionalFormatting sqref="C271:C272 C248:C260">
    <cfRule type="duplicateValues" dxfId="113" priority="193"/>
  </conditionalFormatting>
  <conditionalFormatting sqref="C279">
    <cfRule type="duplicateValues" dxfId="112" priority="112"/>
  </conditionalFormatting>
  <conditionalFormatting sqref="C281">
    <cfRule type="duplicateValues" dxfId="111" priority="48"/>
  </conditionalFormatting>
  <conditionalFormatting sqref="C283">
    <cfRule type="duplicateValues" dxfId="110" priority="47"/>
  </conditionalFormatting>
  <conditionalFormatting sqref="C293">
    <cfRule type="duplicateValues" dxfId="109" priority="94"/>
  </conditionalFormatting>
  <conditionalFormatting sqref="C298">
    <cfRule type="duplicateValues" dxfId="108" priority="58"/>
  </conditionalFormatting>
  <conditionalFormatting sqref="C299">
    <cfRule type="duplicateValues" dxfId="107" priority="93"/>
  </conditionalFormatting>
  <conditionalFormatting sqref="C306">
    <cfRule type="duplicateValues" dxfId="106" priority="57"/>
  </conditionalFormatting>
  <conditionalFormatting sqref="C309">
    <cfRule type="duplicateValues" dxfId="105" priority="92"/>
  </conditionalFormatting>
  <conditionalFormatting sqref="C313">
    <cfRule type="duplicateValues" dxfId="104" priority="56"/>
  </conditionalFormatting>
  <conditionalFormatting sqref="C314">
    <cfRule type="duplicateValues" dxfId="103" priority="55"/>
  </conditionalFormatting>
  <conditionalFormatting sqref="C315">
    <cfRule type="duplicateValues" dxfId="102" priority="54"/>
  </conditionalFormatting>
  <conditionalFormatting sqref="C317">
    <cfRule type="duplicateValues" dxfId="101" priority="53"/>
  </conditionalFormatting>
  <conditionalFormatting sqref="C318">
    <cfRule type="duplicateValues" dxfId="100" priority="52"/>
  </conditionalFormatting>
  <conditionalFormatting sqref="C319">
    <cfRule type="duplicateValues" dxfId="99" priority="51"/>
  </conditionalFormatting>
  <conditionalFormatting sqref="C321">
    <cfRule type="duplicateValues" dxfId="98" priority="50"/>
  </conditionalFormatting>
  <conditionalFormatting sqref="C329">
    <cfRule type="duplicateValues" dxfId="97" priority="45"/>
  </conditionalFormatting>
  <conditionalFormatting sqref="C331">
    <cfRule type="duplicateValues" dxfId="96" priority="91"/>
  </conditionalFormatting>
  <conditionalFormatting sqref="C333">
    <cfRule type="duplicateValues" dxfId="95" priority="90"/>
  </conditionalFormatting>
  <conditionalFormatting sqref="C334">
    <cfRule type="duplicateValues" dxfId="94" priority="89"/>
  </conditionalFormatting>
  <conditionalFormatting sqref="C345">
    <cfRule type="duplicateValues" dxfId="93" priority="88"/>
  </conditionalFormatting>
  <conditionalFormatting sqref="C346">
    <cfRule type="duplicateValues" dxfId="92" priority="87"/>
  </conditionalFormatting>
  <conditionalFormatting sqref="C349:C351 C353 C355:C361">
    <cfRule type="duplicateValues" dxfId="91" priority="194"/>
  </conditionalFormatting>
  <conditionalFormatting sqref="C352">
    <cfRule type="duplicateValues" dxfId="90" priority="125"/>
  </conditionalFormatting>
  <conditionalFormatting sqref="C354">
    <cfRule type="duplicateValues" dxfId="89" priority="119"/>
  </conditionalFormatting>
  <conditionalFormatting sqref="C362">
    <cfRule type="duplicateValues" dxfId="88" priority="156"/>
  </conditionalFormatting>
  <conditionalFormatting sqref="C363">
    <cfRule type="duplicateValues" dxfId="87" priority="155"/>
  </conditionalFormatting>
  <conditionalFormatting sqref="C364">
    <cfRule type="duplicateValues" dxfId="86" priority="154"/>
  </conditionalFormatting>
  <conditionalFormatting sqref="C366:C367">
    <cfRule type="duplicateValues" dxfId="85" priority="28"/>
  </conditionalFormatting>
  <conditionalFormatting sqref="C368:C369">
    <cfRule type="duplicateValues" dxfId="84" priority="550"/>
  </conditionalFormatting>
  <conditionalFormatting sqref="C370">
    <cfRule type="duplicateValues" dxfId="83" priority="498"/>
  </conditionalFormatting>
  <conditionalFormatting sqref="C372">
    <cfRule type="duplicateValues" dxfId="82" priority="445"/>
  </conditionalFormatting>
  <conditionalFormatting sqref="C373">
    <cfRule type="duplicateValues" dxfId="81" priority="21"/>
  </conditionalFormatting>
  <conditionalFormatting sqref="C374:C376">
    <cfRule type="duplicateValues" dxfId="80" priority="19"/>
  </conditionalFormatting>
  <conditionalFormatting sqref="C378">
    <cfRule type="duplicateValues" dxfId="79" priority="22"/>
  </conditionalFormatting>
  <conditionalFormatting sqref="C380">
    <cfRule type="duplicateValues" dxfId="78" priority="33"/>
  </conditionalFormatting>
  <conditionalFormatting sqref="C384">
    <cfRule type="duplicateValues" dxfId="77" priority="13"/>
  </conditionalFormatting>
  <conditionalFormatting sqref="C385">
    <cfRule type="duplicateValues" dxfId="76" priority="15"/>
  </conditionalFormatting>
  <conditionalFormatting sqref="C386">
    <cfRule type="duplicateValues" dxfId="75" priority="393"/>
  </conditionalFormatting>
  <conditionalFormatting sqref="C387">
    <cfRule type="duplicateValues" dxfId="74" priority="14"/>
  </conditionalFormatting>
  <conditionalFormatting sqref="C388">
    <cfRule type="duplicateValues" dxfId="73" priority="16"/>
  </conditionalFormatting>
  <conditionalFormatting sqref="C404">
    <cfRule type="duplicateValues" dxfId="72" priority="116"/>
  </conditionalFormatting>
  <conditionalFormatting sqref="C427">
    <cfRule type="duplicateValues" dxfId="71" priority="38"/>
  </conditionalFormatting>
  <conditionalFormatting sqref="C430">
    <cfRule type="duplicateValues" dxfId="70" priority="37"/>
  </conditionalFormatting>
  <conditionalFormatting sqref="C431">
    <cfRule type="duplicateValues" dxfId="69" priority="36"/>
  </conditionalFormatting>
  <conditionalFormatting sqref="C432">
    <cfRule type="duplicateValues" dxfId="68" priority="35"/>
  </conditionalFormatting>
  <conditionalFormatting sqref="C433:C434">
    <cfRule type="duplicateValues" dxfId="67" priority="30"/>
  </conditionalFormatting>
  <conditionalFormatting sqref="C434">
    <cfRule type="duplicateValues" dxfId="66" priority="6"/>
  </conditionalFormatting>
  <conditionalFormatting sqref="C435">
    <cfRule type="duplicateValues" dxfId="65" priority="34"/>
  </conditionalFormatting>
  <conditionalFormatting sqref="C454">
    <cfRule type="duplicateValues" dxfId="64" priority="115"/>
  </conditionalFormatting>
  <conditionalFormatting sqref="C455:C456">
    <cfRule type="duplicateValues" dxfId="63" priority="342"/>
  </conditionalFormatting>
  <conditionalFormatting sqref="C457">
    <cfRule type="duplicateValues" dxfId="62" priority="176"/>
  </conditionalFormatting>
  <conditionalFormatting sqref="C458">
    <cfRule type="duplicateValues" dxfId="61" priority="31"/>
  </conditionalFormatting>
  <conditionalFormatting sqref="C472">
    <cfRule type="duplicateValues" dxfId="60" priority="5"/>
  </conditionalFormatting>
  <conditionalFormatting sqref="C479">
    <cfRule type="duplicateValues" dxfId="59" priority="11"/>
  </conditionalFormatting>
  <conditionalFormatting sqref="C486">
    <cfRule type="duplicateValues" dxfId="58" priority="175"/>
  </conditionalFormatting>
  <conditionalFormatting sqref="C487:C488">
    <cfRule type="duplicateValues" dxfId="57" priority="10"/>
  </conditionalFormatting>
  <conditionalFormatting sqref="C489">
    <cfRule type="duplicateValues" dxfId="56" priority="9"/>
  </conditionalFormatting>
  <conditionalFormatting sqref="C509">
    <cfRule type="duplicateValues" dxfId="55" priority="81"/>
  </conditionalFormatting>
  <conditionalFormatting sqref="C512">
    <cfRule type="duplicateValues" dxfId="54" priority="168"/>
  </conditionalFormatting>
  <conditionalFormatting sqref="C518:C520">
    <cfRule type="duplicateValues" dxfId="53" priority="174"/>
  </conditionalFormatting>
  <conditionalFormatting sqref="C524:C527">
    <cfRule type="duplicateValues" dxfId="52" priority="79"/>
  </conditionalFormatting>
  <conditionalFormatting sqref="C538">
    <cfRule type="duplicateValues" dxfId="51" priority="118"/>
  </conditionalFormatting>
  <conditionalFormatting sqref="C560">
    <cfRule type="duplicateValues" dxfId="50" priority="124"/>
  </conditionalFormatting>
  <conditionalFormatting sqref="C561">
    <cfRule type="duplicateValues" dxfId="49" priority="123"/>
  </conditionalFormatting>
  <conditionalFormatting sqref="C562">
    <cfRule type="duplicateValues" dxfId="48" priority="122"/>
  </conditionalFormatting>
  <conditionalFormatting sqref="C563">
    <cfRule type="duplicateValues" dxfId="47" priority="121"/>
  </conditionalFormatting>
  <conditionalFormatting sqref="C564">
    <cfRule type="duplicateValues" dxfId="46" priority="120"/>
  </conditionalFormatting>
  <conditionalFormatting sqref="C565">
    <cfRule type="duplicateValues" dxfId="45" priority="117"/>
  </conditionalFormatting>
  <conditionalFormatting sqref="C566">
    <cfRule type="duplicateValues" dxfId="44" priority="111"/>
  </conditionalFormatting>
  <conditionalFormatting sqref="C567">
    <cfRule type="duplicateValues" dxfId="43" priority="107"/>
  </conditionalFormatting>
  <conditionalFormatting sqref="C568:C571">
    <cfRule type="duplicateValues" dxfId="42" priority="106"/>
  </conditionalFormatting>
  <conditionalFormatting sqref="C572">
    <cfRule type="duplicateValues" dxfId="41" priority="157"/>
  </conditionalFormatting>
  <conditionalFormatting sqref="C576">
    <cfRule type="duplicateValues" dxfId="40" priority="166"/>
  </conditionalFormatting>
  <conditionalFormatting sqref="C577">
    <cfRule type="duplicateValues" dxfId="39" priority="16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38" priority="188"/>
  </conditionalFormatting>
  <conditionalFormatting sqref="C372:I372">
    <cfRule type="expression" dxfId="37" priority="8">
      <formula>$J$372="Modificado*"</formula>
    </cfRule>
  </conditionalFormatting>
  <conditionalFormatting sqref="C477:I477">
    <cfRule type="expression" dxfId="36" priority="787">
      <formula>$J472="Mod*"</formula>
    </cfRule>
  </conditionalFormatting>
  <conditionalFormatting sqref="C11:J44">
    <cfRule type="expression" dxfId="35" priority="2">
      <formula>$J11="Mod*"</formula>
    </cfRule>
  </conditionalFormatting>
  <conditionalFormatting sqref="C45:J471 C478:J587">
    <cfRule type="expression" dxfId="34" priority="7">
      <formula>$J45="Mod*"</formula>
    </cfRule>
  </conditionalFormatting>
  <conditionalFormatting sqref="C472:J476">
    <cfRule type="expression" dxfId="33" priority="4">
      <formula>$J472="Mod*"</formula>
    </cfRule>
  </conditionalFormatting>
  <conditionalFormatting sqref="D58">
    <cfRule type="duplicateValues" dxfId="32" priority="84"/>
  </conditionalFormatting>
  <conditionalFormatting sqref="K39">
    <cfRule type="expression" dxfId="31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opLeftCell="B4" zoomScale="90" zoomScaleNormal="90" workbookViewId="0">
      <selection activeCell="B16" sqref="B16:H16"/>
    </sheetView>
  </sheetViews>
  <sheetFormatPr baseColWidth="10" defaultRowHeight="15" x14ac:dyDescent="0.25"/>
  <sheetData>
    <row r="2" spans="2:9" ht="15.75" thickBot="1" x14ac:dyDescent="0.3"/>
    <row r="3" spans="2:9" ht="117.75" customHeight="1" thickBot="1" x14ac:dyDescent="0.3">
      <c r="B3" s="536" t="s">
        <v>1527</v>
      </c>
      <c r="C3" s="537"/>
      <c r="D3" s="537"/>
      <c r="E3" s="537"/>
      <c r="F3" s="537"/>
      <c r="G3" s="537"/>
      <c r="H3" s="537"/>
      <c r="I3" s="538"/>
    </row>
    <row r="4" spans="2:9" ht="27" customHeight="1" thickBot="1" x14ac:dyDescent="0.3">
      <c r="B4" s="542" t="s">
        <v>1524</v>
      </c>
      <c r="C4" s="543"/>
      <c r="D4" s="543"/>
      <c r="E4" s="543"/>
      <c r="F4" s="543"/>
      <c r="G4" s="543"/>
      <c r="H4" s="543"/>
      <c r="I4" s="544"/>
    </row>
    <row r="5" spans="2:9" ht="15.75" thickBot="1" x14ac:dyDescent="0.3">
      <c r="B5" s="453" t="s">
        <v>1498</v>
      </c>
      <c r="C5" s="454" t="s">
        <v>27</v>
      </c>
      <c r="D5" s="454" t="s">
        <v>76</v>
      </c>
      <c r="E5" s="454" t="s">
        <v>137</v>
      </c>
      <c r="F5" s="454" t="s">
        <v>258</v>
      </c>
      <c r="G5" s="454" t="s">
        <v>1499</v>
      </c>
      <c r="H5" s="454" t="s">
        <v>1500</v>
      </c>
      <c r="I5" s="454"/>
    </row>
    <row r="6" spans="2:9" ht="27.75" thickBot="1" x14ac:dyDescent="0.3">
      <c r="B6" s="545" t="s">
        <v>1501</v>
      </c>
      <c r="C6" s="545" t="s">
        <v>24</v>
      </c>
      <c r="D6" s="545" t="s">
        <v>1502</v>
      </c>
      <c r="E6" s="545" t="s">
        <v>1503</v>
      </c>
      <c r="F6" s="545" t="s">
        <v>1504</v>
      </c>
      <c r="G6" s="545" t="s">
        <v>1505</v>
      </c>
      <c r="H6" s="545" t="s">
        <v>1506</v>
      </c>
      <c r="I6" s="454" t="s">
        <v>1507</v>
      </c>
    </row>
    <row r="7" spans="2:9" ht="15.75" thickBot="1" x14ac:dyDescent="0.3">
      <c r="B7" s="546"/>
      <c r="C7" s="546"/>
      <c r="D7" s="546"/>
      <c r="E7" s="546"/>
      <c r="F7" s="546"/>
      <c r="G7" s="546"/>
      <c r="H7" s="546"/>
      <c r="I7" s="454" t="s">
        <v>1508</v>
      </c>
    </row>
    <row r="8" spans="2:9" ht="41.25" thickBot="1" x14ac:dyDescent="0.3">
      <c r="B8" s="456" t="s">
        <v>1509</v>
      </c>
      <c r="C8" s="455">
        <v>1</v>
      </c>
      <c r="D8" s="457"/>
      <c r="E8" s="458"/>
      <c r="F8" s="459"/>
      <c r="G8" s="457"/>
      <c r="H8" s="455"/>
      <c r="I8" s="457"/>
    </row>
    <row r="9" spans="2:9" ht="27.75" thickBot="1" x14ac:dyDescent="0.3">
      <c r="B9" s="456" t="s">
        <v>1528</v>
      </c>
      <c r="C9" s="455">
        <v>1</v>
      </c>
      <c r="D9" s="457"/>
      <c r="E9" s="458"/>
      <c r="F9" s="459"/>
      <c r="G9" s="457"/>
      <c r="H9" s="455"/>
      <c r="I9" s="457"/>
    </row>
    <row r="10" spans="2:9" ht="41.25" thickBot="1" x14ac:dyDescent="0.3">
      <c r="B10" s="456" t="s">
        <v>1510</v>
      </c>
      <c r="C10" s="455">
        <v>1</v>
      </c>
      <c r="D10" s="457"/>
      <c r="E10" s="458"/>
      <c r="F10" s="459"/>
      <c r="G10" s="457"/>
      <c r="H10" s="455"/>
      <c r="I10" s="457"/>
    </row>
    <row r="11" spans="2:9" ht="15.75" thickBot="1" x14ac:dyDescent="0.3">
      <c r="B11" s="547" t="s">
        <v>1511</v>
      </c>
      <c r="C11" s="548"/>
      <c r="D11" s="548"/>
      <c r="E11" s="548"/>
      <c r="F11" s="548"/>
      <c r="G11" s="548"/>
      <c r="H11" s="549"/>
      <c r="I11" s="460"/>
    </row>
    <row r="12" spans="2:9" ht="15.75" thickBot="1" x14ac:dyDescent="0.3">
      <c r="B12" s="550" t="s">
        <v>1512</v>
      </c>
      <c r="C12" s="551"/>
      <c r="D12" s="551"/>
      <c r="E12" s="551"/>
      <c r="F12" s="551"/>
      <c r="G12" s="551"/>
      <c r="H12" s="551"/>
      <c r="I12" s="460"/>
    </row>
    <row r="13" spans="2:9" ht="15.75" thickBot="1" x14ac:dyDescent="0.3">
      <c r="B13" s="552" t="s">
        <v>1513</v>
      </c>
      <c r="C13" s="553"/>
      <c r="D13" s="553"/>
      <c r="E13" s="553"/>
      <c r="F13" s="553"/>
      <c r="G13" s="553"/>
      <c r="H13" s="554"/>
      <c r="I13" s="460"/>
    </row>
    <row r="14" spans="2:9" ht="15.75" thickBot="1" x14ac:dyDescent="0.3">
      <c r="B14" s="550" t="s">
        <v>1514</v>
      </c>
      <c r="C14" s="551"/>
      <c r="D14" s="551"/>
      <c r="E14" s="551"/>
      <c r="F14" s="551"/>
      <c r="G14" s="551"/>
      <c r="H14" s="551"/>
      <c r="I14" s="460"/>
    </row>
    <row r="15" spans="2:9" ht="15.75" thickBot="1" x14ac:dyDescent="0.3">
      <c r="B15" s="539" t="s">
        <v>1515</v>
      </c>
      <c r="C15" s="540"/>
      <c r="D15" s="540"/>
      <c r="E15" s="540"/>
      <c r="F15" s="540"/>
      <c r="G15" s="540"/>
      <c r="H15" s="541"/>
      <c r="I15" s="461"/>
    </row>
    <row r="16" spans="2:9" ht="15.75" thickBot="1" x14ac:dyDescent="0.3">
      <c r="B16" s="539" t="s">
        <v>1516</v>
      </c>
      <c r="C16" s="540"/>
      <c r="D16" s="540"/>
      <c r="E16" s="540"/>
      <c r="F16" s="540"/>
      <c r="G16" s="540"/>
      <c r="H16" s="541"/>
      <c r="I16" s="461"/>
    </row>
  </sheetData>
  <mergeCells count="15">
    <mergeCell ref="B3:I3"/>
    <mergeCell ref="B16:H16"/>
    <mergeCell ref="B4:I4"/>
    <mergeCell ref="B6:B7"/>
    <mergeCell ref="C6:C7"/>
    <mergeCell ref="D6:D7"/>
    <mergeCell ref="E6:E7"/>
    <mergeCell ref="F6:F7"/>
    <mergeCell ref="G6:G7"/>
    <mergeCell ref="H6:H7"/>
    <mergeCell ref="B11:H11"/>
    <mergeCell ref="B12:H12"/>
    <mergeCell ref="B13:H13"/>
    <mergeCell ref="B14:H14"/>
    <mergeCell ref="B15:H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45"/>
  <sheetViews>
    <sheetView tabSelected="1" zoomScale="80" zoomScaleNormal="80" workbookViewId="0">
      <selection activeCell="H1" sqref="H1"/>
    </sheetView>
  </sheetViews>
  <sheetFormatPr baseColWidth="10" defaultColWidth="11.42578125" defaultRowHeight="13.5" x14ac:dyDescent="0.25"/>
  <cols>
    <col min="1" max="1" width="9.5703125" style="448" customWidth="1"/>
    <col min="2" max="2" width="4.7109375" style="448" bestFit="1" customWidth="1"/>
    <col min="3" max="3" width="76.28515625" style="449" customWidth="1"/>
    <col min="4" max="4" width="6.5703125" style="448" bestFit="1" customWidth="1"/>
    <col min="5" max="5" width="9.28515625" style="450" bestFit="1" customWidth="1"/>
    <col min="6" max="6" width="13.140625" style="451" bestFit="1" customWidth="1"/>
    <col min="7" max="7" width="18.42578125" style="452" bestFit="1" customWidth="1"/>
    <col min="8" max="16384" width="11.42578125" style="448"/>
  </cols>
  <sheetData>
    <row r="1" spans="2:7" ht="176.25" customHeight="1" thickBot="1" x14ac:dyDescent="0.3">
      <c r="B1" s="536" t="s">
        <v>1527</v>
      </c>
      <c r="C1" s="537"/>
      <c r="D1" s="537"/>
      <c r="E1" s="537"/>
      <c r="F1" s="537"/>
      <c r="G1" s="538"/>
    </row>
    <row r="2" spans="2:7" ht="27.75" thickBot="1" x14ac:dyDescent="0.3">
      <c r="B2" s="624" t="s">
        <v>1496</v>
      </c>
      <c r="C2" s="625" t="s">
        <v>1497</v>
      </c>
      <c r="D2" s="625" t="s">
        <v>23</v>
      </c>
      <c r="E2" s="625" t="s">
        <v>24</v>
      </c>
      <c r="F2" s="625" t="s">
        <v>1529</v>
      </c>
      <c r="G2" s="625" t="s">
        <v>1530</v>
      </c>
    </row>
    <row r="3" spans="2:7" ht="14.25" thickBot="1" x14ac:dyDescent="0.3">
      <c r="B3" s="626">
        <v>1</v>
      </c>
      <c r="C3" s="634" t="s">
        <v>1531</v>
      </c>
      <c r="D3" s="635"/>
      <c r="E3" s="635"/>
      <c r="F3" s="635"/>
      <c r="G3" s="636"/>
    </row>
    <row r="4" spans="2:7" ht="58.5" customHeight="1" thickBot="1" x14ac:dyDescent="0.3">
      <c r="B4" s="627" t="s">
        <v>1532</v>
      </c>
      <c r="C4" s="628" t="s">
        <v>1533</v>
      </c>
      <c r="D4" s="628" t="s">
        <v>121</v>
      </c>
      <c r="E4" s="629">
        <v>1</v>
      </c>
      <c r="F4" s="629"/>
      <c r="G4" s="629"/>
    </row>
    <row r="5" spans="2:7" ht="51" customHeight="1" thickBot="1" x14ac:dyDescent="0.3">
      <c r="B5" s="627" t="s">
        <v>1534</v>
      </c>
      <c r="C5" s="628" t="s">
        <v>1535</v>
      </c>
      <c r="D5" s="628" t="s">
        <v>121</v>
      </c>
      <c r="E5" s="629">
        <v>1</v>
      </c>
      <c r="F5" s="629"/>
      <c r="G5" s="629"/>
    </row>
    <row r="6" spans="2:7" ht="54.75" customHeight="1" thickBot="1" x14ac:dyDescent="0.3">
      <c r="B6" s="627" t="s">
        <v>1536</v>
      </c>
      <c r="C6" s="628" t="s">
        <v>1537</v>
      </c>
      <c r="D6" s="628" t="s">
        <v>121</v>
      </c>
      <c r="E6" s="629">
        <v>1</v>
      </c>
      <c r="F6" s="629"/>
      <c r="G6" s="629"/>
    </row>
    <row r="7" spans="2:7" ht="27.75" thickBot="1" x14ac:dyDescent="0.3">
      <c r="B7" s="627" t="s">
        <v>1538</v>
      </c>
      <c r="C7" s="628" t="s">
        <v>1539</v>
      </c>
      <c r="D7" s="628" t="s">
        <v>33</v>
      </c>
      <c r="E7" s="629" t="s">
        <v>1540</v>
      </c>
      <c r="F7" s="629"/>
      <c r="G7" s="629"/>
    </row>
    <row r="8" spans="2:7" ht="14.25" thickBot="1" x14ac:dyDescent="0.3">
      <c r="B8" s="627" t="s">
        <v>1541</v>
      </c>
      <c r="C8" s="628" t="s">
        <v>1542</v>
      </c>
      <c r="D8" s="628" t="s">
        <v>33</v>
      </c>
      <c r="E8" s="629" t="s">
        <v>1540</v>
      </c>
      <c r="F8" s="629"/>
      <c r="G8" s="629"/>
    </row>
    <row r="9" spans="2:7" ht="27.75" thickBot="1" x14ac:dyDescent="0.3">
      <c r="B9" s="627" t="s">
        <v>1543</v>
      </c>
      <c r="C9" s="628" t="s">
        <v>1544</v>
      </c>
      <c r="D9" s="628" t="s">
        <v>121</v>
      </c>
      <c r="E9" s="629">
        <v>16</v>
      </c>
      <c r="F9" s="629"/>
      <c r="G9" s="629"/>
    </row>
    <row r="10" spans="2:7" ht="54" customHeight="1" thickBot="1" x14ac:dyDescent="0.3">
      <c r="B10" s="627" t="s">
        <v>1545</v>
      </c>
      <c r="C10" s="628" t="s">
        <v>1546</v>
      </c>
      <c r="D10" s="628" t="s">
        <v>33</v>
      </c>
      <c r="E10" s="629" t="s">
        <v>1547</v>
      </c>
      <c r="F10" s="629"/>
      <c r="G10" s="629"/>
    </row>
    <row r="11" spans="2:7" ht="27.75" thickBot="1" x14ac:dyDescent="0.3">
      <c r="B11" s="627" t="s">
        <v>1548</v>
      </c>
      <c r="C11" s="628" t="s">
        <v>1549</v>
      </c>
      <c r="D11" s="628" t="s">
        <v>33</v>
      </c>
      <c r="E11" s="629" t="s">
        <v>1550</v>
      </c>
      <c r="F11" s="629"/>
      <c r="G11" s="629"/>
    </row>
    <row r="12" spans="2:7" ht="54.75" customHeight="1" thickBot="1" x14ac:dyDescent="0.3">
      <c r="B12" s="627" t="s">
        <v>1551</v>
      </c>
      <c r="C12" s="628" t="s">
        <v>1552</v>
      </c>
      <c r="D12" s="628" t="s">
        <v>33</v>
      </c>
      <c r="E12" s="629" t="s">
        <v>1553</v>
      </c>
      <c r="F12" s="629"/>
      <c r="G12" s="629"/>
    </row>
    <row r="13" spans="2:7" ht="69" customHeight="1" thickBot="1" x14ac:dyDescent="0.3">
      <c r="B13" s="627" t="s">
        <v>1554</v>
      </c>
      <c r="C13" s="628" t="s">
        <v>1555</v>
      </c>
      <c r="D13" s="628" t="s">
        <v>121</v>
      </c>
      <c r="E13" s="629">
        <v>1</v>
      </c>
      <c r="F13" s="629"/>
      <c r="G13" s="629"/>
    </row>
    <row r="14" spans="2:7" ht="14.25" thickBot="1" x14ac:dyDescent="0.3">
      <c r="B14" s="627" t="s">
        <v>1556</v>
      </c>
      <c r="C14" s="628" t="s">
        <v>1557</v>
      </c>
      <c r="D14" s="628" t="s">
        <v>121</v>
      </c>
      <c r="E14" s="629">
        <v>1</v>
      </c>
      <c r="F14" s="629"/>
      <c r="G14" s="629"/>
    </row>
    <row r="15" spans="2:7" ht="14.25" thickBot="1" x14ac:dyDescent="0.3">
      <c r="B15" s="627" t="s">
        <v>1558</v>
      </c>
      <c r="C15" s="628" t="s">
        <v>1559</v>
      </c>
      <c r="D15" s="628" t="s">
        <v>1560</v>
      </c>
      <c r="E15" s="629">
        <v>1</v>
      </c>
      <c r="F15" s="629"/>
      <c r="G15" s="629"/>
    </row>
    <row r="16" spans="2:7" ht="27" customHeight="1" thickBot="1" x14ac:dyDescent="0.3">
      <c r="B16" s="627" t="s">
        <v>1561</v>
      </c>
      <c r="C16" s="628" t="s">
        <v>1562</v>
      </c>
      <c r="D16" s="628" t="s">
        <v>33</v>
      </c>
      <c r="E16" s="629">
        <v>4</v>
      </c>
      <c r="F16" s="629"/>
      <c r="G16" s="629"/>
    </row>
    <row r="17" spans="2:7" ht="14.25" thickBot="1" x14ac:dyDescent="0.3">
      <c r="B17" s="626">
        <v>2</v>
      </c>
      <c r="C17" s="637" t="s">
        <v>1563</v>
      </c>
      <c r="D17" s="638"/>
      <c r="E17" s="638"/>
      <c r="F17" s="638"/>
      <c r="G17" s="639"/>
    </row>
    <row r="18" spans="2:7" ht="39" customHeight="1" thickBot="1" x14ac:dyDescent="0.3">
      <c r="B18" s="627" t="s">
        <v>1564</v>
      </c>
      <c r="C18" s="628" t="s">
        <v>1565</v>
      </c>
      <c r="D18" s="628" t="s">
        <v>33</v>
      </c>
      <c r="E18" s="629">
        <v>18</v>
      </c>
      <c r="F18" s="629"/>
      <c r="G18" s="629"/>
    </row>
    <row r="19" spans="2:7" ht="14.25" thickBot="1" x14ac:dyDescent="0.3">
      <c r="B19" s="627" t="s">
        <v>1566</v>
      </c>
      <c r="C19" s="628" t="s">
        <v>1567</v>
      </c>
      <c r="D19" s="628" t="s">
        <v>121</v>
      </c>
      <c r="E19" s="629">
        <v>20</v>
      </c>
      <c r="F19" s="629"/>
      <c r="G19" s="629"/>
    </row>
    <row r="20" spans="2:7" ht="14.25" thickBot="1" x14ac:dyDescent="0.3">
      <c r="B20" s="626">
        <v>3</v>
      </c>
      <c r="C20" s="637" t="s">
        <v>1568</v>
      </c>
      <c r="D20" s="638"/>
      <c r="E20" s="638"/>
      <c r="F20" s="638"/>
      <c r="G20" s="639"/>
    </row>
    <row r="21" spans="2:7" ht="39.75" customHeight="1" thickBot="1" x14ac:dyDescent="0.3">
      <c r="B21" s="627" t="s">
        <v>1569</v>
      </c>
      <c r="C21" s="628" t="s">
        <v>1570</v>
      </c>
      <c r="D21" s="628" t="s">
        <v>33</v>
      </c>
      <c r="E21" s="629" t="s">
        <v>1571</v>
      </c>
      <c r="F21" s="629"/>
      <c r="G21" s="629"/>
    </row>
    <row r="22" spans="2:7" ht="28.5" customHeight="1" thickBot="1" x14ac:dyDescent="0.3">
      <c r="B22" s="627" t="s">
        <v>1572</v>
      </c>
      <c r="C22" s="628" t="s">
        <v>1573</v>
      </c>
      <c r="D22" s="628" t="s">
        <v>121</v>
      </c>
      <c r="E22" s="629">
        <v>10</v>
      </c>
      <c r="F22" s="629"/>
      <c r="G22" s="629"/>
    </row>
    <row r="23" spans="2:7" ht="27.75" thickBot="1" x14ac:dyDescent="0.3">
      <c r="B23" s="627" t="s">
        <v>1574</v>
      </c>
      <c r="C23" s="628" t="s">
        <v>1575</v>
      </c>
      <c r="D23" s="628" t="s">
        <v>38</v>
      </c>
      <c r="E23" s="629">
        <v>45</v>
      </c>
      <c r="F23" s="629"/>
      <c r="G23" s="629"/>
    </row>
    <row r="24" spans="2:7" ht="13.5" customHeight="1" thickBot="1" x14ac:dyDescent="0.3">
      <c r="B24" s="626">
        <v>4</v>
      </c>
      <c r="C24" s="637" t="s">
        <v>1576</v>
      </c>
      <c r="D24" s="638"/>
      <c r="E24" s="638"/>
      <c r="F24" s="638"/>
      <c r="G24" s="639"/>
    </row>
    <row r="25" spans="2:7" ht="27.75" thickBot="1" x14ac:dyDescent="0.3">
      <c r="B25" s="627" t="s">
        <v>1577</v>
      </c>
      <c r="C25" s="628" t="s">
        <v>1578</v>
      </c>
      <c r="D25" s="628" t="s">
        <v>38</v>
      </c>
      <c r="E25" s="629">
        <v>185</v>
      </c>
      <c r="F25" s="629"/>
      <c r="G25" s="629"/>
    </row>
    <row r="26" spans="2:7" ht="27.75" thickBot="1" x14ac:dyDescent="0.3">
      <c r="B26" s="627" t="s">
        <v>1579</v>
      </c>
      <c r="C26" s="628" t="s">
        <v>1580</v>
      </c>
      <c r="D26" s="628" t="s">
        <v>38</v>
      </c>
      <c r="E26" s="629">
        <v>150</v>
      </c>
      <c r="F26" s="629"/>
      <c r="G26" s="629"/>
    </row>
    <row r="27" spans="2:7" ht="14.25" thickBot="1" x14ac:dyDescent="0.3">
      <c r="B27" s="626">
        <v>5</v>
      </c>
      <c r="C27" s="637" t="s">
        <v>1581</v>
      </c>
      <c r="D27" s="638"/>
      <c r="E27" s="638"/>
      <c r="F27" s="638"/>
      <c r="G27" s="639"/>
    </row>
    <row r="28" spans="2:7" ht="42.75" customHeight="1" thickBot="1" x14ac:dyDescent="0.3">
      <c r="B28" s="627" t="s">
        <v>1582</v>
      </c>
      <c r="C28" s="628" t="s">
        <v>1565</v>
      </c>
      <c r="D28" s="628" t="s">
        <v>33</v>
      </c>
      <c r="E28" s="629">
        <v>210</v>
      </c>
      <c r="F28" s="629"/>
      <c r="G28" s="629"/>
    </row>
    <row r="29" spans="2:7" ht="14.25" thickBot="1" x14ac:dyDescent="0.3">
      <c r="B29" s="627" t="s">
        <v>1583</v>
      </c>
      <c r="C29" s="628" t="s">
        <v>1567</v>
      </c>
      <c r="D29" s="628" t="s">
        <v>121</v>
      </c>
      <c r="E29" s="629">
        <v>200</v>
      </c>
      <c r="F29" s="629"/>
      <c r="G29" s="629"/>
    </row>
    <row r="30" spans="2:7" ht="18.75" customHeight="1" thickBot="1" x14ac:dyDescent="0.3">
      <c r="B30" s="626">
        <v>6</v>
      </c>
      <c r="C30" s="637" t="s">
        <v>1584</v>
      </c>
      <c r="D30" s="638"/>
      <c r="E30" s="638"/>
      <c r="F30" s="638"/>
      <c r="G30" s="639"/>
    </row>
    <row r="31" spans="2:7" ht="37.5" customHeight="1" thickBot="1" x14ac:dyDescent="0.3">
      <c r="B31" s="627" t="s">
        <v>1585</v>
      </c>
      <c r="C31" s="628" t="s">
        <v>1586</v>
      </c>
      <c r="D31" s="628" t="s">
        <v>33</v>
      </c>
      <c r="E31" s="629">
        <v>35</v>
      </c>
      <c r="F31" s="629"/>
      <c r="G31" s="629"/>
    </row>
    <row r="32" spans="2:7" ht="14.25" thickBot="1" x14ac:dyDescent="0.3">
      <c r="B32" s="626">
        <v>7</v>
      </c>
      <c r="C32" s="637" t="s">
        <v>1587</v>
      </c>
      <c r="D32" s="638"/>
      <c r="E32" s="638"/>
      <c r="F32" s="638"/>
      <c r="G32" s="639"/>
    </row>
    <row r="33" spans="2:7" ht="14.25" thickBot="1" x14ac:dyDescent="0.3">
      <c r="B33" s="627" t="s">
        <v>1588</v>
      </c>
      <c r="C33" s="628" t="s">
        <v>1589</v>
      </c>
      <c r="D33" s="628" t="s">
        <v>1560</v>
      </c>
      <c r="E33" s="629">
        <v>1</v>
      </c>
      <c r="F33" s="629"/>
      <c r="G33" s="629"/>
    </row>
    <row r="34" spans="2:7" ht="14.25" thickBot="1" x14ac:dyDescent="0.3">
      <c r="B34" s="627" t="s">
        <v>1590</v>
      </c>
      <c r="C34" s="628" t="s">
        <v>1591</v>
      </c>
      <c r="D34" s="628" t="s">
        <v>1560</v>
      </c>
      <c r="E34" s="629">
        <v>1</v>
      </c>
      <c r="F34" s="629"/>
      <c r="G34" s="629"/>
    </row>
    <row r="35" spans="2:7" ht="20.25" customHeight="1" thickBot="1" x14ac:dyDescent="0.3">
      <c r="B35" s="626">
        <v>8</v>
      </c>
      <c r="C35" s="637" t="s">
        <v>1592</v>
      </c>
      <c r="D35" s="638"/>
      <c r="E35" s="638"/>
      <c r="F35" s="638"/>
      <c r="G35" s="639"/>
    </row>
    <row r="36" spans="2:7" ht="45.75" customHeight="1" thickBot="1" x14ac:dyDescent="0.3">
      <c r="B36" s="627" t="s">
        <v>1593</v>
      </c>
      <c r="C36" s="628" t="s">
        <v>1594</v>
      </c>
      <c r="D36" s="628" t="s">
        <v>1560</v>
      </c>
      <c r="E36" s="629">
        <v>1</v>
      </c>
      <c r="F36" s="629"/>
      <c r="G36" s="629"/>
    </row>
    <row r="37" spans="2:7" ht="14.25" thickBot="1" x14ac:dyDescent="0.3">
      <c r="B37" s="626">
        <v>9</v>
      </c>
      <c r="C37" s="637" t="s">
        <v>1595</v>
      </c>
      <c r="D37" s="638"/>
      <c r="E37" s="638"/>
      <c r="F37" s="638"/>
      <c r="G37" s="639"/>
    </row>
    <row r="38" spans="2:7" ht="42.75" customHeight="1" thickBot="1" x14ac:dyDescent="0.3">
      <c r="B38" s="627" t="s">
        <v>1596</v>
      </c>
      <c r="C38" s="628" t="s">
        <v>1594</v>
      </c>
      <c r="D38" s="628" t="s">
        <v>1560</v>
      </c>
      <c r="E38" s="629">
        <v>1</v>
      </c>
      <c r="F38" s="629"/>
      <c r="G38" s="629"/>
    </row>
    <row r="39" spans="2:7" ht="14.25" thickBot="1" x14ac:dyDescent="0.3">
      <c r="B39" s="640" t="s">
        <v>1597</v>
      </c>
      <c r="C39" s="641"/>
      <c r="D39" s="641"/>
      <c r="E39" s="641"/>
      <c r="F39" s="642"/>
      <c r="G39" s="630"/>
    </row>
    <row r="40" spans="2:7" ht="14.25" thickBot="1" x14ac:dyDescent="0.3">
      <c r="B40" s="643" t="s">
        <v>12</v>
      </c>
      <c r="C40" s="644"/>
      <c r="D40" s="644"/>
      <c r="E40" s="645"/>
      <c r="F40" s="630" t="s">
        <v>1495</v>
      </c>
      <c r="G40" s="631"/>
    </row>
    <row r="41" spans="2:7" ht="14.25" thickBot="1" x14ac:dyDescent="0.3">
      <c r="B41" s="643" t="s">
        <v>13</v>
      </c>
      <c r="C41" s="644"/>
      <c r="D41" s="644"/>
      <c r="E41" s="645"/>
      <c r="F41" s="630" t="s">
        <v>1495</v>
      </c>
      <c r="G41" s="631"/>
    </row>
    <row r="42" spans="2:7" ht="14.25" thickBot="1" x14ac:dyDescent="0.3">
      <c r="B42" s="643" t="s">
        <v>1598</v>
      </c>
      <c r="C42" s="644"/>
      <c r="D42" s="644"/>
      <c r="E42" s="645"/>
      <c r="F42" s="630" t="s">
        <v>1495</v>
      </c>
      <c r="G42" s="631"/>
    </row>
    <row r="43" spans="2:7" ht="14.25" thickBot="1" x14ac:dyDescent="0.3">
      <c r="B43" s="643" t="s">
        <v>1599</v>
      </c>
      <c r="C43" s="644"/>
      <c r="D43" s="644"/>
      <c r="E43" s="645"/>
      <c r="F43" s="630" t="s">
        <v>1600</v>
      </c>
      <c r="G43" s="631"/>
    </row>
    <row r="44" spans="2:7" ht="14.25" thickBot="1" x14ac:dyDescent="0.3">
      <c r="B44" s="640" t="s">
        <v>1601</v>
      </c>
      <c r="C44" s="641"/>
      <c r="D44" s="641"/>
      <c r="E44" s="641"/>
      <c r="F44" s="642"/>
      <c r="G44" s="630"/>
    </row>
    <row r="45" spans="2:7" ht="56.25" customHeight="1" thickBot="1" x14ac:dyDescent="0.3">
      <c r="B45" s="633" t="s">
        <v>1602</v>
      </c>
      <c r="C45" s="646"/>
      <c r="D45" s="646"/>
      <c r="E45" s="646"/>
      <c r="F45" s="647"/>
      <c r="G45" s="632"/>
    </row>
  </sheetData>
  <mergeCells count="17">
    <mergeCell ref="B41:E41"/>
    <mergeCell ref="B42:E42"/>
    <mergeCell ref="B43:E43"/>
    <mergeCell ref="B44:F44"/>
    <mergeCell ref="B45:F45"/>
    <mergeCell ref="C32:G32"/>
    <mergeCell ref="C35:G35"/>
    <mergeCell ref="C37:G37"/>
    <mergeCell ref="B39:F39"/>
    <mergeCell ref="B40:E40"/>
    <mergeCell ref="B1:G1"/>
    <mergeCell ref="C3:G3"/>
    <mergeCell ref="C17:G17"/>
    <mergeCell ref="C20:G20"/>
    <mergeCell ref="C24:G24"/>
    <mergeCell ref="C27:G27"/>
    <mergeCell ref="C30:G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topLeftCell="B2" workbookViewId="0">
      <selection activeCell="H3" sqref="H3"/>
    </sheetView>
  </sheetViews>
  <sheetFormatPr baseColWidth="10" defaultRowHeight="15" x14ac:dyDescent="0.25"/>
  <cols>
    <col min="3" max="3" width="24" customWidth="1"/>
    <col min="4" max="4" width="30.140625" customWidth="1"/>
    <col min="5" max="5" width="18.42578125" customWidth="1"/>
  </cols>
  <sheetData>
    <row r="2" spans="3:10" ht="15.75" thickBot="1" x14ac:dyDescent="0.3"/>
    <row r="3" spans="3:10" ht="138" customHeight="1" thickBot="1" x14ac:dyDescent="0.3">
      <c r="C3" s="536" t="s">
        <v>1526</v>
      </c>
      <c r="D3" s="537"/>
      <c r="E3" s="538"/>
      <c r="F3" s="462"/>
      <c r="G3" s="462"/>
      <c r="H3" s="462"/>
      <c r="I3" s="462"/>
      <c r="J3" s="462"/>
    </row>
    <row r="4" spans="3:10" ht="15.75" thickBot="1" x14ac:dyDescent="0.3">
      <c r="C4" s="658" t="s">
        <v>1525</v>
      </c>
      <c r="D4" s="659"/>
      <c r="E4" s="660"/>
    </row>
    <row r="5" spans="3:10" ht="15.75" thickBot="1" x14ac:dyDescent="0.3">
      <c r="C5" s="661" t="s">
        <v>1517</v>
      </c>
      <c r="D5" s="662"/>
      <c r="E5" s="650" t="s">
        <v>1518</v>
      </c>
    </row>
    <row r="6" spans="3:10" ht="27.75" thickBot="1" x14ac:dyDescent="0.3">
      <c r="C6" s="651" t="s">
        <v>1603</v>
      </c>
      <c r="D6" s="648" t="s">
        <v>1519</v>
      </c>
      <c r="E6" s="663"/>
    </row>
    <row r="7" spans="3:10" ht="15.75" thickBot="1" x14ac:dyDescent="0.3">
      <c r="C7" s="651" t="s">
        <v>1604</v>
      </c>
      <c r="D7" s="649"/>
      <c r="E7" s="664"/>
    </row>
    <row r="8" spans="3:10" ht="15.75" thickBot="1" x14ac:dyDescent="0.3">
      <c r="C8" s="665" t="s">
        <v>1605</v>
      </c>
      <c r="D8" s="666"/>
      <c r="E8" s="652"/>
    </row>
    <row r="9" spans="3:10" ht="15.75" thickBot="1" x14ac:dyDescent="0.3">
      <c r="C9" s="667" t="s">
        <v>1606</v>
      </c>
      <c r="D9" s="668"/>
      <c r="E9" s="653"/>
    </row>
    <row r="10" spans="3:10" ht="15.75" thickBot="1" x14ac:dyDescent="0.3">
      <c r="C10" s="665" t="s">
        <v>1607</v>
      </c>
      <c r="D10" s="666"/>
      <c r="E10" s="654"/>
    </row>
    <row r="11" spans="3:10" ht="15.75" thickBot="1" x14ac:dyDescent="0.3">
      <c r="C11" s="651" t="s">
        <v>1520</v>
      </c>
      <c r="D11" s="648" t="s">
        <v>1521</v>
      </c>
      <c r="E11" s="663"/>
    </row>
    <row r="12" spans="3:10" ht="15.75" thickBot="1" x14ac:dyDescent="0.3">
      <c r="C12" s="651" t="s">
        <v>1608</v>
      </c>
      <c r="D12" s="649"/>
      <c r="E12" s="664"/>
    </row>
    <row r="13" spans="3:10" ht="15.75" thickBot="1" x14ac:dyDescent="0.3">
      <c r="C13" s="655" t="s">
        <v>1522</v>
      </c>
      <c r="D13" s="648" t="s">
        <v>1523</v>
      </c>
      <c r="E13" s="656"/>
    </row>
    <row r="14" spans="3:10" ht="15.75" thickBot="1" x14ac:dyDescent="0.3">
      <c r="C14" s="667" t="s">
        <v>1609</v>
      </c>
      <c r="D14" s="668"/>
      <c r="E14" s="653"/>
    </row>
    <row r="15" spans="3:10" ht="16.5" customHeight="1" x14ac:dyDescent="0.25">
      <c r="C15" s="669" t="s">
        <v>1610</v>
      </c>
      <c r="D15" s="670"/>
      <c r="E15" s="657"/>
    </row>
  </sheetData>
  <mergeCells count="10">
    <mergeCell ref="C10:D10"/>
    <mergeCell ref="E11:E12"/>
    <mergeCell ref="C14:D14"/>
    <mergeCell ref="C15:D15"/>
    <mergeCell ref="C4:E4"/>
    <mergeCell ref="C5:D5"/>
    <mergeCell ref="E6:E7"/>
    <mergeCell ref="C8:D8"/>
    <mergeCell ref="C9:D9"/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42578125" defaultRowHeight="42.75" customHeight="1" x14ac:dyDescent="0.3"/>
  <cols>
    <col min="1" max="1" width="7.5703125" style="79" customWidth="1"/>
    <col min="2" max="2" width="26.140625" style="140" customWidth="1"/>
    <col min="3" max="3" width="147.5703125" style="141" customWidth="1"/>
    <col min="4" max="4" width="24.42578125" style="142" bestFit="1" customWidth="1"/>
    <col min="5" max="5" width="41.5703125" style="143" bestFit="1" customWidth="1"/>
    <col min="6" max="6" width="12.140625" style="212" customWidth="1"/>
    <col min="7" max="7" width="15.85546875" style="212" customWidth="1"/>
    <col min="8" max="8" width="13.5703125" style="213" customWidth="1"/>
    <col min="9" max="9" width="15.140625" style="144" customWidth="1"/>
    <col min="10" max="10" width="10.5703125" style="144" customWidth="1"/>
    <col min="11" max="11" width="18.5703125" style="145" bestFit="1" customWidth="1"/>
    <col min="12" max="12" width="14" style="384" customWidth="1"/>
    <col min="13" max="13" width="26.5703125" style="83" customWidth="1"/>
    <col min="14" max="14" width="20.5703125" style="386" customWidth="1"/>
    <col min="15" max="15" width="17.5703125" style="386" customWidth="1"/>
    <col min="16" max="18" width="11.42578125" style="386"/>
    <col min="19" max="19" width="11.42578125" style="83"/>
    <col min="20" max="22" width="11.42578125" style="386"/>
    <col min="23" max="16384" width="11.42578125" style="79"/>
  </cols>
  <sheetData>
    <row r="1" spans="2:22" ht="42.75" customHeight="1" thickBot="1" x14ac:dyDescent="0.35"/>
    <row r="2" spans="2:22" ht="42" customHeight="1" x14ac:dyDescent="0.3">
      <c r="B2" s="585"/>
      <c r="C2" s="588" t="s">
        <v>1181</v>
      </c>
      <c r="D2" s="591" t="s">
        <v>1182</v>
      </c>
      <c r="E2" s="592"/>
      <c r="F2" s="592"/>
      <c r="G2" s="593"/>
      <c r="H2" s="591" t="s">
        <v>1183</v>
      </c>
      <c r="I2" s="592"/>
      <c r="J2" s="592"/>
      <c r="K2" s="594"/>
    </row>
    <row r="3" spans="2:22" ht="42" customHeight="1" x14ac:dyDescent="0.3">
      <c r="B3" s="586"/>
      <c r="C3" s="589"/>
      <c r="D3" s="595" t="s">
        <v>4</v>
      </c>
      <c r="E3" s="596"/>
      <c r="F3" s="596"/>
      <c r="G3" s="596"/>
      <c r="H3" s="596"/>
      <c r="I3" s="596"/>
      <c r="J3" s="596"/>
      <c r="K3" s="597"/>
    </row>
    <row r="4" spans="2:22" ht="42" customHeight="1" thickBot="1" x14ac:dyDescent="0.35">
      <c r="B4" s="587"/>
      <c r="C4" s="590"/>
      <c r="D4" s="598" t="s">
        <v>1184</v>
      </c>
      <c r="E4" s="599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35"/>
    <row r="6" spans="2:22" ht="42.75" customHeight="1" x14ac:dyDescent="0.3">
      <c r="B6" s="573" t="s">
        <v>1187</v>
      </c>
      <c r="C6" s="574"/>
      <c r="D6" s="574"/>
      <c r="E6" s="574"/>
      <c r="F6" s="574"/>
      <c r="G6" s="574"/>
      <c r="H6" s="574"/>
      <c r="I6" s="574"/>
      <c r="J6" s="574"/>
      <c r="K6" s="575"/>
    </row>
    <row r="7" spans="2:22" ht="42.75" customHeight="1" x14ac:dyDescent="0.3">
      <c r="B7" s="576" t="str">
        <f>PRESUPUESTO!D1</f>
        <v>CONSORCIO PROCECSO CC
PRESUPUESTO GENERAL DE OBRA
INTERVENCIÓN:  9118. CENTRO ACUÍCOLA Y AGROINDUSTRIAL DE GAIRA 5 - CONSTRUCCIÓN ESCUELA GASTRONOMIA, HOTELERIA Y TURISMO - ETAPA 1</v>
      </c>
      <c r="C7" s="577"/>
      <c r="D7" s="577"/>
      <c r="E7" s="577"/>
      <c r="F7" s="577"/>
      <c r="G7" s="577"/>
      <c r="H7" s="577"/>
      <c r="I7" s="577"/>
      <c r="J7" s="577"/>
      <c r="K7" s="578"/>
    </row>
    <row r="8" spans="2:22" ht="42.75" customHeight="1" thickBot="1" x14ac:dyDescent="0.35">
      <c r="B8" s="579"/>
      <c r="C8" s="580"/>
      <c r="D8" s="580"/>
      <c r="E8" s="580"/>
      <c r="F8" s="580"/>
      <c r="G8" s="580"/>
      <c r="H8" s="580"/>
      <c r="I8" s="580"/>
      <c r="J8" s="580"/>
      <c r="K8" s="581"/>
    </row>
    <row r="9" spans="2:22" ht="42.75" customHeight="1" thickBot="1" x14ac:dyDescent="0.35"/>
    <row r="10" spans="2:22" ht="42.75" hidden="1" customHeight="1" thickBot="1" x14ac:dyDescent="0.35"/>
    <row r="11" spans="2:22" ht="27" x14ac:dyDescent="0.3">
      <c r="B11" s="604" t="s">
        <v>5</v>
      </c>
      <c r="C11" s="606" t="s">
        <v>1188</v>
      </c>
      <c r="D11" s="600" t="s">
        <v>23</v>
      </c>
      <c r="E11" s="606" t="s">
        <v>1189</v>
      </c>
      <c r="F11" s="582" t="s">
        <v>1190</v>
      </c>
      <c r="G11" s="583"/>
      <c r="H11" s="584"/>
      <c r="I11" s="380"/>
      <c r="J11" s="600" t="s">
        <v>1191</v>
      </c>
      <c r="K11" s="602" t="s">
        <v>1192</v>
      </c>
    </row>
    <row r="12" spans="2:22" ht="32.25" customHeight="1" x14ac:dyDescent="0.3">
      <c r="B12" s="605"/>
      <c r="C12" s="607"/>
      <c r="D12" s="601"/>
      <c r="E12" s="607"/>
      <c r="F12" s="381" t="s">
        <v>1193</v>
      </c>
      <c r="G12" s="381" t="s">
        <v>1194</v>
      </c>
      <c r="H12" s="381" t="s">
        <v>1195</v>
      </c>
      <c r="I12" s="381" t="s">
        <v>1196</v>
      </c>
      <c r="J12" s="601"/>
      <c r="K12" s="603"/>
      <c r="V12" s="386" t="s">
        <v>1197</v>
      </c>
    </row>
    <row r="13" spans="2:22" ht="42.75" customHeight="1" x14ac:dyDescent="0.3">
      <c r="B13" s="225" t="s">
        <v>27</v>
      </c>
      <c r="C13" s="566" t="s">
        <v>1198</v>
      </c>
      <c r="D13" s="567"/>
      <c r="E13" s="567"/>
      <c r="F13" s="567"/>
      <c r="G13" s="568"/>
      <c r="H13" s="226"/>
      <c r="I13" s="226"/>
      <c r="J13" s="226"/>
      <c r="K13" s="227"/>
    </row>
    <row r="14" spans="2:22" ht="42.75" customHeight="1" x14ac:dyDescent="0.3">
      <c r="B14" s="225" t="s">
        <v>29</v>
      </c>
      <c r="C14" s="566" t="s">
        <v>30</v>
      </c>
      <c r="D14" s="567"/>
      <c r="E14" s="567"/>
      <c r="F14" s="567"/>
      <c r="G14" s="568"/>
      <c r="H14" s="226"/>
      <c r="I14" s="226"/>
      <c r="J14" s="226"/>
      <c r="K14" s="227"/>
    </row>
    <row r="15" spans="2:22" ht="42.75" customHeight="1" x14ac:dyDescent="0.3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559"/>
      <c r="F15" s="559"/>
      <c r="G15" s="559"/>
      <c r="H15" s="559"/>
      <c r="I15" s="559"/>
      <c r="J15" s="559"/>
      <c r="K15" s="231">
        <f>+ROUND(SUM(K16:K16),2)</f>
        <v>2705.19</v>
      </c>
    </row>
    <row r="16" spans="2:22" ht="42.75" customHeight="1" x14ac:dyDescent="0.3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3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559"/>
      <c r="F17" s="559"/>
      <c r="G17" s="559"/>
      <c r="H17" s="559"/>
      <c r="I17" s="559"/>
      <c r="J17" s="559"/>
      <c r="K17" s="231">
        <f>+ROUND(SUM(K18:K18),2)</f>
        <v>2705.19</v>
      </c>
    </row>
    <row r="18" spans="2:22" ht="42.75" customHeight="1" x14ac:dyDescent="0.3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3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559"/>
      <c r="F19" s="559"/>
      <c r="G19" s="559"/>
      <c r="H19" s="559"/>
      <c r="I19" s="559"/>
      <c r="J19" s="559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3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3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559"/>
      <c r="F21" s="559"/>
      <c r="G21" s="559"/>
      <c r="H21" s="559"/>
      <c r="I21" s="559"/>
      <c r="J21" s="559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3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3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559"/>
      <c r="F23" s="559"/>
      <c r="G23" s="559"/>
      <c r="H23" s="559"/>
      <c r="I23" s="559"/>
      <c r="J23" s="559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3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3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559"/>
      <c r="F25" s="559"/>
      <c r="G25" s="559"/>
      <c r="H25" s="559"/>
      <c r="I25" s="559"/>
      <c r="J25" s="559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3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3">
      <c r="B27" s="240" t="s">
        <v>45</v>
      </c>
      <c r="C27" s="569" t="s">
        <v>46</v>
      </c>
      <c r="D27" s="569"/>
      <c r="E27" s="569"/>
      <c r="F27" s="569"/>
      <c r="G27" s="569"/>
      <c r="H27" s="226"/>
      <c r="I27" s="226"/>
      <c r="J27" s="226"/>
      <c r="K27" s="241"/>
    </row>
    <row r="28" spans="2:22" ht="42.75" customHeight="1" x14ac:dyDescent="0.3">
      <c r="B28" s="240" t="s">
        <v>47</v>
      </c>
      <c r="C28" s="569" t="s">
        <v>48</v>
      </c>
      <c r="D28" s="569"/>
      <c r="E28" s="569"/>
      <c r="F28" s="569"/>
      <c r="G28" s="569"/>
      <c r="H28" s="226"/>
      <c r="I28" s="226"/>
      <c r="J28" s="226"/>
      <c r="K28" s="241"/>
    </row>
    <row r="29" spans="2:22" ht="42.75" customHeight="1" x14ac:dyDescent="0.3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3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3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3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3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3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3">
      <c r="B35" s="240" t="s">
        <v>54</v>
      </c>
      <c r="C35" s="569" t="s">
        <v>55</v>
      </c>
      <c r="D35" s="569"/>
      <c r="E35" s="569"/>
      <c r="F35" s="569"/>
      <c r="G35" s="569"/>
      <c r="H35" s="226"/>
      <c r="I35" s="226"/>
      <c r="J35" s="226"/>
      <c r="K35" s="241"/>
    </row>
    <row r="36" spans="1:22" s="80" customFormat="1" ht="42.75" customHeight="1" x14ac:dyDescent="0.3">
      <c r="B36" s="240" t="s">
        <v>56</v>
      </c>
      <c r="C36" s="569" t="s">
        <v>57</v>
      </c>
      <c r="D36" s="569"/>
      <c r="E36" s="569"/>
      <c r="F36" s="569"/>
      <c r="G36" s="569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3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3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3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3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3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3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3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3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3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3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3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3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3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3">
      <c r="B50" s="240" t="s">
        <v>64</v>
      </c>
      <c r="C50" s="569" t="s">
        <v>65</v>
      </c>
      <c r="D50" s="569"/>
      <c r="E50" s="569"/>
      <c r="F50" s="569"/>
      <c r="G50" s="569"/>
      <c r="H50" s="226"/>
      <c r="I50" s="226"/>
      <c r="J50" s="226"/>
      <c r="K50" s="241"/>
    </row>
    <row r="51" spans="1:29" ht="42.75" customHeight="1" x14ac:dyDescent="0.3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3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3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3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3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3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3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3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3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3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3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559"/>
      <c r="F61" s="559"/>
      <c r="G61" s="559"/>
      <c r="H61" s="559"/>
      <c r="I61" s="559"/>
      <c r="J61" s="559"/>
      <c r="K61" s="231">
        <f>+ROUND(SUM(K62:K62),2)</f>
        <v>184.64</v>
      </c>
    </row>
    <row r="62" spans="1:29" s="83" customFormat="1" ht="42.75" customHeight="1" x14ac:dyDescent="0.3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3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559"/>
      <c r="F63" s="559"/>
      <c r="G63" s="559"/>
      <c r="H63" s="559"/>
      <c r="I63" s="559"/>
      <c r="J63" s="559"/>
      <c r="K63" s="231">
        <f>+ROUND(SUM(K64:K64),2)</f>
        <v>293.20999999999998</v>
      </c>
    </row>
    <row r="64" spans="1:29" s="83" customFormat="1" ht="42.75" customHeight="1" x14ac:dyDescent="0.3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3">
      <c r="A65" s="82"/>
      <c r="B65" s="240" t="s">
        <v>76</v>
      </c>
      <c r="C65" s="569" t="s">
        <v>77</v>
      </c>
      <c r="D65" s="569"/>
      <c r="E65" s="569"/>
      <c r="F65" s="569"/>
      <c r="G65" s="569"/>
      <c r="H65" s="226"/>
      <c r="I65" s="226"/>
      <c r="J65" s="226"/>
      <c r="K65" s="241"/>
    </row>
    <row r="66" spans="1:22" s="80" customFormat="1" ht="42.75" customHeight="1" x14ac:dyDescent="0.3">
      <c r="A66" s="82"/>
      <c r="B66" s="240" t="s">
        <v>78</v>
      </c>
      <c r="C66" s="569" t="s">
        <v>79</v>
      </c>
      <c r="D66" s="569"/>
      <c r="E66" s="569"/>
      <c r="F66" s="569"/>
      <c r="G66" s="569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3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3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3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3">
      <c r="A70" s="571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3">
      <c r="A71" s="571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3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3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560"/>
      <c r="F73" s="561"/>
      <c r="G73" s="561"/>
      <c r="H73" s="561"/>
      <c r="I73" s="561"/>
      <c r="J73" s="562"/>
      <c r="K73" s="231">
        <f>K74</f>
        <v>96.29</v>
      </c>
    </row>
    <row r="74" spans="1:22" ht="42.75" customHeight="1" x14ac:dyDescent="0.3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3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559"/>
      <c r="F75" s="559"/>
      <c r="G75" s="559"/>
      <c r="H75" s="559"/>
      <c r="I75" s="559"/>
      <c r="J75" s="559"/>
      <c r="K75" s="231">
        <f>+ROUND(SUM(K76:K76),2)</f>
        <v>931.09</v>
      </c>
    </row>
    <row r="76" spans="1:22" ht="42.75" customHeight="1" x14ac:dyDescent="0.3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3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559"/>
      <c r="F77" s="559"/>
      <c r="G77" s="559"/>
      <c r="H77" s="559"/>
      <c r="I77" s="559"/>
      <c r="J77" s="559"/>
      <c r="K77" s="231">
        <f>+ROUND(SUM(K78:K78),2)</f>
        <v>15.44</v>
      </c>
    </row>
    <row r="78" spans="1:22" ht="42.75" customHeight="1" x14ac:dyDescent="0.3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3">
      <c r="B79" s="228" t="s">
        <v>92</v>
      </c>
      <c r="C79" s="229" t="s">
        <v>1252</v>
      </c>
      <c r="D79" s="230" t="s">
        <v>51</v>
      </c>
      <c r="E79" s="559"/>
      <c r="F79" s="559"/>
      <c r="G79" s="559"/>
      <c r="H79" s="559"/>
      <c r="I79" s="559"/>
      <c r="J79" s="559"/>
      <c r="K79" s="231">
        <f>+ROUND(SUM(K80:K80),2)</f>
        <v>11.14</v>
      </c>
      <c r="M79" s="388"/>
      <c r="N79" s="383"/>
      <c r="O79" s="383"/>
    </row>
    <row r="80" spans="1:22" ht="42.75" customHeight="1" x14ac:dyDescent="0.3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3">
      <c r="B81" s="228" t="s">
        <v>94</v>
      </c>
      <c r="C81" s="229" t="s">
        <v>1253</v>
      </c>
      <c r="D81" s="230" t="s">
        <v>51</v>
      </c>
      <c r="E81" s="559"/>
      <c r="F81" s="559"/>
      <c r="G81" s="559"/>
      <c r="H81" s="559"/>
      <c r="I81" s="559"/>
      <c r="J81" s="559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3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3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559"/>
      <c r="F83" s="559"/>
      <c r="G83" s="559"/>
      <c r="H83" s="559"/>
      <c r="I83" s="559"/>
      <c r="J83" s="559"/>
      <c r="K83" s="231">
        <f>K84</f>
        <v>39.04</v>
      </c>
      <c r="M83" s="389"/>
      <c r="N83" s="390"/>
      <c r="O83" s="390"/>
    </row>
    <row r="84" spans="2:22" ht="42.75" customHeight="1" x14ac:dyDescent="0.3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3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559"/>
      <c r="F85" s="559"/>
      <c r="G85" s="559"/>
      <c r="H85" s="559"/>
      <c r="I85" s="559"/>
      <c r="J85" s="559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3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3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559"/>
      <c r="F87" s="559"/>
      <c r="G87" s="559"/>
      <c r="H87" s="559"/>
      <c r="I87" s="559"/>
      <c r="J87" s="559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3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3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559"/>
      <c r="F89" s="559"/>
      <c r="G89" s="559"/>
      <c r="H89" s="559"/>
      <c r="I89" s="559"/>
      <c r="J89" s="559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3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3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559"/>
      <c r="F91" s="559"/>
      <c r="G91" s="559"/>
      <c r="H91" s="559"/>
      <c r="I91" s="559"/>
      <c r="J91" s="559"/>
      <c r="K91" s="231">
        <f>K92</f>
        <v>158.03</v>
      </c>
    </row>
    <row r="92" spans="2:22" ht="42.75" customHeight="1" x14ac:dyDescent="0.3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3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559"/>
      <c r="F93" s="559"/>
      <c r="G93" s="559"/>
      <c r="H93" s="559"/>
      <c r="I93" s="559"/>
      <c r="J93" s="559"/>
      <c r="K93" s="231">
        <f>K94</f>
        <v>30.08</v>
      </c>
    </row>
    <row r="94" spans="2:22" ht="42.75" customHeight="1" x14ac:dyDescent="0.3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3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559"/>
      <c r="F95" s="559"/>
      <c r="G95" s="559"/>
      <c r="H95" s="559"/>
      <c r="I95" s="559"/>
      <c r="J95" s="559"/>
      <c r="K95" s="231">
        <f>+ROUND(SUM(K96:K96),2)</f>
        <v>1121.17</v>
      </c>
    </row>
    <row r="96" spans="2:22" ht="42.75" customHeight="1" x14ac:dyDescent="0.3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3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559"/>
      <c r="F97" s="559"/>
      <c r="G97" s="559"/>
      <c r="H97" s="559"/>
      <c r="I97" s="559"/>
      <c r="J97" s="559"/>
      <c r="K97" s="231">
        <f>K98</f>
        <v>20.46</v>
      </c>
    </row>
    <row r="98" spans="2:22" ht="42.75" customHeight="1" x14ac:dyDescent="0.3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3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559"/>
      <c r="F99" s="559"/>
      <c r="G99" s="559"/>
      <c r="H99" s="559"/>
      <c r="I99" s="559"/>
      <c r="J99" s="559"/>
      <c r="K99" s="231">
        <f>SUM(K100:K100)</f>
        <v>27.33</v>
      </c>
    </row>
    <row r="100" spans="2:22" ht="42.75" customHeight="1" x14ac:dyDescent="0.3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3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559"/>
      <c r="F101" s="559"/>
      <c r="G101" s="559"/>
      <c r="H101" s="559"/>
      <c r="I101" s="559"/>
      <c r="J101" s="559"/>
      <c r="K101" s="231">
        <f>SUM(K102:K102)</f>
        <v>25.79</v>
      </c>
    </row>
    <row r="102" spans="2:22" ht="42.75" customHeight="1" x14ac:dyDescent="0.3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3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559"/>
      <c r="F103" s="559"/>
      <c r="G103" s="559"/>
      <c r="H103" s="559"/>
      <c r="I103" s="559"/>
      <c r="J103" s="559"/>
      <c r="K103" s="231">
        <f>K104</f>
        <v>34.15</v>
      </c>
    </row>
    <row r="104" spans="2:22" ht="42.75" customHeight="1" x14ac:dyDescent="0.3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3">
      <c r="B105" s="240" t="s">
        <v>117</v>
      </c>
      <c r="C105" s="569" t="s">
        <v>118</v>
      </c>
      <c r="D105" s="569"/>
      <c r="E105" s="569"/>
      <c r="F105" s="569"/>
      <c r="G105" s="569"/>
      <c r="H105" s="226"/>
      <c r="I105" s="226"/>
      <c r="J105" s="226"/>
      <c r="K105" s="241"/>
    </row>
    <row r="106" spans="2:22" ht="42.75" customHeight="1" x14ac:dyDescent="0.3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559"/>
      <c r="F106" s="559"/>
      <c r="G106" s="559"/>
      <c r="H106" s="559"/>
      <c r="I106" s="559"/>
      <c r="J106" s="559"/>
      <c r="K106" s="231">
        <f>+K107</f>
        <v>2080</v>
      </c>
    </row>
    <row r="107" spans="2:22" ht="42.75" customHeight="1" x14ac:dyDescent="0.3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3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559"/>
      <c r="F108" s="559"/>
      <c r="G108" s="559"/>
      <c r="H108" s="559"/>
      <c r="I108" s="559"/>
      <c r="J108" s="559"/>
      <c r="K108" s="231">
        <f>+K109</f>
        <v>16</v>
      </c>
    </row>
    <row r="109" spans="2:22" s="83" customFormat="1" ht="42.75" customHeight="1" x14ac:dyDescent="0.3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3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559"/>
      <c r="F110" s="559"/>
      <c r="G110" s="559"/>
      <c r="H110" s="559"/>
      <c r="I110" s="559"/>
      <c r="J110" s="559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3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3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559"/>
      <c r="F112" s="559"/>
      <c r="G112" s="559"/>
      <c r="H112" s="559"/>
      <c r="I112" s="559"/>
      <c r="J112" s="559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3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3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3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3">
      <c r="B116" s="240" t="s">
        <v>131</v>
      </c>
      <c r="C116" s="572" t="s">
        <v>132</v>
      </c>
      <c r="D116" s="572"/>
      <c r="E116" s="572"/>
      <c r="F116" s="572"/>
      <c r="G116" s="572"/>
      <c r="H116" s="572"/>
      <c r="I116" s="572"/>
      <c r="J116" s="572"/>
      <c r="K116" s="241"/>
    </row>
    <row r="117" spans="2:22" ht="42.75" customHeight="1" x14ac:dyDescent="0.3">
      <c r="B117" s="228" t="s">
        <v>133</v>
      </c>
      <c r="C117" s="229" t="s">
        <v>1259</v>
      </c>
      <c r="D117" s="230" t="s">
        <v>126</v>
      </c>
      <c r="E117" s="559"/>
      <c r="F117" s="559"/>
      <c r="G117" s="559"/>
      <c r="H117" s="559"/>
      <c r="I117" s="559"/>
      <c r="J117" s="559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3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3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3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3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3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3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3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3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3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3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3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3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3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3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3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3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3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3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3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3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3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3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3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3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3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3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3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3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3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3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3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3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3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3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3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3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3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3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3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3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3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3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3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3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3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3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3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3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3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3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3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3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3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3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3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3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3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3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3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3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3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3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3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3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3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3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3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3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3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3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3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3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3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3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3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3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3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3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3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3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3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3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3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3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3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3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3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3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3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3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3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3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3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3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3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3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3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3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3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3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3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3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3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3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3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3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3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3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3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3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3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3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3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3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3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3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3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3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3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3">
      <c r="B237" s="228" t="s">
        <v>135</v>
      </c>
      <c r="C237" s="229" t="s">
        <v>136</v>
      </c>
      <c r="D237" s="263" t="s">
        <v>126</v>
      </c>
      <c r="E237" s="560"/>
      <c r="F237" s="561"/>
      <c r="G237" s="561"/>
      <c r="H237" s="561"/>
      <c r="I237" s="561"/>
      <c r="J237" s="562"/>
      <c r="K237" s="231">
        <f>+ROUND(SUM(K238:K245),2)</f>
        <v>10375.08</v>
      </c>
    </row>
    <row r="238" spans="2:11" ht="42.75" customHeight="1" x14ac:dyDescent="0.3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3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3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3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3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3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3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3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3">
      <c r="B246" s="240" t="s">
        <v>137</v>
      </c>
      <c r="C246" s="566" t="s">
        <v>1402</v>
      </c>
      <c r="D246" s="567"/>
      <c r="E246" s="567"/>
      <c r="F246" s="567"/>
      <c r="G246" s="568"/>
      <c r="H246" s="226"/>
      <c r="I246" s="226"/>
      <c r="J246" s="226"/>
      <c r="K246" s="241"/>
    </row>
    <row r="247" spans="2:22" ht="42.75" customHeight="1" x14ac:dyDescent="0.3">
      <c r="B247" s="240" t="s">
        <v>139</v>
      </c>
      <c r="C247" s="563" t="s">
        <v>140</v>
      </c>
      <c r="D247" s="564"/>
      <c r="E247" s="564"/>
      <c r="F247" s="564"/>
      <c r="G247" s="564"/>
      <c r="H247" s="564"/>
      <c r="I247" s="564"/>
      <c r="J247" s="565"/>
      <c r="K247" s="241"/>
    </row>
    <row r="248" spans="2:22" ht="42.75" customHeight="1" x14ac:dyDescent="0.3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560"/>
      <c r="F248" s="561"/>
      <c r="G248" s="561"/>
      <c r="H248" s="561"/>
      <c r="I248" s="561"/>
      <c r="J248" s="562"/>
      <c r="K248" s="231">
        <f>+ROUND(SUM(K249:K249),2)</f>
        <v>1296.31</v>
      </c>
    </row>
    <row r="249" spans="2:22" ht="42.75" customHeight="1" x14ac:dyDescent="0.3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3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560"/>
      <c r="F250" s="561"/>
      <c r="G250" s="561"/>
      <c r="H250" s="561"/>
      <c r="I250" s="561"/>
      <c r="J250" s="562"/>
      <c r="K250" s="231">
        <f>SUM(K251:K251)</f>
        <v>3131.67</v>
      </c>
    </row>
    <row r="251" spans="2:22" s="83" customFormat="1" ht="42.75" customHeight="1" x14ac:dyDescent="0.3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3">
      <c r="B252" s="228" t="s">
        <v>146</v>
      </c>
      <c r="C252" s="229" t="str">
        <f>+PRESUPUESTO!D69</f>
        <v>Mamposteria en bloque de concreto 12x19x39 acabado liso</v>
      </c>
      <c r="D252" s="230"/>
      <c r="E252" s="560"/>
      <c r="F252" s="561"/>
      <c r="G252" s="561"/>
      <c r="H252" s="561"/>
      <c r="I252" s="561"/>
      <c r="J252" s="562"/>
      <c r="K252" s="231">
        <f>+K253</f>
        <v>418.51</v>
      </c>
    </row>
    <row r="253" spans="2:22" ht="42.75" customHeight="1" x14ac:dyDescent="0.3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3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560"/>
      <c r="F254" s="561"/>
      <c r="G254" s="561"/>
      <c r="H254" s="561"/>
      <c r="I254" s="561"/>
      <c r="J254" s="562"/>
      <c r="K254" s="231">
        <f>SUM(K255)</f>
        <v>410.17</v>
      </c>
    </row>
    <row r="255" spans="2:22" ht="42.75" customHeight="1" x14ac:dyDescent="0.3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3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560"/>
      <c r="F256" s="561"/>
      <c r="G256" s="561"/>
      <c r="H256" s="561"/>
      <c r="I256" s="561"/>
      <c r="J256" s="562"/>
      <c r="K256" s="231">
        <f>SUM(K257)</f>
        <v>71.48</v>
      </c>
    </row>
    <row r="257" spans="2:11" ht="42.75" customHeight="1" x14ac:dyDescent="0.3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3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560"/>
      <c r="F258" s="561"/>
      <c r="G258" s="561"/>
      <c r="H258" s="561"/>
      <c r="I258" s="561"/>
      <c r="J258" s="562"/>
      <c r="K258" s="231">
        <f>K259</f>
        <v>1.91</v>
      </c>
    </row>
    <row r="259" spans="2:11" ht="42.75" customHeight="1" x14ac:dyDescent="0.3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3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560"/>
      <c r="F260" s="561"/>
      <c r="G260" s="561"/>
      <c r="H260" s="561"/>
      <c r="I260" s="561"/>
      <c r="J260" s="562"/>
      <c r="K260" s="231">
        <f>+ROUND(SUM(K261:K261),2)</f>
        <v>290.88</v>
      </c>
    </row>
    <row r="261" spans="2:11" ht="42.75" customHeight="1" x14ac:dyDescent="0.3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3">
      <c r="B262" s="240" t="s">
        <v>156</v>
      </c>
      <c r="C262" s="563" t="s">
        <v>157</v>
      </c>
      <c r="D262" s="564"/>
      <c r="E262" s="564"/>
      <c r="F262" s="564"/>
      <c r="G262" s="564"/>
      <c r="H262" s="564"/>
      <c r="I262" s="564"/>
      <c r="J262" s="565"/>
      <c r="K262" s="241"/>
    </row>
    <row r="263" spans="2:11" ht="42.75" customHeight="1" x14ac:dyDescent="0.3">
      <c r="B263" s="240" t="s">
        <v>158</v>
      </c>
      <c r="C263" s="563" t="s">
        <v>159</v>
      </c>
      <c r="D263" s="564"/>
      <c r="E263" s="564"/>
      <c r="F263" s="564"/>
      <c r="G263" s="564"/>
      <c r="H263" s="564"/>
      <c r="I263" s="564"/>
      <c r="J263" s="565"/>
      <c r="K263" s="241"/>
    </row>
    <row r="264" spans="2:11" ht="42.75" customHeight="1" x14ac:dyDescent="0.3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560"/>
      <c r="F264" s="561"/>
      <c r="G264" s="561"/>
      <c r="H264" s="561"/>
      <c r="I264" s="561"/>
      <c r="J264" s="562"/>
      <c r="K264" s="231">
        <f>+ROUND(SUM(K265:K265),2)</f>
        <v>369.55</v>
      </c>
    </row>
    <row r="265" spans="2:11" ht="42.75" customHeight="1" x14ac:dyDescent="0.3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3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3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3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560"/>
      <c r="F268" s="561"/>
      <c r="G268" s="561"/>
      <c r="H268" s="561"/>
      <c r="I268" s="561"/>
      <c r="J268" s="562"/>
      <c r="K268" s="231">
        <f>+ROUND(SUM(K269:K269),2)</f>
        <v>40.65</v>
      </c>
    </row>
    <row r="269" spans="2:11" ht="42.75" customHeight="1" x14ac:dyDescent="0.3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3">
      <c r="B270" s="240" t="s">
        <v>166</v>
      </c>
      <c r="C270" s="563" t="s">
        <v>167</v>
      </c>
      <c r="D270" s="564"/>
      <c r="E270" s="564"/>
      <c r="F270" s="564"/>
      <c r="G270" s="564"/>
      <c r="H270" s="564"/>
      <c r="I270" s="564"/>
      <c r="J270" s="565"/>
      <c r="K270" s="241"/>
    </row>
    <row r="271" spans="2:11" ht="42.75" customHeight="1" x14ac:dyDescent="0.3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3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3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560"/>
      <c r="F273" s="561"/>
      <c r="G273" s="561"/>
      <c r="H273" s="561"/>
      <c r="I273" s="561"/>
      <c r="J273" s="562"/>
      <c r="K273" s="231">
        <f>+ROUND(SUM(K274:K274),2)</f>
        <v>8</v>
      </c>
    </row>
    <row r="274" spans="2:11" ht="42.75" customHeight="1" x14ac:dyDescent="0.3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3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560"/>
      <c r="F275" s="561"/>
      <c r="G275" s="561"/>
      <c r="H275" s="561"/>
      <c r="I275" s="561"/>
      <c r="J275" s="562"/>
      <c r="K275" s="231">
        <f>+ROUND(SUM(K276:K276),2)</f>
        <v>553.11</v>
      </c>
    </row>
    <row r="276" spans="2:11" ht="42.75" customHeight="1" x14ac:dyDescent="0.3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3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560"/>
      <c r="F277" s="561"/>
      <c r="G277" s="561"/>
      <c r="H277" s="561"/>
      <c r="I277" s="561"/>
      <c r="J277" s="562"/>
      <c r="K277" s="231">
        <f>+ROUND(SUM(K278:K278),2)</f>
        <v>20.6</v>
      </c>
    </row>
    <row r="278" spans="2:11" ht="42.75" customHeight="1" x14ac:dyDescent="0.3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3">
      <c r="B279" s="240" t="s">
        <v>176</v>
      </c>
      <c r="C279" s="563" t="s">
        <v>177</v>
      </c>
      <c r="D279" s="564"/>
      <c r="E279" s="564"/>
      <c r="F279" s="564"/>
      <c r="G279" s="564"/>
      <c r="H279" s="564"/>
      <c r="I279" s="564"/>
      <c r="J279" s="565"/>
      <c r="K279" s="241"/>
    </row>
    <row r="280" spans="2:11" ht="42.75" customHeight="1" x14ac:dyDescent="0.3">
      <c r="B280" s="240" t="s">
        <v>178</v>
      </c>
      <c r="C280" s="563" t="s">
        <v>179</v>
      </c>
      <c r="D280" s="564"/>
      <c r="E280" s="564"/>
      <c r="F280" s="564"/>
      <c r="G280" s="564"/>
      <c r="H280" s="564"/>
      <c r="I280" s="564"/>
      <c r="J280" s="565"/>
      <c r="K280" s="241"/>
    </row>
    <row r="281" spans="2:11" ht="42.75" customHeight="1" x14ac:dyDescent="0.3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560"/>
      <c r="F281" s="561"/>
      <c r="G281" s="561"/>
      <c r="H281" s="561"/>
      <c r="I281" s="561"/>
      <c r="J281" s="562"/>
      <c r="K281" s="231">
        <f>K282</f>
        <v>6</v>
      </c>
    </row>
    <row r="282" spans="2:11" ht="42.75" customHeight="1" x14ac:dyDescent="0.3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3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560"/>
      <c r="F283" s="561"/>
      <c r="G283" s="561"/>
      <c r="H283" s="561"/>
      <c r="I283" s="561"/>
      <c r="J283" s="562"/>
      <c r="K283" s="231">
        <f>SUM(K284:K284)</f>
        <v>318.54000000000002</v>
      </c>
    </row>
    <row r="284" spans="2:11" ht="42.75" customHeight="1" x14ac:dyDescent="0.3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3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560"/>
      <c r="F285" s="561"/>
      <c r="G285" s="561"/>
      <c r="H285" s="561"/>
      <c r="I285" s="561"/>
      <c r="J285" s="562"/>
      <c r="K285" s="231">
        <f>SUM(K286:K286)</f>
        <v>50.3</v>
      </c>
    </row>
    <row r="286" spans="2:11" ht="42.75" customHeight="1" x14ac:dyDescent="0.3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3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560"/>
      <c r="F287" s="561"/>
      <c r="G287" s="561"/>
      <c r="H287" s="561"/>
      <c r="I287" s="561"/>
      <c r="J287" s="562"/>
      <c r="K287" s="231">
        <f>SUM(K288)</f>
        <v>125.64</v>
      </c>
    </row>
    <row r="288" spans="2:11" ht="42.75" customHeight="1" x14ac:dyDescent="0.3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3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560"/>
      <c r="F289" s="561"/>
      <c r="G289" s="561"/>
      <c r="H289" s="561"/>
      <c r="I289" s="561"/>
      <c r="J289" s="562"/>
      <c r="K289" s="231">
        <f>K290</f>
        <v>8.06</v>
      </c>
    </row>
    <row r="290" spans="2:11" ht="42.75" customHeight="1" x14ac:dyDescent="0.3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3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559"/>
      <c r="F291" s="559"/>
      <c r="G291" s="559"/>
      <c r="H291" s="559"/>
      <c r="I291" s="559"/>
      <c r="J291" s="559"/>
      <c r="K291" s="231">
        <f>K292</f>
        <v>31.33</v>
      </c>
    </row>
    <row r="292" spans="2:11" ht="42.75" customHeight="1" x14ac:dyDescent="0.3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3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559"/>
      <c r="F293" s="559"/>
      <c r="G293" s="559"/>
      <c r="H293" s="559"/>
      <c r="I293" s="559"/>
      <c r="J293" s="559"/>
      <c r="K293" s="231">
        <f>K294</f>
        <v>106.45</v>
      </c>
    </row>
    <row r="294" spans="2:11" ht="42.75" customHeight="1" x14ac:dyDescent="0.3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3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559"/>
      <c r="F295" s="559"/>
      <c r="G295" s="559"/>
      <c r="H295" s="559"/>
      <c r="I295" s="559"/>
      <c r="J295" s="559"/>
      <c r="K295" s="231">
        <f>K296</f>
        <v>76.33</v>
      </c>
    </row>
    <row r="296" spans="2:11" ht="42.75" customHeight="1" x14ac:dyDescent="0.3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3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559"/>
      <c r="F297" s="559"/>
      <c r="G297" s="559"/>
      <c r="H297" s="559"/>
      <c r="I297" s="559"/>
      <c r="J297" s="559"/>
      <c r="K297" s="231">
        <f>K298</f>
        <v>4.7300000000000004</v>
      </c>
    </row>
    <row r="298" spans="2:11" ht="42.75" customHeight="1" x14ac:dyDescent="0.3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3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559"/>
      <c r="F299" s="559"/>
      <c r="G299" s="559"/>
      <c r="H299" s="559"/>
      <c r="I299" s="559"/>
      <c r="J299" s="559"/>
      <c r="K299" s="231">
        <f>K300</f>
        <v>399.37</v>
      </c>
    </row>
    <row r="300" spans="2:11" ht="42.75" customHeight="1" x14ac:dyDescent="0.3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3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559"/>
      <c r="F301" s="559"/>
      <c r="G301" s="559"/>
      <c r="H301" s="559"/>
      <c r="I301" s="559"/>
      <c r="J301" s="559"/>
      <c r="K301" s="231">
        <f>K302</f>
        <v>2</v>
      </c>
    </row>
    <row r="302" spans="2:11" ht="42.75" customHeight="1" x14ac:dyDescent="0.3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3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559"/>
      <c r="F303" s="559"/>
      <c r="G303" s="559"/>
      <c r="H303" s="559"/>
      <c r="I303" s="559"/>
      <c r="J303" s="559"/>
      <c r="K303" s="231">
        <f>K304</f>
        <v>1</v>
      </c>
    </row>
    <row r="304" spans="2:11" ht="42.75" customHeight="1" x14ac:dyDescent="0.3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3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559"/>
      <c r="F305" s="559"/>
      <c r="G305" s="559"/>
      <c r="H305" s="559"/>
      <c r="I305" s="559"/>
      <c r="J305" s="559"/>
      <c r="K305" s="231">
        <f>K306</f>
        <v>1</v>
      </c>
    </row>
    <row r="306" spans="2:22" ht="42.75" customHeight="1" x14ac:dyDescent="0.3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3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559"/>
      <c r="F307" s="559"/>
      <c r="G307" s="559"/>
      <c r="H307" s="559"/>
      <c r="I307" s="559"/>
      <c r="J307" s="559"/>
      <c r="K307" s="231">
        <f>K308</f>
        <v>1</v>
      </c>
    </row>
    <row r="308" spans="2:22" ht="42.75" customHeight="1" x14ac:dyDescent="0.3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3">
      <c r="B309" s="240" t="str">
        <f>+PRESUPUESTO!C100</f>
        <v>C50</v>
      </c>
      <c r="C309" s="281" t="str">
        <f>+PRESUPUESTO!D100</f>
        <v>PAÑETES Y ENCHAPES</v>
      </c>
      <c r="D309" s="282"/>
      <c r="E309" s="570"/>
      <c r="F309" s="570"/>
      <c r="G309" s="570"/>
      <c r="H309" s="570"/>
      <c r="I309" s="570"/>
      <c r="J309" s="570"/>
      <c r="K309" s="283"/>
    </row>
    <row r="310" spans="2:22" ht="42.75" customHeight="1" x14ac:dyDescent="0.3">
      <c r="B310" s="240" t="str">
        <f>+PRESUPUESTO!C101</f>
        <v>C5020</v>
      </c>
      <c r="C310" s="281" t="str">
        <f>+PRESUPUESTO!D101</f>
        <v>PAÑETE IMPERMEABILIZADO</v>
      </c>
      <c r="D310" s="282"/>
      <c r="E310" s="570"/>
      <c r="F310" s="570"/>
      <c r="G310" s="570"/>
      <c r="H310" s="570"/>
      <c r="I310" s="570"/>
      <c r="J310" s="570"/>
      <c r="K310" s="283"/>
    </row>
    <row r="311" spans="2:22" ht="42.75" customHeight="1" x14ac:dyDescent="0.3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3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3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3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3">
      <c r="B315" s="240" t="str">
        <f>+PRESUPUESTO!C104</f>
        <v>C5030</v>
      </c>
      <c r="C315" s="281" t="str">
        <f>+PRESUPUESTO!D104</f>
        <v>ENCHAPE</v>
      </c>
      <c r="D315" s="282"/>
      <c r="E315" s="570"/>
      <c r="F315" s="570"/>
      <c r="G315" s="570"/>
      <c r="H315" s="570"/>
      <c r="I315" s="570"/>
      <c r="J315" s="570"/>
      <c r="K315" s="283"/>
    </row>
    <row r="316" spans="2:22" ht="42.75" customHeight="1" x14ac:dyDescent="0.3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559"/>
      <c r="F316" s="559"/>
      <c r="G316" s="559"/>
      <c r="H316" s="559"/>
      <c r="I316" s="559"/>
      <c r="J316" s="559"/>
      <c r="K316" s="231">
        <f>K317</f>
        <v>1142.1099999999999</v>
      </c>
    </row>
    <row r="317" spans="2:22" ht="42.75" customHeight="1" x14ac:dyDescent="0.3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3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559"/>
      <c r="F318" s="559"/>
      <c r="G318" s="559"/>
      <c r="H318" s="559"/>
      <c r="I318" s="559"/>
      <c r="J318" s="559"/>
      <c r="K318" s="231">
        <f>K319</f>
        <v>10.27</v>
      </c>
    </row>
    <row r="319" spans="2:22" ht="42.75" customHeight="1" x14ac:dyDescent="0.3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3">
      <c r="B320" s="240" t="str">
        <f>+PRESUPUESTO!C107</f>
        <v>C60</v>
      </c>
      <c r="C320" s="281" t="str">
        <f>+PRESUPUESTO!D107</f>
        <v>PINTURA Y ESTUCO</v>
      </c>
      <c r="D320" s="282"/>
      <c r="E320" s="570"/>
      <c r="F320" s="570"/>
      <c r="G320" s="570"/>
      <c r="H320" s="570"/>
      <c r="I320" s="570"/>
      <c r="J320" s="570"/>
      <c r="K320" s="283"/>
    </row>
    <row r="321" spans="2:22" ht="42.75" customHeight="1" x14ac:dyDescent="0.3">
      <c r="B321" s="240" t="str">
        <f>+PRESUPUESTO!C108</f>
        <v>C6020</v>
      </c>
      <c r="C321" s="281" t="str">
        <f>+PRESUPUESTO!D108</f>
        <v>PINTURA</v>
      </c>
      <c r="D321" s="282"/>
      <c r="E321" s="570"/>
      <c r="F321" s="570"/>
      <c r="G321" s="570"/>
      <c r="H321" s="570"/>
      <c r="I321" s="570"/>
      <c r="J321" s="570"/>
      <c r="K321" s="283"/>
    </row>
    <row r="322" spans="2:22" ht="42.75" customHeight="1" x14ac:dyDescent="0.3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559"/>
      <c r="F322" s="559"/>
      <c r="G322" s="559"/>
      <c r="H322" s="559"/>
      <c r="I322" s="559"/>
      <c r="J322" s="559"/>
      <c r="K322" s="231">
        <f>K323</f>
        <v>3523.77</v>
      </c>
    </row>
    <row r="323" spans="2:22" s="83" customFormat="1" ht="42.75" customHeight="1" x14ac:dyDescent="0.3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3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559"/>
      <c r="F324" s="559"/>
      <c r="G324" s="559"/>
      <c r="H324" s="559"/>
      <c r="I324" s="559"/>
      <c r="J324" s="559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3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3">
      <c r="B326" s="240" t="str">
        <f>+PRESUPUESTO!C111</f>
        <v>C70</v>
      </c>
      <c r="C326" s="281" t="str">
        <f>+PRESUPUESTO!D111</f>
        <v>PISOS</v>
      </c>
      <c r="D326" s="282"/>
      <c r="E326" s="570"/>
      <c r="F326" s="570"/>
      <c r="G326" s="570"/>
      <c r="H326" s="570"/>
      <c r="I326" s="570"/>
      <c r="J326" s="570"/>
      <c r="K326" s="283"/>
    </row>
    <row r="327" spans="2:22" ht="42.75" customHeight="1" x14ac:dyDescent="0.3">
      <c r="B327" s="240" t="str">
        <f>+PRESUPUESTO!C112</f>
        <v>C7010</v>
      </c>
      <c r="C327" s="281" t="str">
        <f>+PRESUPUESTO!D112</f>
        <v>BASES Y AFINADOS</v>
      </c>
      <c r="D327" s="282"/>
      <c r="E327" s="570"/>
      <c r="F327" s="570"/>
      <c r="G327" s="570"/>
      <c r="H327" s="570"/>
      <c r="I327" s="570"/>
      <c r="J327" s="570"/>
      <c r="K327" s="283"/>
    </row>
    <row r="328" spans="2:22" ht="42.75" customHeight="1" x14ac:dyDescent="0.3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559"/>
      <c r="F328" s="559"/>
      <c r="G328" s="559"/>
      <c r="H328" s="559"/>
      <c r="I328" s="559"/>
      <c r="J328" s="559"/>
      <c r="K328" s="231">
        <f>K329</f>
        <v>1419.73</v>
      </c>
    </row>
    <row r="329" spans="2:22" ht="42.75" customHeight="1" x14ac:dyDescent="0.3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3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559"/>
      <c r="F330" s="559"/>
      <c r="G330" s="559"/>
      <c r="H330" s="559"/>
      <c r="I330" s="559"/>
      <c r="J330" s="559"/>
      <c r="K330" s="231">
        <f>K331</f>
        <v>7.87</v>
      </c>
    </row>
    <row r="331" spans="2:22" ht="42.75" customHeight="1" x14ac:dyDescent="0.3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3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570"/>
      <c r="F332" s="570"/>
      <c r="G332" s="570"/>
      <c r="H332" s="570"/>
      <c r="I332" s="570"/>
      <c r="J332" s="570"/>
      <c r="K332" s="283"/>
    </row>
    <row r="333" spans="2:22" ht="42.75" customHeight="1" x14ac:dyDescent="0.3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3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3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559"/>
      <c r="F335" s="559"/>
      <c r="G335" s="559"/>
      <c r="H335" s="559"/>
      <c r="I335" s="559"/>
      <c r="J335" s="559"/>
      <c r="K335" s="231">
        <f>K336</f>
        <v>1419.73</v>
      </c>
    </row>
    <row r="336" spans="2:22" ht="42.75" customHeight="1" x14ac:dyDescent="0.3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3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559"/>
      <c r="F337" s="559"/>
      <c r="G337" s="559"/>
      <c r="H337" s="559"/>
      <c r="I337" s="559"/>
      <c r="J337" s="559"/>
      <c r="K337" s="231">
        <f>K338</f>
        <v>86.98</v>
      </c>
    </row>
    <row r="338" spans="2:11" ht="42.75" customHeight="1" x14ac:dyDescent="0.3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3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559"/>
      <c r="F339" s="559"/>
      <c r="G339" s="559"/>
      <c r="H339" s="559"/>
      <c r="I339" s="559"/>
      <c r="J339" s="559"/>
      <c r="K339" s="231">
        <f>K340</f>
        <v>470.57</v>
      </c>
    </row>
    <row r="340" spans="2:11" ht="42.75" customHeight="1" x14ac:dyDescent="0.3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3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559"/>
      <c r="F341" s="559"/>
      <c r="G341" s="559"/>
      <c r="H341" s="559"/>
      <c r="I341" s="559"/>
      <c r="J341" s="559"/>
      <c r="K341" s="231">
        <f>K342</f>
        <v>614.14</v>
      </c>
    </row>
    <row r="342" spans="2:11" ht="42.75" customHeight="1" x14ac:dyDescent="0.3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3">
      <c r="B343" s="240" t="str">
        <f>+PRESUPUESTO!C121</f>
        <v>C7040</v>
      </c>
      <c r="C343" s="281" t="str">
        <f>+PRESUPUESTO!D121</f>
        <v>CIELO RASO</v>
      </c>
      <c r="D343" s="282"/>
      <c r="E343" s="570"/>
      <c r="F343" s="570"/>
      <c r="G343" s="570"/>
      <c r="H343" s="570"/>
      <c r="I343" s="570"/>
      <c r="J343" s="570"/>
      <c r="K343" s="283"/>
    </row>
    <row r="344" spans="2:11" ht="42.75" customHeight="1" x14ac:dyDescent="0.3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559"/>
      <c r="F344" s="559"/>
      <c r="G344" s="559"/>
      <c r="H344" s="559"/>
      <c r="I344" s="559"/>
      <c r="J344" s="559"/>
      <c r="K344" s="231">
        <f>K345</f>
        <v>426.18</v>
      </c>
    </row>
    <row r="345" spans="2:11" ht="42.75" customHeight="1" x14ac:dyDescent="0.3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3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559"/>
      <c r="F346" s="559"/>
      <c r="G346" s="559"/>
      <c r="H346" s="559"/>
      <c r="I346" s="559"/>
      <c r="J346" s="559"/>
      <c r="K346" s="231">
        <f>K347</f>
        <v>463.12</v>
      </c>
    </row>
    <row r="347" spans="2:11" ht="42.75" customHeight="1" x14ac:dyDescent="0.3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3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559"/>
      <c r="F348" s="559"/>
      <c r="G348" s="559"/>
      <c r="H348" s="559"/>
      <c r="I348" s="559"/>
      <c r="J348" s="559"/>
      <c r="K348" s="231">
        <f>SUM(K349:K350)</f>
        <v>673.06</v>
      </c>
    </row>
    <row r="349" spans="2:11" ht="42.75" customHeight="1" x14ac:dyDescent="0.3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3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3">
      <c r="B351" s="289" t="str">
        <f>+PRESUPUESTO!C125</f>
        <v>D</v>
      </c>
      <c r="C351" s="290" t="str">
        <f>+PRESUPUESTO!D125</f>
        <v>INSTALACIONES INTERIORES</v>
      </c>
      <c r="D351" s="291"/>
      <c r="E351" s="609"/>
      <c r="F351" s="609"/>
      <c r="G351" s="609"/>
      <c r="H351" s="609"/>
      <c r="I351" s="609"/>
      <c r="J351" s="609"/>
      <c r="K351" s="292"/>
    </row>
    <row r="352" spans="2:11" ht="42.75" customHeight="1" x14ac:dyDescent="0.3">
      <c r="B352" s="289" t="str">
        <f>+PRESUPUESTO!C126</f>
        <v>D10</v>
      </c>
      <c r="C352" s="290" t="str">
        <f>+PRESUPUESTO!D126</f>
        <v>APARATOS SANITARIOS Y ACCESORIOS</v>
      </c>
      <c r="D352" s="291"/>
      <c r="E352" s="609"/>
      <c r="F352" s="609"/>
      <c r="G352" s="609"/>
      <c r="H352" s="609"/>
      <c r="I352" s="609"/>
      <c r="J352" s="609"/>
      <c r="K352" s="292"/>
    </row>
    <row r="353" spans="2:11" ht="42.75" customHeight="1" x14ac:dyDescent="0.3">
      <c r="B353" s="289" t="str">
        <f>+PRESUPUESTO!C127</f>
        <v>D1010</v>
      </c>
      <c r="C353" s="290" t="str">
        <f>+PRESUPUESTO!D127</f>
        <v>APARATOS SANITARIOS Y DE COCINA</v>
      </c>
      <c r="D353" s="291"/>
      <c r="E353" s="609"/>
      <c r="F353" s="609"/>
      <c r="G353" s="609"/>
      <c r="H353" s="609"/>
      <c r="I353" s="609"/>
      <c r="J353" s="609"/>
      <c r="K353" s="292"/>
    </row>
    <row r="354" spans="2:11" ht="42.75" customHeight="1" x14ac:dyDescent="0.3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608"/>
      <c r="F354" s="608"/>
      <c r="G354" s="608"/>
      <c r="H354" s="608"/>
      <c r="I354" s="608"/>
      <c r="J354" s="608"/>
      <c r="K354" s="296">
        <f>K355</f>
        <v>4</v>
      </c>
    </row>
    <row r="355" spans="2:11" ht="42.75" customHeight="1" x14ac:dyDescent="0.3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3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608"/>
      <c r="F356" s="608"/>
      <c r="G356" s="608"/>
      <c r="H356" s="608"/>
      <c r="I356" s="608"/>
      <c r="J356" s="608"/>
      <c r="K356" s="296">
        <f>K357</f>
        <v>10</v>
      </c>
    </row>
    <row r="357" spans="2:11" ht="42.75" customHeight="1" x14ac:dyDescent="0.3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3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608"/>
      <c r="F358" s="608"/>
      <c r="G358" s="608"/>
      <c r="H358" s="608"/>
      <c r="I358" s="608"/>
      <c r="J358" s="608"/>
      <c r="K358" s="296">
        <f>K359</f>
        <v>11</v>
      </c>
    </row>
    <row r="359" spans="2:11" ht="42.75" customHeight="1" x14ac:dyDescent="0.3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3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608"/>
      <c r="F360" s="608"/>
      <c r="G360" s="608"/>
      <c r="H360" s="608"/>
      <c r="I360" s="608"/>
      <c r="J360" s="608"/>
      <c r="K360" s="296">
        <f>K361</f>
        <v>5</v>
      </c>
    </row>
    <row r="361" spans="2:11" ht="42.75" customHeight="1" x14ac:dyDescent="0.3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3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608"/>
      <c r="F362" s="608"/>
      <c r="G362" s="608"/>
      <c r="H362" s="608"/>
      <c r="I362" s="608"/>
      <c r="J362" s="608"/>
      <c r="K362" s="296">
        <f>K363</f>
        <v>5</v>
      </c>
    </row>
    <row r="363" spans="2:11" ht="42.75" customHeight="1" x14ac:dyDescent="0.3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3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608"/>
      <c r="F364" s="608"/>
      <c r="G364" s="608"/>
      <c r="H364" s="608"/>
      <c r="I364" s="608"/>
      <c r="J364" s="608"/>
      <c r="K364" s="296">
        <f>K365</f>
        <v>2</v>
      </c>
    </row>
    <row r="365" spans="2:11" ht="42.75" customHeight="1" x14ac:dyDescent="0.3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3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608"/>
      <c r="F366" s="608"/>
      <c r="G366" s="608"/>
      <c r="H366" s="608"/>
      <c r="I366" s="608"/>
      <c r="J366" s="608"/>
      <c r="K366" s="296">
        <f>K367</f>
        <v>12</v>
      </c>
    </row>
    <row r="367" spans="2:11" ht="42.75" customHeight="1" x14ac:dyDescent="0.3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3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608"/>
      <c r="F368" s="608"/>
      <c r="G368" s="608"/>
      <c r="H368" s="608"/>
      <c r="I368" s="608"/>
      <c r="J368" s="608"/>
      <c r="K368" s="296">
        <f>K369</f>
        <v>4</v>
      </c>
    </row>
    <row r="369" spans="2:11" ht="42.75" customHeight="1" x14ac:dyDescent="0.3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3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608"/>
      <c r="F370" s="608"/>
      <c r="G370" s="608"/>
      <c r="H370" s="608"/>
      <c r="I370" s="608"/>
      <c r="J370" s="608"/>
      <c r="K370" s="296">
        <f>K371</f>
        <v>1</v>
      </c>
    </row>
    <row r="371" spans="2:11" ht="42.75" customHeight="1" x14ac:dyDescent="0.3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3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608"/>
      <c r="F372" s="608"/>
      <c r="G372" s="608"/>
      <c r="H372" s="608"/>
      <c r="I372" s="608"/>
      <c r="J372" s="608"/>
      <c r="K372" s="296">
        <f>+K373</f>
        <v>10</v>
      </c>
    </row>
    <row r="373" spans="2:11" ht="42.75" customHeight="1" x14ac:dyDescent="0.3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3">
      <c r="B374" s="289" t="str">
        <f>+PRESUPUESTO!C138</f>
        <v>D1020</v>
      </c>
      <c r="C374" s="290" t="str">
        <f>+PRESUPUESTO!D138</f>
        <v>ACCESORIOS</v>
      </c>
      <c r="D374" s="291"/>
      <c r="E374" s="609"/>
      <c r="F374" s="609"/>
      <c r="G374" s="609"/>
      <c r="H374" s="609"/>
      <c r="I374" s="609"/>
      <c r="J374" s="609"/>
      <c r="K374" s="292"/>
    </row>
    <row r="375" spans="2:11" ht="42.75" customHeight="1" x14ac:dyDescent="0.3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608"/>
      <c r="F375" s="608"/>
      <c r="G375" s="608"/>
      <c r="H375" s="608"/>
      <c r="I375" s="608"/>
      <c r="J375" s="608"/>
      <c r="K375" s="296">
        <f>K376</f>
        <v>3</v>
      </c>
    </row>
    <row r="376" spans="2:11" ht="42.75" customHeight="1" x14ac:dyDescent="0.3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3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608"/>
      <c r="F377" s="608"/>
      <c r="G377" s="608"/>
      <c r="H377" s="608"/>
      <c r="I377" s="608"/>
      <c r="J377" s="608"/>
      <c r="K377" s="296">
        <f>K378</f>
        <v>9</v>
      </c>
    </row>
    <row r="378" spans="2:11" ht="42.75" customHeight="1" x14ac:dyDescent="0.3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3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608"/>
      <c r="F379" s="608"/>
      <c r="G379" s="608"/>
      <c r="H379" s="608"/>
      <c r="I379" s="608"/>
      <c r="J379" s="608"/>
      <c r="K379" s="296">
        <f>K380</f>
        <v>2</v>
      </c>
    </row>
    <row r="380" spans="2:11" ht="42.75" customHeight="1" x14ac:dyDescent="0.3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3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608"/>
      <c r="F381" s="608"/>
      <c r="G381" s="608"/>
      <c r="H381" s="608"/>
      <c r="I381" s="608"/>
      <c r="J381" s="608"/>
      <c r="K381" s="296">
        <f>K382</f>
        <v>4</v>
      </c>
    </row>
    <row r="382" spans="2:11" ht="42.75" customHeight="1" x14ac:dyDescent="0.3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3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608"/>
      <c r="F383" s="608"/>
      <c r="G383" s="608"/>
      <c r="H383" s="608"/>
      <c r="I383" s="608"/>
      <c r="J383" s="608"/>
      <c r="K383" s="296">
        <f>K384</f>
        <v>7</v>
      </c>
    </row>
    <row r="384" spans="2:11" ht="42.75" customHeight="1" x14ac:dyDescent="0.3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3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3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3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3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3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3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3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3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3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3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3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3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3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3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3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3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3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3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3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3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3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3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3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3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3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3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3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3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3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3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3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3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3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3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3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3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3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3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3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3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3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3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3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3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3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3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3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3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3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3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3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3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3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3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3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3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3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3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3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3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3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3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3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3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3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3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3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3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3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3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3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3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3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3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3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3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3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3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3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3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3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3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3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3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3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3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3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3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3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3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3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3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3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3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3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3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3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3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3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3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3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3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3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3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3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3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3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3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3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3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3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3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3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3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3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3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3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3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3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3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3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3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3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3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3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3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3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3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3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3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3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3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3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3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3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3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3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3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3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3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3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3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3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3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3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3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3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3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3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3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3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3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3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3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3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3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3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3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3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3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3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3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3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3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3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3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3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3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3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3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3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3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3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3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3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3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3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3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3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3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3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3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3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3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3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3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3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3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3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3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3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3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3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3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3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3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3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3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3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3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3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3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3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3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3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3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3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3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3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3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3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3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3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3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3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3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3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3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3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3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3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3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3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3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3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3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3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3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3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3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3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3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3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3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3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3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3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3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3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3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3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3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3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3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3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3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3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3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3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3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3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3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3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3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3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3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3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3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3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3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3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3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3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3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3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3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3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3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3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3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3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3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3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3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3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3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3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3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3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3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3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3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3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3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3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3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3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3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3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3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3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3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3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3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3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3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3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3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3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3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3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3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3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3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3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3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3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3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3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3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3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3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3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3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3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3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3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3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3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3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3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3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3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3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3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3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3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3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3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3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3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3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3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3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3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3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3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3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3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3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3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3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3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3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3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3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3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3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3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3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3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3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3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3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3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3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3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3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3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3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3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3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3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3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3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3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3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3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3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3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3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3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3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3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3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3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3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3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3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3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3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3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3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3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3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3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3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3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3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3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3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3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3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3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3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3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3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3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3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3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3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3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3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3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3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3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3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3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3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3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3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3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3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3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3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3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3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3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3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3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3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3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3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3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3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3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3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3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3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3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3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3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3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3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3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3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3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3">
      <c r="B822" s="289" t="str">
        <f>PRESUPUESTO!C347</f>
        <v>D40</v>
      </c>
      <c r="C822" s="558" t="str">
        <f>PRESUPUESTO!D347</f>
        <v>RED CONTRA INCENDIO</v>
      </c>
      <c r="D822" s="558">
        <f>PRESUPUESTO!E347</f>
        <v>0</v>
      </c>
      <c r="E822" s="558"/>
      <c r="F822" s="558"/>
      <c r="G822" s="558"/>
      <c r="H822" s="558"/>
      <c r="I822" s="558"/>
      <c r="J822" s="558"/>
      <c r="K822" s="328"/>
    </row>
    <row r="823" spans="2:11" ht="42.75" customHeight="1" x14ac:dyDescent="0.3">
      <c r="B823" s="289" t="str">
        <f>PRESUPUESTO!C348</f>
        <v>D4020</v>
      </c>
      <c r="C823" s="558" t="str">
        <f>PRESUPUESTO!D348</f>
        <v>CONEXIONES DE MANGUERA, GABINETES Y OTROS</v>
      </c>
      <c r="D823" s="558">
        <f>PRESUPUESTO!E348</f>
        <v>0</v>
      </c>
      <c r="E823" s="558"/>
      <c r="F823" s="558"/>
      <c r="G823" s="558"/>
      <c r="H823" s="558"/>
      <c r="I823" s="558"/>
      <c r="J823" s="558"/>
      <c r="K823" s="328"/>
    </row>
    <row r="824" spans="2:11" ht="42.75" customHeight="1" x14ac:dyDescent="0.3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3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3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3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3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3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3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3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3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3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3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3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3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3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3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3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3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3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3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3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3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3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3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3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3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3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3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3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3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3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3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3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3">
      <c r="B856" s="289" t="str">
        <f>PRESUPUESTO!C365</f>
        <v>D50</v>
      </c>
      <c r="C856" s="558" t="str">
        <f>PRESUPUESTO!D365</f>
        <v>REDES ELÉCTRICAS E ILUMINACIÓN</v>
      </c>
      <c r="D856" s="558"/>
      <c r="E856" s="558"/>
      <c r="F856" s="558"/>
      <c r="G856" s="558"/>
      <c r="H856" s="558"/>
      <c r="I856" s="558"/>
      <c r="J856" s="558"/>
      <c r="K856" s="328"/>
    </row>
    <row r="857" spans="2:11" ht="42.75" customHeight="1" x14ac:dyDescent="0.3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3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555"/>
      <c r="F858" s="556"/>
      <c r="G858" s="556"/>
      <c r="H858" s="556"/>
      <c r="I858" s="556"/>
      <c r="J858" s="557"/>
      <c r="K858" s="296">
        <f>K859</f>
        <v>1</v>
      </c>
    </row>
    <row r="859" spans="2:11" ht="42.75" customHeight="1" x14ac:dyDescent="0.3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3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555"/>
      <c r="F860" s="556"/>
      <c r="G860" s="556"/>
      <c r="H860" s="556"/>
      <c r="I860" s="556"/>
      <c r="J860" s="557"/>
      <c r="K860" s="296">
        <f t="shared" ref="K860" si="57">K861</f>
        <v>124</v>
      </c>
    </row>
    <row r="861" spans="2:11" ht="42.75" customHeight="1" x14ac:dyDescent="0.3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3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555"/>
      <c r="F862" s="556"/>
      <c r="G862" s="556"/>
      <c r="H862" s="556"/>
      <c r="I862" s="556"/>
      <c r="J862" s="557"/>
      <c r="K862" s="296">
        <f t="shared" ref="K862" si="60">K863</f>
        <v>132</v>
      </c>
    </row>
    <row r="863" spans="2:11" ht="42.75" customHeight="1" x14ac:dyDescent="0.3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3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555"/>
      <c r="F864" s="556"/>
      <c r="G864" s="556"/>
      <c r="H864" s="556"/>
      <c r="I864" s="556"/>
      <c r="J864" s="557"/>
      <c r="K864" s="296">
        <f t="shared" ref="K864" si="63">K865</f>
        <v>1</v>
      </c>
    </row>
    <row r="865" spans="2:11" ht="42.75" customHeight="1" x14ac:dyDescent="0.3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3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3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555"/>
      <c r="F867" s="556"/>
      <c r="G867" s="556"/>
      <c r="H867" s="556"/>
      <c r="I867" s="556"/>
      <c r="J867" s="557"/>
      <c r="K867" s="296">
        <f>K868</f>
        <v>1.5</v>
      </c>
    </row>
    <row r="868" spans="2:11" ht="42.75" customHeight="1" x14ac:dyDescent="0.3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3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555"/>
      <c r="F869" s="556"/>
      <c r="G869" s="556"/>
      <c r="H869" s="556"/>
      <c r="I869" s="556"/>
      <c r="J869" s="557"/>
      <c r="K869" s="296">
        <f>K870</f>
        <v>2</v>
      </c>
    </row>
    <row r="870" spans="2:11" ht="42.75" customHeight="1" x14ac:dyDescent="0.3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3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555"/>
      <c r="F871" s="556"/>
      <c r="G871" s="556"/>
      <c r="H871" s="556"/>
      <c r="I871" s="556"/>
      <c r="J871" s="557"/>
      <c r="K871" s="296">
        <f>K872</f>
        <v>1</v>
      </c>
    </row>
    <row r="872" spans="2:11" ht="42.75" customHeight="1" x14ac:dyDescent="0.3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3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555"/>
      <c r="F873" s="556"/>
      <c r="G873" s="556"/>
      <c r="H873" s="556"/>
      <c r="I873" s="556"/>
      <c r="J873" s="557"/>
      <c r="K873" s="296">
        <f>K874</f>
        <v>3</v>
      </c>
    </row>
    <row r="874" spans="2:11" ht="42.75" customHeight="1" x14ac:dyDescent="0.3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3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555"/>
      <c r="F875" s="556"/>
      <c r="G875" s="556"/>
      <c r="H875" s="556"/>
      <c r="I875" s="556"/>
      <c r="J875" s="557"/>
      <c r="K875" s="296">
        <f>K876</f>
        <v>6</v>
      </c>
    </row>
    <row r="876" spans="2:11" ht="42.75" customHeight="1" x14ac:dyDescent="0.3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3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555"/>
      <c r="F877" s="556"/>
      <c r="G877" s="556"/>
      <c r="H877" s="556"/>
      <c r="I877" s="556"/>
      <c r="J877" s="557"/>
      <c r="K877" s="296">
        <f>K878</f>
        <v>1</v>
      </c>
    </row>
    <row r="878" spans="2:11" ht="42.75" customHeight="1" x14ac:dyDescent="0.3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3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555"/>
      <c r="F879" s="556"/>
      <c r="G879" s="556"/>
      <c r="H879" s="556"/>
      <c r="I879" s="556"/>
      <c r="J879" s="557"/>
      <c r="K879" s="296">
        <f>K880</f>
        <v>1</v>
      </c>
    </row>
    <row r="880" spans="2:11" ht="42.75" customHeight="1" x14ac:dyDescent="0.3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3">
      <c r="B881" s="289" t="str">
        <f>PRESUPUESTO!C379</f>
        <v>D5020</v>
      </c>
      <c r="C881" s="558" t="str">
        <f>PRESUPUESTO!D379</f>
        <v>TABLEROS Y CELDAS</v>
      </c>
      <c r="D881" s="558"/>
      <c r="E881" s="558"/>
      <c r="F881" s="558"/>
      <c r="G881" s="558"/>
      <c r="H881" s="558"/>
      <c r="I881" s="558"/>
      <c r="J881" s="558"/>
      <c r="K881" s="328"/>
    </row>
    <row r="882" spans="2:11" ht="305.25" customHeight="1" x14ac:dyDescent="0.3">
      <c r="B882" s="616" t="str">
        <f>PRESUPUESTO!C380</f>
        <v>D5020380</v>
      </c>
      <c r="C882" s="618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620" t="str">
        <f>PRESUPUESTO!E380</f>
        <v>UN</v>
      </c>
      <c r="E882" s="622"/>
      <c r="F882" s="622"/>
      <c r="G882" s="622"/>
      <c r="H882" s="622"/>
      <c r="I882" s="622"/>
      <c r="J882" s="622"/>
      <c r="K882" s="614">
        <f>K884</f>
        <v>1</v>
      </c>
    </row>
    <row r="883" spans="2:11" ht="408.75" customHeight="1" x14ac:dyDescent="0.3">
      <c r="B883" s="617"/>
      <c r="C883" s="619"/>
      <c r="D883" s="621"/>
      <c r="E883" s="623"/>
      <c r="F883" s="623"/>
      <c r="G883" s="623"/>
      <c r="H883" s="623"/>
      <c r="I883" s="623"/>
      <c r="J883" s="623"/>
      <c r="K883" s="615"/>
    </row>
    <row r="884" spans="2:11" ht="42.75" customHeight="1" x14ac:dyDescent="0.3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409.5" x14ac:dyDescent="0.3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3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55.75" x14ac:dyDescent="0.3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3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39.5" x14ac:dyDescent="0.3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555"/>
      <c r="F889" s="556"/>
      <c r="G889" s="556"/>
      <c r="H889" s="556"/>
      <c r="I889" s="556"/>
      <c r="J889" s="557"/>
      <c r="K889" s="296">
        <f>K890</f>
        <v>1</v>
      </c>
    </row>
    <row r="890" spans="2:11" ht="42.75" customHeight="1" x14ac:dyDescent="0.3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3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555"/>
      <c r="F891" s="556"/>
      <c r="G891" s="556"/>
      <c r="H891" s="556"/>
      <c r="I891" s="556"/>
      <c r="J891" s="557"/>
      <c r="K891" s="296">
        <f>K892</f>
        <v>2</v>
      </c>
    </row>
    <row r="892" spans="2:11" ht="42.75" customHeight="1" x14ac:dyDescent="0.3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3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555"/>
      <c r="F893" s="556"/>
      <c r="G893" s="556"/>
      <c r="H893" s="556"/>
      <c r="I893" s="556"/>
      <c r="J893" s="557"/>
      <c r="K893" s="296">
        <f>K894</f>
        <v>2</v>
      </c>
    </row>
    <row r="894" spans="2:11" ht="42.75" customHeight="1" x14ac:dyDescent="0.3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3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555"/>
      <c r="F895" s="556"/>
      <c r="G895" s="556"/>
      <c r="H895" s="556"/>
      <c r="I895" s="556"/>
      <c r="J895" s="557"/>
      <c r="K895" s="296">
        <f>K896</f>
        <v>3</v>
      </c>
    </row>
    <row r="896" spans="2:11" ht="42.75" customHeight="1" x14ac:dyDescent="0.3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3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555"/>
      <c r="F897" s="556"/>
      <c r="G897" s="556"/>
      <c r="H897" s="556"/>
      <c r="I897" s="556"/>
      <c r="J897" s="557"/>
      <c r="K897" s="296">
        <f>K898</f>
        <v>1</v>
      </c>
    </row>
    <row r="898" spans="2:11" ht="42.75" customHeight="1" x14ac:dyDescent="0.3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3">
      <c r="B899" s="289" t="str">
        <f>PRESUPUESTO!C389</f>
        <v>D5040</v>
      </c>
      <c r="C899" s="558" t="str">
        <f>PRESUPUESTO!D389</f>
        <v>PLANTAS ELÉCTRICAS DE EMERGENCIA</v>
      </c>
      <c r="D899" s="558"/>
      <c r="E899" s="558"/>
      <c r="F899" s="558"/>
      <c r="G899" s="558"/>
      <c r="H899" s="558"/>
      <c r="I899" s="558"/>
      <c r="J899" s="558"/>
      <c r="K899" s="328"/>
    </row>
    <row r="900" spans="2:11" ht="79.5" customHeight="1" x14ac:dyDescent="0.3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3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3">
      <c r="B902" s="289" t="str">
        <f>PRESUPUESTO!C391</f>
        <v>D5050</v>
      </c>
      <c r="C902" s="558" t="str">
        <f>PRESUPUESTO!D391</f>
        <v>ACOMETIDAS DE BAJA TENSIÓN Y TUBERIAS</v>
      </c>
      <c r="D902" s="558"/>
      <c r="E902" s="558"/>
      <c r="F902" s="558"/>
      <c r="G902" s="558"/>
      <c r="H902" s="558"/>
      <c r="I902" s="558"/>
      <c r="J902" s="558"/>
      <c r="K902" s="328"/>
    </row>
    <row r="903" spans="2:11" ht="42.75" customHeight="1" x14ac:dyDescent="0.3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3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3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3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3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3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3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3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3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3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3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3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3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3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3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3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3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3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3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3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3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3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3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3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3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3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3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3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3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3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3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3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3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3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3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3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3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3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3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3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3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3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3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3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3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3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3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3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3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3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3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3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3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3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3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3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3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3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3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3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3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3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3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3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3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3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3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3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3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3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3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3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3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3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3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3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3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3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3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3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3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3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3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3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3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3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3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3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3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3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3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3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3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3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3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3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3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3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3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3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3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3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3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3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3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3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3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3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3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3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3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3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3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3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3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3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3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3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3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3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3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3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3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3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3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3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3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3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3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3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3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3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3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3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3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3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3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3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3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3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3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3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3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3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3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3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3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3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3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3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3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3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3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3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3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3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3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3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3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3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3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3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3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3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3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3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3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3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3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3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3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3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3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3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3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3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3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3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3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3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3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3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3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3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3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3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3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3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3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3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3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3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3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3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3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3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3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3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3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3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3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3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3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3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3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3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3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3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3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3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3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3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3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3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3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3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3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3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3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3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3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3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3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3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3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3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3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3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3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3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3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3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3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3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3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3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3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3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3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3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3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3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3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3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3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3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3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3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3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3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3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3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3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3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3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3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3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3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3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3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3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3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3">
      <c r="B1165" s="304" t="s">
        <v>1061</v>
      </c>
      <c r="C1165" s="610" t="s">
        <v>1486</v>
      </c>
      <c r="D1165" s="613"/>
      <c r="E1165" s="610"/>
      <c r="F1165" s="610"/>
      <c r="G1165" s="610"/>
      <c r="H1165" s="610"/>
      <c r="I1165" s="610"/>
      <c r="J1165" s="610"/>
      <c r="K1165" s="359"/>
    </row>
    <row r="1166" spans="1:11" ht="42.75" customHeight="1" x14ac:dyDescent="0.3">
      <c r="B1166" s="304" t="s">
        <v>1063</v>
      </c>
      <c r="C1166" s="305" t="s">
        <v>1064</v>
      </c>
      <c r="D1166" s="360"/>
      <c r="E1166" s="611"/>
      <c r="F1166" s="611"/>
      <c r="G1166" s="611"/>
      <c r="H1166" s="611"/>
      <c r="I1166" s="611"/>
      <c r="J1166" s="611"/>
      <c r="K1166" s="361"/>
    </row>
    <row r="1167" spans="1:11" ht="42.75" customHeight="1" x14ac:dyDescent="0.3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3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3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3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3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3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3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3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3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3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3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3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3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3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3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3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3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3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3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3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3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3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3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3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3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3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3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3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3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3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3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3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3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3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3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3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3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3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3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3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3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3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3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3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3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3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3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3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3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3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3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3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3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3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3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3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3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3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3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3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3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3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3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3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3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3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3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3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3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3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3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3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3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3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3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3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3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3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3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3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3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3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3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3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3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3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3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3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3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3">
      <c r="B1256" s="363" t="s">
        <v>1155</v>
      </c>
      <c r="C1256" s="610" t="s">
        <v>1488</v>
      </c>
      <c r="D1256" s="610"/>
      <c r="E1256" s="610"/>
      <c r="F1256" s="610"/>
      <c r="G1256" s="610"/>
      <c r="H1256" s="610"/>
      <c r="I1256" s="610"/>
      <c r="J1256" s="610"/>
      <c r="K1256" s="364"/>
    </row>
    <row r="1257" spans="2:13" ht="42.75" customHeight="1" x14ac:dyDescent="0.3">
      <c r="B1257" s="363" t="str">
        <f>PRESUPUESTO!C576</f>
        <v>D9000</v>
      </c>
      <c r="C1257" s="610" t="str">
        <f>PRESUPUESTO!D576</f>
        <v>BOMBEO SUMINISTRO AGUA POTABLE</v>
      </c>
      <c r="D1257" s="610">
        <f>PRESUPUESTO!E576</f>
        <v>0</v>
      </c>
      <c r="E1257" s="610"/>
      <c r="F1257" s="610"/>
      <c r="G1257" s="610"/>
      <c r="H1257" s="610"/>
      <c r="I1257" s="610"/>
      <c r="J1257" s="610"/>
      <c r="K1257" s="364"/>
    </row>
    <row r="1258" spans="2:13" ht="42.75" customHeight="1" x14ac:dyDescent="0.3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3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3">
      <c r="B1260" s="363" t="s">
        <v>1161</v>
      </c>
      <c r="C1260" s="305" t="s">
        <v>1162</v>
      </c>
      <c r="D1260" s="360"/>
      <c r="E1260" s="611"/>
      <c r="F1260" s="611"/>
      <c r="G1260" s="611"/>
      <c r="H1260" s="611"/>
      <c r="I1260" s="611"/>
      <c r="J1260" s="611"/>
      <c r="K1260" s="365"/>
    </row>
    <row r="1261" spans="2:13" ht="42.75" customHeight="1" x14ac:dyDescent="0.3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3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3">
      <c r="B1263" s="366" t="s">
        <v>1167</v>
      </c>
      <c r="C1263" s="612" t="s">
        <v>1168</v>
      </c>
      <c r="D1263" s="612"/>
      <c r="E1263" s="612"/>
      <c r="F1263" s="612"/>
      <c r="G1263" s="612"/>
      <c r="H1263" s="612"/>
      <c r="I1263" s="612"/>
      <c r="J1263" s="612"/>
      <c r="K1263" s="367"/>
    </row>
    <row r="1264" spans="2:13" ht="42.75" customHeight="1" x14ac:dyDescent="0.3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3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3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3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3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3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3">
      <c r="B1270" s="366" t="s">
        <v>577</v>
      </c>
      <c r="C1270" s="612" t="s">
        <v>1176</v>
      </c>
      <c r="D1270" s="612"/>
      <c r="E1270" s="612"/>
      <c r="F1270" s="612"/>
      <c r="G1270" s="612"/>
      <c r="H1270" s="612"/>
      <c r="I1270" s="612"/>
      <c r="J1270" s="612"/>
      <c r="K1270" s="367"/>
    </row>
    <row r="1271" spans="2:11" ht="42.75" customHeight="1" x14ac:dyDescent="0.3">
      <c r="B1271" s="366" t="s">
        <v>1177</v>
      </c>
      <c r="C1271" s="612" t="s">
        <v>1178</v>
      </c>
      <c r="D1271" s="612"/>
      <c r="E1271" s="612"/>
      <c r="F1271" s="612"/>
      <c r="G1271" s="612"/>
      <c r="H1271" s="612"/>
      <c r="I1271" s="612"/>
      <c r="J1271" s="612"/>
      <c r="K1271" s="367"/>
    </row>
    <row r="1272" spans="2:11" ht="42.75" customHeight="1" x14ac:dyDescent="0.3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3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3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3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3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3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3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3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3">
      <c r="B1392" s="148"/>
    </row>
  </sheetData>
  <autoFilter ref="B12:K1279"/>
  <sortState ref="B38:M41">
    <sortCondition ref="M38:M41"/>
  </sortState>
  <mergeCells count="171"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</mergeCells>
  <phoneticPr fontId="46" type="noConversion"/>
  <conditionalFormatting sqref="B49:C49 F49:K49">
    <cfRule type="expression" dxfId="30" priority="342">
      <formula>$M47="Modificación"</formula>
    </cfRule>
    <cfRule type="expression" dxfId="29" priority="343">
      <formula>$M47="Modificación 1"</formula>
    </cfRule>
  </conditionalFormatting>
  <conditionalFormatting sqref="B48:D48 F48:K48">
    <cfRule type="expression" dxfId="28" priority="346">
      <formula>$M48="Modificación"</formula>
    </cfRule>
    <cfRule type="expression" dxfId="27" priority="347">
      <formula>$M48="Modificación 1"</formula>
    </cfRule>
  </conditionalFormatting>
  <conditionalFormatting sqref="B11:K11 F12:K12 B13:K13 B17:K17 B18 D18 F18:K18">
    <cfRule type="expression" dxfId="26" priority="127">
      <formula>$L11="Modificación"</formula>
    </cfRule>
    <cfRule type="expression" dxfId="25" priority="128">
      <formula>$L11="Modificación 1"</formula>
    </cfRule>
  </conditionalFormatting>
  <conditionalFormatting sqref="B14:K15">
    <cfRule type="expression" dxfId="24" priority="332">
      <formula>#REF!="Modificación 2"</formula>
    </cfRule>
    <cfRule type="expression" dxfId="23" priority="333">
      <formula>#REF!="Modificación 1"</formula>
    </cfRule>
  </conditionalFormatting>
  <conditionalFormatting sqref="B16:K16">
    <cfRule type="expression" dxfId="22" priority="330">
      <formula>$L15="Modificación 2"</formula>
    </cfRule>
    <cfRule type="expression" dxfId="21" priority="331">
      <formula>$L15="Modificación 1"</formula>
    </cfRule>
  </conditionalFormatting>
  <conditionalFormatting sqref="B19:K47">
    <cfRule type="expression" dxfId="20" priority="113">
      <formula>$L19="Modificación"</formula>
    </cfRule>
    <cfRule type="expression" dxfId="19" priority="114">
      <formula>$L19="Modificación 1"</formula>
    </cfRule>
  </conditionalFormatting>
  <conditionalFormatting sqref="B50:K882">
    <cfRule type="expression" dxfId="18" priority="3">
      <formula>$L50="Modificación"</formula>
    </cfRule>
    <cfRule type="expression" dxfId="17" priority="4">
      <formula>$L50="Modificación 1"</formula>
    </cfRule>
  </conditionalFormatting>
  <conditionalFormatting sqref="B884:K1060">
    <cfRule type="expression" dxfId="16" priority="5">
      <formula>$L884="Modificación"</formula>
    </cfRule>
    <cfRule type="expression" dxfId="15" priority="6">
      <formula>$L884="Modificación 1"</formula>
    </cfRule>
  </conditionalFormatting>
  <conditionalFormatting sqref="B1061:K1064">
    <cfRule type="expression" dxfId="14" priority="797">
      <formula>#REF!="Modificación"</formula>
    </cfRule>
    <cfRule type="expression" dxfId="13" priority="798">
      <formula>#REF!="Modificación 1"</formula>
    </cfRule>
  </conditionalFormatting>
  <conditionalFormatting sqref="B1065:K1273">
    <cfRule type="expression" dxfId="12" priority="7">
      <formula>$L1065="Modificación"</formula>
    </cfRule>
    <cfRule type="expression" dxfId="11" priority="8">
      <formula>$L1065="Modificación 1"</formula>
    </cfRule>
  </conditionalFormatting>
  <conditionalFormatting sqref="B1070:K1071">
    <cfRule type="expression" dxfId="10" priority="795">
      <formula>#REF!="Modificación"</formula>
    </cfRule>
    <cfRule type="expression" dxfId="9" priority="796">
      <formula>#REF!="Modificación 1"</formula>
    </cfRule>
  </conditionalFormatting>
  <conditionalFormatting sqref="C18">
    <cfRule type="expression" dxfId="8" priority="125">
      <formula>$L17="Modificación"</formula>
    </cfRule>
    <cfRule type="expression" dxfId="7" priority="126">
      <formula>$L17="Modificación 1"</formula>
    </cfRule>
  </conditionalFormatting>
  <conditionalFormatting sqref="D49">
    <cfRule type="expression" dxfId="6" priority="121">
      <formula>$M49="Modificación"</formula>
    </cfRule>
    <cfRule type="expression" dxfId="5" priority="122">
      <formula>$M49="Modificación 1"</formula>
    </cfRule>
  </conditionalFormatting>
  <conditionalFormatting sqref="E18">
    <cfRule type="expression" dxfId="4" priority="119">
      <formula>$L17="Modificación 2"</formula>
    </cfRule>
    <cfRule type="expression" dxfId="3" priority="120">
      <formula>$L17="Modificación 1"</formula>
    </cfRule>
  </conditionalFormatting>
  <conditionalFormatting sqref="E48:E49">
    <cfRule type="expression" dxfId="2" priority="123">
      <formula>$L48="Modificación"</formula>
    </cfRule>
    <cfRule type="expression" dxfId="1" priority="124">
      <formula>$L48="Modificación 1"</formula>
    </cfRule>
  </conditionalFormatting>
  <conditionalFormatting sqref="N229:Q231">
    <cfRule type="expression" dxfId="0" priority="129">
      <formula>$Q$229:$Q$231=10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9F1C9-0D30-4B3D-AAFE-888C0493FDD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9ee37-e8cc-4c8c-bd50-4bbe60ce9ae8"/>
    <ds:schemaRef ds:uri="http://schemas.microsoft.com/office/2006/documentManagement/types"/>
    <ds:schemaRef ds:uri="616c1b17-315d-4a63-81b4-221ed9f6b3f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CAPITULOS</vt:lpstr>
      <vt:lpstr>PRESUPUESTO</vt:lpstr>
      <vt:lpstr>Oferta Etapa 1 Diagnostico</vt:lpstr>
      <vt:lpstr>Oferta Etapa 2 Obra</vt:lpstr>
      <vt:lpstr>Oferta Económica </vt:lpstr>
      <vt:lpstr>MEMORIA DE CANTIDADES </vt:lpstr>
      <vt:lpstr>CAPITULOS!Área_de_impresión</vt:lpstr>
      <vt:lpstr>'MEMORIA DE CANTIDADES '!Área_de_impresión</vt:lpstr>
      <vt:lpstr>PRESUPUESTO!Área_de_impresión</vt:lpstr>
      <vt:lpstr>CANTIDADES</vt:lpstr>
      <vt:lpstr>presupuesto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USUARIO</cp:lastModifiedBy>
  <cp:revision/>
  <dcterms:created xsi:type="dcterms:W3CDTF">2022-02-01T23:55:01Z</dcterms:created>
  <dcterms:modified xsi:type="dcterms:W3CDTF">2024-05-09T20:11:36Z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