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drawings/drawing14.xml" ContentType="application/vnd.openxmlformats-officedocument.drawing+xml"/>
  <Override PartName="/xl/comments6.xml" ContentType="application/vnd.openxmlformats-officedocument.spreadsheetml.comments+xml"/>
  <Override PartName="/xl/drawings/drawing15.xml" ContentType="application/vnd.openxmlformats-officedocument.drawing+xml"/>
  <Override PartName="/xl/comments7.xml" ContentType="application/vnd.openxmlformats-officedocument.spreadsheetml.comments+xml"/>
  <Override PartName="/xl/drawings/drawing16.xml" ContentType="application/vnd.openxmlformats-officedocument.drawing+xml"/>
  <Override PartName="/xl/comments8.xml" ContentType="application/vnd.openxmlformats-officedocument.spreadsheetml.comments+xml"/>
  <Override PartName="/xl/drawings/drawing17.xml" ContentType="application/vnd.openxmlformats-officedocument.drawing+xml"/>
  <Override PartName="/xl/comments9.xml" ContentType="application/vnd.openxmlformats-officedocument.spreadsheetml.comments+xml"/>
  <Override PartName="/xl/drawings/drawing18.xml" ContentType="application/vnd.openxmlformats-officedocument.drawing+xml"/>
  <Override PartName="/xl/comments10.xml" ContentType="application/vnd.openxmlformats-officedocument.spreadsheetml.comments+xml"/>
  <Override PartName="/xl/drawings/drawing19.xml" ContentType="application/vnd.openxmlformats-officedocument.drawing+xml"/>
  <Override PartName="/xl/comments11.xml" ContentType="application/vnd.openxmlformats-officedocument.spreadsheetml.comments+xml"/>
  <Override PartName="/xl/drawings/drawing20.xml" ContentType="application/vnd.openxmlformats-officedocument.drawing+xml"/>
  <Override PartName="/xl/comments12.xml" ContentType="application/vnd.openxmlformats-officedocument.spreadsheetml.comments+xml"/>
  <Override PartName="/xl/drawings/drawing21.xml" ContentType="application/vnd.openxmlformats-officedocument.drawing+xml"/>
  <Override PartName="/xl/comments13.xml" ContentType="application/vnd.openxmlformats-officedocument.spreadsheetml.comments+xml"/>
  <Override PartName="/xl/drawings/drawing22.xml" ContentType="application/vnd.openxmlformats-officedocument.drawing+xml"/>
  <Override PartName="/xl/comments14.xml" ContentType="application/vnd.openxmlformats-officedocument.spreadsheetml.comments+xml"/>
  <Override PartName="/xl/drawings/drawing23.xml" ContentType="application/vnd.openxmlformats-officedocument.drawing+xml"/>
  <Override PartName="/xl/comments15.xml" ContentType="application/vnd.openxmlformats-officedocument.spreadsheetml.comments+xml"/>
  <Override PartName="/xl/drawings/drawing24.xml" ContentType="application/vnd.openxmlformats-officedocument.drawing+xml"/>
  <Override PartName="/xl/comments16.xml" ContentType="application/vnd.openxmlformats-officedocument.spreadsheetml.comments+xml"/>
  <Override PartName="/xl/drawings/drawing25.xml" ContentType="application/vnd.openxmlformats-officedocument.drawing+xml"/>
  <Override PartName="/xl/comments17.xml" ContentType="application/vnd.openxmlformats-officedocument.spreadsheetml.comments+xml"/>
  <Override PartName="/xl/drawings/drawing26.xml" ContentType="application/vnd.openxmlformats-officedocument.drawing+xml"/>
  <Override PartName="/xl/comments18.xml" ContentType="application/vnd.openxmlformats-officedocument.spreadsheetml.comments+xml"/>
  <Override PartName="/xl/drawings/drawing27.xml" ContentType="application/vnd.openxmlformats-officedocument.drawing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ENTERRITORIO\2023\2023\AGOSTO 13 DE 2023\"/>
    </mc:Choice>
  </mc:AlternateContent>
  <xr:revisionPtr revIDLastSave="0" documentId="8_{2FD36EA8-BDEC-4C4B-A090-D42F0FC3A493}" xr6:coauthVersionLast="47" xr6:coauthVersionMax="47" xr10:uidLastSave="{00000000-0000-0000-0000-000000000000}"/>
  <bookViews>
    <workbookView xWindow="-120" yWindow="-120" windowWidth="20730" windowHeight="11160" tabRatio="460" firstSheet="20" activeTab="21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roceso Gestión Administrativa" sheetId="43" r:id="rId11"/>
    <sheet name="Proceso Gestión Documental" sheetId="44" r:id="rId12"/>
    <sheet name="Proceso Relac  Ciudadano" sheetId="45" r:id="rId13"/>
    <sheet name="SARLAFT" sheetId="61" state="hidden" r:id="rId14"/>
    <sheet name="Comunicaciones" sheetId="62" r:id="rId15"/>
    <sheet name="Proceso Gestion Talento Humano" sheetId="46" r:id="rId16"/>
    <sheet name="Proceso SIG" sheetId="47" r:id="rId17"/>
    <sheet name="Proceso Gestion Pagaduria" sheetId="48" r:id="rId18"/>
    <sheet name="Procesos Disciplinarios" sheetId="49" r:id="rId19"/>
    <sheet name="Proceso Estructuracion de Proye" sheetId="50" r:id="rId20"/>
    <sheet name="Proceso Gerencia Y Gestion Proy" sheetId="51" r:id="rId21"/>
    <sheet name="Proceso Gestion Comercial" sheetId="54" r:id="rId22"/>
    <sheet name="Proceso Gestion de Proveedores" sheetId="53" r:id="rId23"/>
    <sheet name="Proceso Gestion Juridica" sheetId="52" r:id="rId24"/>
    <sheet name="Proceso Comunicaciones" sheetId="55" r:id="rId25"/>
    <sheet name="Proceso Gestion de TI" sheetId="56" r:id="rId26"/>
    <sheet name="Proceso Gestion de Riesgos" sheetId="57" r:id="rId27"/>
    <sheet name="Proceso Gestion financiera" sheetId="60" r:id="rId28"/>
    <sheet name="Proceso de Direccionamiento Est" sheetId="59" r:id="rId29"/>
    <sheet name="INDICADORES GLOBALES" sheetId="63" r:id="rId30"/>
    <sheet name="Hoja1" sheetId="27" state="hidden" r:id="rId31"/>
  </sheets>
  <externalReferences>
    <externalReference r:id="rId32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62" l="1"/>
  <c r="D36" i="46"/>
  <c r="D31" i="47"/>
  <c r="D73" i="49"/>
  <c r="D35" i="50"/>
  <c r="D33" i="51"/>
  <c r="D54" i="54"/>
  <c r="D40" i="53"/>
  <c r="D29" i="52"/>
  <c r="D50" i="55"/>
  <c r="D33" i="56"/>
  <c r="D29" i="57"/>
  <c r="D43" i="60"/>
  <c r="D33" i="59"/>
  <c r="D27" i="45"/>
  <c r="D25" i="44"/>
  <c r="D28" i="43"/>
  <c r="D26" i="48"/>
  <c r="G31" i="59"/>
  <c r="G19" i="59"/>
  <c r="G30" i="59"/>
  <c r="G50" i="55"/>
  <c r="G49" i="62"/>
  <c r="G19" i="47"/>
  <c r="G51" i="54" l="1"/>
  <c r="G48" i="54"/>
  <c r="G46" i="54"/>
  <c r="G44" i="54"/>
  <c r="G39" i="54"/>
  <c r="G35" i="54"/>
  <c r="G33" i="54"/>
  <c r="G28" i="54"/>
  <c r="G20" i="54"/>
  <c r="G19" i="54"/>
  <c r="L32" i="51" l="1"/>
  <c r="D31" i="50" l="1"/>
  <c r="D29" i="50"/>
  <c r="D27" i="50"/>
  <c r="D23" i="50"/>
  <c r="D21" i="50"/>
  <c r="D19" i="50"/>
  <c r="G25" i="45" l="1"/>
  <c r="G22" i="44"/>
  <c r="G27" i="43" l="1"/>
  <c r="G19" i="43"/>
  <c r="D5" i="12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 s="1"/>
  <c r="F58" i="12"/>
  <c r="D58" i="12"/>
  <c r="C58" i="12"/>
  <c r="E58" i="12" s="1"/>
  <c r="G57" i="12"/>
  <c r="F57" i="12"/>
  <c r="D57" i="12"/>
  <c r="C57" i="12"/>
  <c r="E57" i="12" s="1"/>
  <c r="G56" i="12"/>
  <c r="F56" i="12"/>
  <c r="D56" i="12"/>
  <c r="C56" i="12"/>
  <c r="E56" i="12" s="1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 s="1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 s="1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 s="1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 s="1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 s="1"/>
  <c r="D9" i="12"/>
  <c r="C9" i="12"/>
  <c r="G6" i="12"/>
  <c r="F6" i="12"/>
  <c r="H6" i="12" s="1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 s="1"/>
  <c r="G10" i="29"/>
  <c r="G70" i="29" s="1"/>
  <c r="E10" i="29"/>
  <c r="D10" i="29"/>
  <c r="D70" i="29" s="1"/>
  <c r="H9" i="29"/>
  <c r="H48" i="29" s="1"/>
  <c r="G9" i="29"/>
  <c r="G48" i="29" s="1"/>
  <c r="E9" i="29"/>
  <c r="D9" i="29"/>
  <c r="D48" i="29" s="1"/>
  <c r="H8" i="29"/>
  <c r="H47" i="29" s="1"/>
  <c r="G8" i="29"/>
  <c r="E8" i="29"/>
  <c r="E47" i="29" s="1"/>
  <c r="D8" i="29"/>
  <c r="D47" i="29" s="1"/>
  <c r="H7" i="29"/>
  <c r="H35" i="29" s="1"/>
  <c r="G7" i="29"/>
  <c r="G35" i="29" s="1"/>
  <c r="E7" i="29"/>
  <c r="D7" i="29"/>
  <c r="D35" i="29" s="1"/>
  <c r="H6" i="29"/>
  <c r="H34" i="29" s="1"/>
  <c r="G6" i="29"/>
  <c r="G34" i="29" s="1"/>
  <c r="E6" i="29"/>
  <c r="E34" i="29" s="1"/>
  <c r="D6" i="29"/>
  <c r="D34" i="29" s="1"/>
  <c r="H5" i="29"/>
  <c r="H33" i="29" s="1"/>
  <c r="G5" i="29"/>
  <c r="G33" i="29" s="1"/>
  <c r="E5" i="29"/>
  <c r="D5" i="29"/>
  <c r="D33" i="29" s="1"/>
  <c r="H4" i="29"/>
  <c r="H27" i="29" s="1"/>
  <c r="G4" i="29"/>
  <c r="G27" i="29" s="1"/>
  <c r="E4" i="29"/>
  <c r="E27" i="29" s="1"/>
  <c r="D4" i="29"/>
  <c r="D27" i="29" s="1"/>
  <c r="H3" i="29"/>
  <c r="H26" i="29" s="1"/>
  <c r="G3" i="29"/>
  <c r="G11" i="29" s="1"/>
  <c r="E3" i="29"/>
  <c r="D3" i="29"/>
  <c r="D26" i="29" s="1"/>
  <c r="C12" i="28"/>
  <c r="H11" i="28"/>
  <c r="H71" i="28" s="1"/>
  <c r="G11" i="28"/>
  <c r="G71" i="28" s="1"/>
  <c r="E11" i="28"/>
  <c r="E71" i="28" s="1"/>
  <c r="D11" i="28"/>
  <c r="D71" i="28" s="1"/>
  <c r="H10" i="28"/>
  <c r="H49" i="28" s="1"/>
  <c r="G10" i="28"/>
  <c r="E10" i="28"/>
  <c r="E49" i="28" s="1"/>
  <c r="D10" i="28"/>
  <c r="H9" i="28"/>
  <c r="H48" i="28" s="1"/>
  <c r="G9" i="28"/>
  <c r="G48" i="28" s="1"/>
  <c r="E9" i="28"/>
  <c r="E48" i="28" s="1"/>
  <c r="D9" i="28"/>
  <c r="D48" i="28" s="1"/>
  <c r="H8" i="28"/>
  <c r="H60" i="28" s="1"/>
  <c r="G8" i="28"/>
  <c r="G60" i="28" s="1"/>
  <c r="E8" i="28"/>
  <c r="E60" i="28" s="1"/>
  <c r="D8" i="28"/>
  <c r="H7" i="28"/>
  <c r="H36" i="28" s="1"/>
  <c r="G7" i="28"/>
  <c r="G36" i="28" s="1"/>
  <c r="E7" i="28"/>
  <c r="E36" i="28" s="1"/>
  <c r="D7" i="28"/>
  <c r="D36" i="28" s="1"/>
  <c r="H6" i="28"/>
  <c r="H35" i="28" s="1"/>
  <c r="G6" i="28"/>
  <c r="G35" i="28" s="1"/>
  <c r="E6" i="28"/>
  <c r="E35" i="28" s="1"/>
  <c r="D6" i="28"/>
  <c r="H5" i="28"/>
  <c r="H34" i="28" s="1"/>
  <c r="G5" i="28"/>
  <c r="G34" i="28" s="1"/>
  <c r="E5" i="28"/>
  <c r="D5" i="28"/>
  <c r="D34" i="28" s="1"/>
  <c r="H4" i="28"/>
  <c r="H28" i="28" s="1"/>
  <c r="G4" i="28"/>
  <c r="E4" i="28"/>
  <c r="E28" i="28" s="1"/>
  <c r="D4" i="28"/>
  <c r="H3" i="28"/>
  <c r="H27" i="28" s="1"/>
  <c r="G3" i="28"/>
  <c r="G27" i="28" s="1"/>
  <c r="E3" i="28"/>
  <c r="E27" i="28" s="1"/>
  <c r="D3" i="28"/>
  <c r="D12" i="28" s="1"/>
  <c r="G35" i="26"/>
  <c r="C12" i="26"/>
  <c r="H11" i="26"/>
  <c r="G11" i="26"/>
  <c r="G71" i="26" s="1"/>
  <c r="E11" i="26"/>
  <c r="E71" i="26" s="1"/>
  <c r="D11" i="26"/>
  <c r="D71" i="26" s="1"/>
  <c r="H10" i="26"/>
  <c r="H49" i="26" s="1"/>
  <c r="G10" i="26"/>
  <c r="G49" i="26" s="1"/>
  <c r="E10" i="26"/>
  <c r="E49" i="26" s="1"/>
  <c r="D10" i="26"/>
  <c r="D49" i="26" s="1"/>
  <c r="H9" i="26"/>
  <c r="G9" i="26"/>
  <c r="G48" i="26" s="1"/>
  <c r="E9" i="26"/>
  <c r="E48" i="26" s="1"/>
  <c r="D9" i="26"/>
  <c r="D48" i="26" s="1"/>
  <c r="H8" i="26"/>
  <c r="H60" i="26" s="1"/>
  <c r="G8" i="26"/>
  <c r="G60" i="26" s="1"/>
  <c r="E8" i="26"/>
  <c r="D8" i="26"/>
  <c r="D60" i="26" s="1"/>
  <c r="H7" i="26"/>
  <c r="G7" i="26"/>
  <c r="G36" i="26" s="1"/>
  <c r="E7" i="26"/>
  <c r="E36" i="26" s="1"/>
  <c r="D7" i="26"/>
  <c r="D36" i="26" s="1"/>
  <c r="H6" i="26"/>
  <c r="H35" i="26" s="1"/>
  <c r="G6" i="26"/>
  <c r="E6" i="26"/>
  <c r="E35" i="26" s="1"/>
  <c r="D6" i="26"/>
  <c r="D35" i="26" s="1"/>
  <c r="H5" i="26"/>
  <c r="G5" i="26"/>
  <c r="G34" i="26" s="1"/>
  <c r="E5" i="26"/>
  <c r="E34" i="26" s="1"/>
  <c r="D5" i="26"/>
  <c r="D34" i="26" s="1"/>
  <c r="H4" i="26"/>
  <c r="H28" i="26" s="1"/>
  <c r="G4" i="26"/>
  <c r="E4" i="26"/>
  <c r="E28" i="26" s="1"/>
  <c r="D4" i="26"/>
  <c r="D28" i="26" s="1"/>
  <c r="H3" i="26"/>
  <c r="H27" i="26" s="1"/>
  <c r="G3" i="26"/>
  <c r="E3" i="26"/>
  <c r="D3" i="26"/>
  <c r="D27" i="26" s="1"/>
  <c r="G35" i="25"/>
  <c r="I35" i="25" s="1"/>
  <c r="C12" i="25"/>
  <c r="H11" i="25"/>
  <c r="G11" i="25"/>
  <c r="G71" i="25" s="1"/>
  <c r="E11" i="25"/>
  <c r="E71" i="25" s="1"/>
  <c r="D11" i="25"/>
  <c r="D71" i="25" s="1"/>
  <c r="H10" i="25"/>
  <c r="H49" i="25" s="1"/>
  <c r="G10" i="25"/>
  <c r="G49" i="25" s="1"/>
  <c r="E10" i="25"/>
  <c r="E49" i="25" s="1"/>
  <c r="D10" i="25"/>
  <c r="D49" i="25" s="1"/>
  <c r="H9" i="25"/>
  <c r="H48" i="25" s="1"/>
  <c r="G9" i="25"/>
  <c r="G48" i="25" s="1"/>
  <c r="E9" i="25"/>
  <c r="F9" i="25" s="1"/>
  <c r="F48" i="25" s="1"/>
  <c r="D9" i="25"/>
  <c r="D48" i="25" s="1"/>
  <c r="H8" i="25"/>
  <c r="H60" i="25" s="1"/>
  <c r="G8" i="25"/>
  <c r="G60" i="25" s="1"/>
  <c r="E8" i="25"/>
  <c r="E60" i="25" s="1"/>
  <c r="D8" i="25"/>
  <c r="D60" i="25" s="1"/>
  <c r="H7" i="25"/>
  <c r="H36" i="25" s="1"/>
  <c r="G7" i="25"/>
  <c r="E7" i="25"/>
  <c r="E36" i="25" s="1"/>
  <c r="D7" i="25"/>
  <c r="D36" i="25" s="1"/>
  <c r="H6" i="25"/>
  <c r="H35" i="25" s="1"/>
  <c r="G6" i="25"/>
  <c r="E6" i="25"/>
  <c r="E35" i="25" s="1"/>
  <c r="D6" i="25"/>
  <c r="D35" i="25" s="1"/>
  <c r="H5" i="25"/>
  <c r="H34" i="25" s="1"/>
  <c r="G5" i="25"/>
  <c r="F5" i="25"/>
  <c r="F34" i="25" s="1"/>
  <c r="E5" i="25"/>
  <c r="E34" i="25" s="1"/>
  <c r="D5" i="25"/>
  <c r="D34" i="25" s="1"/>
  <c r="H4" i="25"/>
  <c r="H28" i="25" s="1"/>
  <c r="G4" i="25"/>
  <c r="G28" i="25" s="1"/>
  <c r="I28" i="25" s="1"/>
  <c r="E4" i="25"/>
  <c r="E28" i="25" s="1"/>
  <c r="D4" i="25"/>
  <c r="D28" i="25" s="1"/>
  <c r="H3" i="25"/>
  <c r="H12" i="25" s="1"/>
  <c r="G3" i="25"/>
  <c r="G27" i="25" s="1"/>
  <c r="E3" i="25"/>
  <c r="D3" i="25"/>
  <c r="D12" i="25" s="1"/>
  <c r="C12" i="23"/>
  <c r="H11" i="23"/>
  <c r="H71" i="23" s="1"/>
  <c r="G11" i="23"/>
  <c r="E11" i="23"/>
  <c r="E71" i="23" s="1"/>
  <c r="D11" i="23"/>
  <c r="D71" i="23" s="1"/>
  <c r="H10" i="23"/>
  <c r="H49" i="23" s="1"/>
  <c r="G10" i="23"/>
  <c r="G49" i="23" s="1"/>
  <c r="E10" i="23"/>
  <c r="E49" i="23" s="1"/>
  <c r="D10" i="23"/>
  <c r="D49" i="23" s="1"/>
  <c r="H9" i="23"/>
  <c r="H48" i="23" s="1"/>
  <c r="G9" i="23"/>
  <c r="G48" i="23" s="1"/>
  <c r="E9" i="23"/>
  <c r="D9" i="23"/>
  <c r="D48" i="23" s="1"/>
  <c r="H8" i="23"/>
  <c r="H60" i="23" s="1"/>
  <c r="G8" i="23"/>
  <c r="G60" i="23" s="1"/>
  <c r="E8" i="23"/>
  <c r="E60" i="23" s="1"/>
  <c r="D8" i="23"/>
  <c r="D60" i="23" s="1"/>
  <c r="H7" i="23"/>
  <c r="H36" i="23" s="1"/>
  <c r="G7" i="23"/>
  <c r="E7" i="23"/>
  <c r="E36" i="23" s="1"/>
  <c r="D7" i="23"/>
  <c r="D36" i="23" s="1"/>
  <c r="H6" i="23"/>
  <c r="H35" i="23" s="1"/>
  <c r="G6" i="23"/>
  <c r="G35" i="23" s="1"/>
  <c r="E6" i="23"/>
  <c r="E35" i="23" s="1"/>
  <c r="D6" i="23"/>
  <c r="D35" i="23" s="1"/>
  <c r="H5" i="23"/>
  <c r="H34" i="23" s="1"/>
  <c r="G5" i="23"/>
  <c r="E5" i="23"/>
  <c r="E34" i="23" s="1"/>
  <c r="D5" i="23"/>
  <c r="D34" i="23" s="1"/>
  <c r="H4" i="23"/>
  <c r="H28" i="23" s="1"/>
  <c r="G4" i="23"/>
  <c r="G28" i="23" s="1"/>
  <c r="E4" i="23"/>
  <c r="E28" i="23" s="1"/>
  <c r="D4" i="23"/>
  <c r="D28" i="23" s="1"/>
  <c r="H3" i="23"/>
  <c r="H27" i="23" s="1"/>
  <c r="G3" i="23"/>
  <c r="G27" i="23" s="1"/>
  <c r="E3" i="23"/>
  <c r="D3" i="23"/>
  <c r="D27" i="23" s="1"/>
  <c r="C12" i="24"/>
  <c r="H11" i="24"/>
  <c r="H71" i="24" s="1"/>
  <c r="G11" i="24"/>
  <c r="I11" i="24" s="1"/>
  <c r="E11" i="24"/>
  <c r="E71" i="24" s="1"/>
  <c r="D11" i="24"/>
  <c r="D71" i="24" s="1"/>
  <c r="H10" i="24"/>
  <c r="H49" i="24" s="1"/>
  <c r="G10" i="24"/>
  <c r="G49" i="24" s="1"/>
  <c r="E10" i="24"/>
  <c r="E49" i="24" s="1"/>
  <c r="D10" i="24"/>
  <c r="H9" i="24"/>
  <c r="H48" i="24" s="1"/>
  <c r="G9" i="24"/>
  <c r="E9" i="24"/>
  <c r="E48" i="24" s="1"/>
  <c r="D9" i="24"/>
  <c r="D48" i="24" s="1"/>
  <c r="H8" i="24"/>
  <c r="H60" i="24" s="1"/>
  <c r="G8" i="24"/>
  <c r="G60" i="24" s="1"/>
  <c r="E8" i="24"/>
  <c r="E60" i="24" s="1"/>
  <c r="D8" i="24"/>
  <c r="D60" i="24" s="1"/>
  <c r="H7" i="24"/>
  <c r="H36" i="24" s="1"/>
  <c r="G7" i="24"/>
  <c r="E7" i="24"/>
  <c r="E36" i="24" s="1"/>
  <c r="D7" i="24"/>
  <c r="D36" i="24" s="1"/>
  <c r="H6" i="24"/>
  <c r="H35" i="24" s="1"/>
  <c r="G6" i="24"/>
  <c r="G35" i="24" s="1"/>
  <c r="I35" i="24" s="1"/>
  <c r="E6" i="24"/>
  <c r="E35" i="24" s="1"/>
  <c r="D6" i="24"/>
  <c r="D35" i="24" s="1"/>
  <c r="H5" i="24"/>
  <c r="H34" i="24" s="1"/>
  <c r="G5" i="24"/>
  <c r="I5" i="24" s="1"/>
  <c r="E5" i="24"/>
  <c r="E34" i="24" s="1"/>
  <c r="D5" i="24"/>
  <c r="D34" i="24" s="1"/>
  <c r="H4" i="24"/>
  <c r="H28" i="24" s="1"/>
  <c r="G4" i="24"/>
  <c r="G28" i="24" s="1"/>
  <c r="E4" i="24"/>
  <c r="E28" i="24" s="1"/>
  <c r="D4" i="24"/>
  <c r="D28" i="24" s="1"/>
  <c r="H3" i="24"/>
  <c r="H12" i="24" s="1"/>
  <c r="G3" i="24"/>
  <c r="E3" i="24"/>
  <c r="E27" i="24" s="1"/>
  <c r="D3" i="24"/>
  <c r="D12" i="24" s="1"/>
  <c r="C12" i="13"/>
  <c r="H11" i="13"/>
  <c r="G11" i="13"/>
  <c r="G71" i="13" s="1"/>
  <c r="E11" i="13"/>
  <c r="E71" i="13" s="1"/>
  <c r="D11" i="13"/>
  <c r="D71" i="13" s="1"/>
  <c r="H10" i="13"/>
  <c r="H49" i="13" s="1"/>
  <c r="G10" i="13"/>
  <c r="G49" i="13" s="1"/>
  <c r="E10" i="13"/>
  <c r="E49" i="13" s="1"/>
  <c r="D10" i="13"/>
  <c r="D49" i="13" s="1"/>
  <c r="H9" i="13"/>
  <c r="H48" i="13" s="1"/>
  <c r="G9" i="13"/>
  <c r="G48" i="13" s="1"/>
  <c r="E9" i="13"/>
  <c r="E48" i="13" s="1"/>
  <c r="D9" i="13"/>
  <c r="D48" i="13" s="1"/>
  <c r="H8" i="13"/>
  <c r="H60" i="13" s="1"/>
  <c r="G8" i="13"/>
  <c r="G60" i="13" s="1"/>
  <c r="E8" i="13"/>
  <c r="E60" i="13" s="1"/>
  <c r="D8" i="13"/>
  <c r="D60" i="13" s="1"/>
  <c r="H7" i="13"/>
  <c r="H36" i="13" s="1"/>
  <c r="G7" i="13"/>
  <c r="G36" i="13" s="1"/>
  <c r="E7" i="13"/>
  <c r="E36" i="13" s="1"/>
  <c r="D7" i="13"/>
  <c r="D36" i="13" s="1"/>
  <c r="H6" i="13"/>
  <c r="G6" i="13"/>
  <c r="G35" i="13" s="1"/>
  <c r="E6" i="13"/>
  <c r="E35" i="13" s="1"/>
  <c r="D6" i="13"/>
  <c r="D35" i="13" s="1"/>
  <c r="H5" i="13"/>
  <c r="H34" i="13" s="1"/>
  <c r="G5" i="13"/>
  <c r="G34" i="13" s="1"/>
  <c r="E5" i="13"/>
  <c r="E34" i="13" s="1"/>
  <c r="D5" i="13"/>
  <c r="D34" i="13" s="1"/>
  <c r="H4" i="13"/>
  <c r="G4" i="13"/>
  <c r="G28" i="13" s="1"/>
  <c r="F4" i="13"/>
  <c r="F28" i="13" s="1"/>
  <c r="E4" i="13"/>
  <c r="E28" i="13" s="1"/>
  <c r="D4" i="13"/>
  <c r="D28" i="13" s="1"/>
  <c r="H3" i="13"/>
  <c r="H27" i="13" s="1"/>
  <c r="G3" i="13"/>
  <c r="E3" i="13"/>
  <c r="D3" i="13"/>
  <c r="D27" i="13" s="1"/>
  <c r="O36" i="3"/>
  <c r="I35" i="26" l="1"/>
  <c r="I9" i="13"/>
  <c r="I11" i="13"/>
  <c r="F5" i="24"/>
  <c r="F34" i="24" s="1"/>
  <c r="F7" i="29"/>
  <c r="F35" i="29" s="1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 s="1"/>
  <c r="F8" i="26"/>
  <c r="F60" i="26" s="1"/>
  <c r="I4" i="26"/>
  <c r="F9" i="26"/>
  <c r="F48" i="26" s="1"/>
  <c r="G28" i="26"/>
  <c r="I28" i="26" s="1"/>
  <c r="E60" i="26"/>
  <c r="I4" i="28"/>
  <c r="I35" i="28"/>
  <c r="F9" i="28"/>
  <c r="F48" i="28" s="1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 s="1"/>
  <c r="F7" i="28"/>
  <c r="F36" i="28" s="1"/>
  <c r="I6" i="13"/>
  <c r="F10" i="24"/>
  <c r="F49" i="24" s="1"/>
  <c r="I5" i="23"/>
  <c r="I7" i="23"/>
  <c r="I60" i="23"/>
  <c r="I60" i="26"/>
  <c r="I10" i="28"/>
  <c r="F11" i="28"/>
  <c r="F71" i="28" s="1"/>
  <c r="E44" i="12"/>
  <c r="E45" i="12"/>
  <c r="E49" i="12"/>
  <c r="E51" i="12"/>
  <c r="H61" i="12"/>
  <c r="I49" i="24"/>
  <c r="I35" i="23"/>
  <c r="I48" i="25"/>
  <c r="I60" i="28"/>
  <c r="F6" i="13"/>
  <c r="F35" i="13" s="1"/>
  <c r="F7" i="24"/>
  <c r="F36" i="24" s="1"/>
  <c r="I4" i="23"/>
  <c r="I4" i="13"/>
  <c r="I7" i="24"/>
  <c r="I60" i="24"/>
  <c r="F9" i="24"/>
  <c r="F48" i="24" s="1"/>
  <c r="I6" i="23"/>
  <c r="I48" i="23"/>
  <c r="I49" i="23"/>
  <c r="I7" i="25"/>
  <c r="F9" i="29"/>
  <c r="F48" i="29" s="1"/>
  <c r="F10" i="29"/>
  <c r="F70" i="29" s="1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 s="1"/>
  <c r="I49" i="13"/>
  <c r="I9" i="24"/>
  <c r="F11" i="24"/>
  <c r="F71" i="24" s="1"/>
  <c r="I28" i="23"/>
  <c r="I8" i="23"/>
  <c r="I11" i="23"/>
  <c r="I8" i="26"/>
  <c r="E34" i="28"/>
  <c r="I6" i="29"/>
  <c r="F5" i="29"/>
  <c r="F33" i="29" s="1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 s="1"/>
  <c r="F5" i="26"/>
  <c r="F34" i="26" s="1"/>
  <c r="I48" i="28"/>
  <c r="G28" i="28"/>
  <c r="I28" i="28" s="1"/>
  <c r="G49" i="28"/>
  <c r="I49" i="28" s="1"/>
  <c r="I10" i="29"/>
  <c r="F3" i="23"/>
  <c r="F27" i="23" s="1"/>
  <c r="I3" i="24"/>
  <c r="F3" i="29"/>
  <c r="F26" i="29" s="1"/>
  <c r="D27" i="24"/>
  <c r="H27" i="25"/>
  <c r="I27" i="25" s="1"/>
  <c r="F3" i="13"/>
  <c r="F27" i="13" s="1"/>
  <c r="F11" i="13"/>
  <c r="F71" i="13" s="1"/>
  <c r="F3" i="26"/>
  <c r="F27" i="26" s="1"/>
  <c r="H12" i="26"/>
  <c r="G12" i="28"/>
  <c r="G26" i="29"/>
  <c r="I26" i="29" s="1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 s="1"/>
  <c r="G36" i="24"/>
  <c r="I36" i="24" s="1"/>
  <c r="G71" i="24"/>
  <c r="I71" i="24" s="1"/>
  <c r="E12" i="23"/>
  <c r="D27" i="25"/>
  <c r="G36" i="25"/>
  <c r="I36" i="25" s="1"/>
  <c r="I3" i="26"/>
  <c r="G27" i="26"/>
  <c r="I27" i="26" s="1"/>
  <c r="G12" i="26"/>
  <c r="F4" i="28"/>
  <c r="F28" i="28" s="1"/>
  <c r="D28" i="28"/>
  <c r="I8" i="28"/>
  <c r="I36" i="28"/>
  <c r="I48" i="29"/>
  <c r="I70" i="29"/>
  <c r="I5" i="13"/>
  <c r="I7" i="13"/>
  <c r="F9" i="13"/>
  <c r="F48" i="13" s="1"/>
  <c r="I10" i="13"/>
  <c r="D12" i="13"/>
  <c r="H28" i="13"/>
  <c r="I28" i="13" s="1"/>
  <c r="H35" i="13"/>
  <c r="I35" i="13" s="1"/>
  <c r="H71" i="13"/>
  <c r="I71" i="13" s="1"/>
  <c r="I4" i="24"/>
  <c r="I6" i="24"/>
  <c r="I8" i="24"/>
  <c r="I10" i="24"/>
  <c r="G27" i="24"/>
  <c r="D49" i="24"/>
  <c r="F4" i="23"/>
  <c r="F28" i="23" s="1"/>
  <c r="F6" i="23"/>
  <c r="F35" i="23" s="1"/>
  <c r="F8" i="23"/>
  <c r="F60" i="23" s="1"/>
  <c r="F10" i="23"/>
  <c r="F49" i="23" s="1"/>
  <c r="G12" i="23"/>
  <c r="G34" i="23"/>
  <c r="I34" i="23" s="1"/>
  <c r="G36" i="23"/>
  <c r="I36" i="23" s="1"/>
  <c r="E48" i="23"/>
  <c r="G71" i="23"/>
  <c r="I71" i="23" s="1"/>
  <c r="F3" i="25"/>
  <c r="F27" i="25" s="1"/>
  <c r="E27" i="25"/>
  <c r="I4" i="25"/>
  <c r="I6" i="25"/>
  <c r="I8" i="25"/>
  <c r="I11" i="25"/>
  <c r="H71" i="25"/>
  <c r="I71" i="25" s="1"/>
  <c r="H36" i="26"/>
  <c r="I7" i="26"/>
  <c r="H71" i="26"/>
  <c r="I71" i="26" s="1"/>
  <c r="I11" i="26"/>
  <c r="I36" i="26"/>
  <c r="F6" i="28"/>
  <c r="F35" i="28" s="1"/>
  <c r="D35" i="28"/>
  <c r="F5" i="13"/>
  <c r="F34" i="13" s="1"/>
  <c r="F7" i="13"/>
  <c r="F36" i="13" s="1"/>
  <c r="I8" i="13"/>
  <c r="E12" i="13"/>
  <c r="E27" i="13"/>
  <c r="F4" i="24"/>
  <c r="F28" i="24" s="1"/>
  <c r="F6" i="24"/>
  <c r="F35" i="24" s="1"/>
  <c r="F8" i="24"/>
  <c r="F60" i="24" s="1"/>
  <c r="G12" i="24"/>
  <c r="I12" i="24" s="1"/>
  <c r="C17" i="24" s="1"/>
  <c r="H27" i="24"/>
  <c r="G48" i="24"/>
  <c r="I48" i="24" s="1"/>
  <c r="I27" i="23"/>
  <c r="I9" i="23"/>
  <c r="E27" i="23"/>
  <c r="F4" i="25"/>
  <c r="F28" i="25" s="1"/>
  <c r="F6" i="25"/>
  <c r="F35" i="25" s="1"/>
  <c r="F8" i="25"/>
  <c r="F60" i="25" s="1"/>
  <c r="F10" i="25"/>
  <c r="F49" i="25" s="1"/>
  <c r="G34" i="25"/>
  <c r="I34" i="25" s="1"/>
  <c r="F6" i="26"/>
  <c r="F35" i="26" s="1"/>
  <c r="F10" i="26"/>
  <c r="F49" i="26" s="1"/>
  <c r="I49" i="26"/>
  <c r="F8" i="28"/>
  <c r="F60" i="28" s="1"/>
  <c r="D60" i="28"/>
  <c r="I27" i="29"/>
  <c r="I47" i="29"/>
  <c r="F8" i="13"/>
  <c r="F60" i="13" s="1"/>
  <c r="G12" i="13"/>
  <c r="G27" i="13"/>
  <c r="I27" i="13" s="1"/>
  <c r="F5" i="23"/>
  <c r="F34" i="23" s="1"/>
  <c r="F7" i="23"/>
  <c r="F36" i="23" s="1"/>
  <c r="F11" i="23"/>
  <c r="F71" i="23" s="1"/>
  <c r="I9" i="25"/>
  <c r="I10" i="25"/>
  <c r="F11" i="25"/>
  <c r="F71" i="25" s="1"/>
  <c r="E12" i="25"/>
  <c r="F12" i="25" s="1"/>
  <c r="C16" i="25" s="1"/>
  <c r="H34" i="26"/>
  <c r="I34" i="26" s="1"/>
  <c r="I5" i="26"/>
  <c r="I6" i="26"/>
  <c r="F7" i="26"/>
  <c r="F36" i="26" s="1"/>
  <c r="I9" i="26"/>
  <c r="H48" i="26"/>
  <c r="I48" i="26" s="1"/>
  <c r="I10" i="26"/>
  <c r="F11" i="26"/>
  <c r="F71" i="26" s="1"/>
  <c r="E12" i="26"/>
  <c r="I6" i="28"/>
  <c r="F10" i="28"/>
  <c r="F49" i="28" s="1"/>
  <c r="D49" i="28"/>
  <c r="I34" i="28"/>
  <c r="I35" i="29"/>
  <c r="D12" i="26"/>
  <c r="I3" i="28"/>
  <c r="I5" i="28"/>
  <c r="I7" i="28"/>
  <c r="I9" i="28"/>
  <c r="I11" i="28"/>
  <c r="H12" i="28"/>
  <c r="I12" i="28" s="1"/>
  <c r="C17" i="28" s="1"/>
  <c r="E26" i="29"/>
  <c r="E70" i="29"/>
  <c r="H3" i="12"/>
  <c r="F4" i="29"/>
  <c r="F27" i="29" s="1"/>
  <c r="F6" i="29"/>
  <c r="F34" i="29" s="1"/>
  <c r="F8" i="29"/>
  <c r="F47" i="29" s="1"/>
  <c r="E3" i="12"/>
  <c r="I5" i="29"/>
  <c r="I7" i="29"/>
  <c r="I9" i="29"/>
  <c r="F3" i="28"/>
  <c r="F27" i="28" s="1"/>
  <c r="I3" i="29"/>
  <c r="D11" i="29"/>
  <c r="H11" i="29"/>
  <c r="I11" i="29" s="1"/>
  <c r="F3" i="24"/>
  <c r="F27" i="24" s="1"/>
  <c r="F10" i="13"/>
  <c r="F49" i="13" s="1"/>
  <c r="I3" i="25"/>
  <c r="E11" i="29"/>
  <c r="H5" i="12"/>
  <c r="I3" i="23"/>
  <c r="E12" i="24"/>
  <c r="F12" i="24" s="1"/>
  <c r="C16" i="24" s="1"/>
  <c r="D12" i="23"/>
  <c r="H12" i="23"/>
  <c r="G12" i="25"/>
  <c r="I12" i="25" s="1"/>
  <c r="C17" i="25" s="1"/>
  <c r="E12" i="28"/>
  <c r="F12" i="28" s="1"/>
  <c r="C16" i="28" s="1"/>
  <c r="E5" i="12"/>
  <c r="F4" i="12"/>
  <c r="H4" i="12" s="1"/>
  <c r="I12" i="13" l="1"/>
  <c r="C17" i="13" s="1"/>
  <c r="I12" i="23"/>
  <c r="C17" i="23" s="1"/>
  <c r="F12" i="13"/>
  <c r="C16" i="13" s="1"/>
  <c r="F11" i="29"/>
  <c r="F12" i="23"/>
  <c r="C16" i="23" s="1"/>
  <c r="I12" i="26"/>
  <c r="C17" i="26" s="1"/>
  <c r="F12" i="26"/>
  <c r="C16" i="26" s="1"/>
  <c r="I27" i="24"/>
  <c r="A1" i="24"/>
  <c r="A1" i="23"/>
  <c r="A1" i="25"/>
  <c r="A1" i="26"/>
  <c r="A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A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00000000-0006-0000-0A00-00000300000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10908FAB-D4FE-464E-B497-7346D1EA3441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3380ED64-FBF4-4AE1-873A-6FCA0587AE43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R18" authorId="0" shapeId="0" xr:uid="{4D18CD3F-020A-4851-9593-B148757A08BC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4DC4ABEA-609A-480F-A9D5-96AFACCADE89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D74D9B73-D2EE-4783-84B9-31435DCAC96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9BB20AF7-11F2-40ED-B24F-E47248F52FE1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423B02FB-4CDB-4848-B23D-FB359592BE87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A58A395F-6D26-41FC-87AE-8CDC45125172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1BDCCC4F-98FF-4130-9118-46BDB61A8247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192E0101-EB25-49BD-8996-D95DF21F5B4D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9E625FC9-6F84-4DC2-B8F3-98495C9066D4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AD6D87FD-2FE9-4370-9C77-74C0007F162C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E3A2A831-7099-445E-8787-7A22197734A8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8ABFE0F0-1907-4001-AA0D-0FA0E612AA5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085B8851-31EB-4CCC-B80F-156C8203C1A3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747AAEE-BE3D-4E24-9ADB-0A41CA5F4F49}">
      <text>
        <r>
          <rPr>
            <b/>
            <sz val="20"/>
            <color rgb="FF000000"/>
            <rFont val="Tahoma"/>
            <family val="2"/>
          </rPr>
          <t xml:space="preserve">Anny:
</t>
        </r>
        <r>
          <rPr>
            <b/>
            <sz val="20"/>
            <color rgb="FF000000"/>
            <rFont val="Tahoma"/>
            <family val="2"/>
          </rPr>
          <t>Iniciativa = Foco Estratégico</t>
        </r>
        <r>
          <rPr>
            <sz val="22"/>
            <color rgb="FF000000"/>
            <rFont val="Tahoma"/>
            <family val="2"/>
          </rPr>
          <t xml:space="preserve">
</t>
        </r>
      </text>
    </comment>
    <comment ref="A12" authorId="0" shapeId="0" xr:uid="{F2F9E10C-EB63-456C-AAD7-1EA7C4CF1AAC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9" authorId="0" shapeId="0" xr:uid="{A35F0BAD-0748-4B49-938E-B67E283B50F1}">
      <text>
        <r>
          <rPr>
            <b/>
            <sz val="9"/>
            <color rgb="FF000000"/>
            <rFont val="Tahoma"/>
            <family val="2"/>
          </rPr>
          <t>Anny: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24"/>
            <color rgb="FF000000"/>
            <rFont val="Tahoma"/>
            <family val="2"/>
          </rPr>
          <t>Actividad = Hito</t>
        </r>
      </text>
    </comment>
    <comment ref="Q19" authorId="0" shapeId="0" xr:uid="{6EC46CB9-2B52-4837-A036-DE64C9A64BC7}">
      <text>
        <r>
          <rPr>
            <sz val="22"/>
            <color rgb="FF000000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BE93ED65-DBDF-4DE0-9756-FFCF20F4BAE4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3C32312-05DD-4E94-9D55-8921944E1EFE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AC282951-CAC5-4BFE-AAE1-8D7283DD65CE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5B000AEA-1FD2-42AF-A457-C5A3DA3735E1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BE05DA7A-A822-4913-A5CD-E27031665592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22CFFEA7-38E6-49DC-BB8F-BBF783E072B6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2458C6AE-E7AB-4D33-98C8-E47FB1334402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46E5C80-8877-4F85-96D9-0CE9C67D4B0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5743C251-EA5E-4574-B9B0-07868AA2BF0F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A75DC7DE-EAA2-44DA-8519-194AB34184A8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38C2EC6-7E42-4100-AAB4-E4DE05592F7E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1E7A34EC-AFBF-437E-BC7E-8F74299E7897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85559831-4FF1-41F3-BAA6-9F66288984F7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B4BCEB7-5037-4FE6-BE25-0DE50958A36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5F497955-EF3F-4C6C-B09E-BB6D08EF6762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F40E2E5F-F1B6-47A7-964C-3E7A3B7CC93A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5F69364C-34D9-4FB1-ABDA-131553BFE92E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B61779D4-6090-4F68-B1F5-AD06A4CFCC7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5C850B37-2F25-4DA9-B036-F3E2390762F7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A5475708-2DAA-4998-A281-108D0B6EEDB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4C840C97-55ED-481F-A272-B2793AF09177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9F322E17-A885-4EE5-9DF6-74BDFCADF22A}">
      <text>
        <r>
          <rPr>
            <b/>
            <sz val="20"/>
            <color rgb="FF000000"/>
            <rFont val="Tahoma"/>
            <family val="2"/>
          </rPr>
          <t xml:space="preserve">Anny:
</t>
        </r>
        <r>
          <rPr>
            <b/>
            <sz val="20"/>
            <color rgb="FF000000"/>
            <rFont val="Tahoma"/>
            <family val="2"/>
          </rPr>
          <t>Iniciativa = Foco Estratégico</t>
        </r>
        <r>
          <rPr>
            <sz val="22"/>
            <color rgb="FF000000"/>
            <rFont val="Tahoma"/>
            <family val="2"/>
          </rPr>
          <t xml:space="preserve">
</t>
        </r>
      </text>
    </comment>
    <comment ref="B18" authorId="0" shapeId="0" xr:uid="{9827EA69-12F0-44DC-A094-F4F1899B8495}">
      <text>
        <r>
          <rPr>
            <b/>
            <sz val="9"/>
            <color rgb="FF000000"/>
            <rFont val="Tahoma"/>
            <family val="2"/>
          </rPr>
          <t>Anny: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24"/>
            <color rgb="FF000000"/>
            <rFont val="Tahoma"/>
            <family val="2"/>
          </rPr>
          <t>Actividad = Hito</t>
        </r>
      </text>
    </comment>
    <comment ref="Q18" authorId="0" shapeId="0" xr:uid="{01C882C1-FCF1-4189-94F7-37D6484E73D5}">
      <text>
        <r>
          <rPr>
            <sz val="22"/>
            <color rgb="FF000000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C216B23B-5A1F-43EE-835E-75696A0E7675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C1F202F-F733-4595-A079-21FCEB1CA7DF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CF4883B3-DCFD-4749-8805-5287F98E68C4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C22AB2D-3069-40BE-8C1D-A090921F45DE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2A7207B3-2776-4411-A3FF-01FE13B2BE99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8057BBBE-4CC8-44A5-88C0-1ECC05DFDB78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3992B0C7-9953-440B-AAC6-02FCB2419FF4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C8EE1203-ABE3-4CAF-93BC-E23CAB0DA11B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44D2A18D-56F7-4481-AD4D-EA6ABA32BC8F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32F999C7-25C5-421C-8642-FE81E1FE2DCC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1006DB2-5B22-4EDC-A7D5-C7538C83A51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4B598681-51E0-44C4-8D9C-0458A2FD37F8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<sst xmlns="http://schemas.openxmlformats.org/spreadsheetml/2006/main" count="3194" uniqueCount="1176">
  <si>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</si>
  <si>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</si>
  <si>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</si>
  <si>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</si>
  <si>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</si>
  <si>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</si>
  <si>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</si>
  <si>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</si>
  <si>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</si>
  <si>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</si>
  <si>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</si>
  <si>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</si>
  <si>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</si>
  <si>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</si>
  <si>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</si>
  <si>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</si>
  <si>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</si>
  <si>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</si>
  <si>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</si>
  <si>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</si>
  <si>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</si>
  <si>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</si>
  <si>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</si>
  <si>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</si>
  <si>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</si>
  <si>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</si>
  <si>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</si>
  <si>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</si>
  <si>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</si>
  <si>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</si>
  <si>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</si>
  <si>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</si>
  <si>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</si>
  <si>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</si>
  <si>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</si>
  <si>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</si>
  <si>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</si>
  <si>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</si>
  <si>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</si>
  <si>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</si>
  <si>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</si>
  <si>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</si>
  <si>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</si>
  <si>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</si>
  <si>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</si>
  <si>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</si>
  <si>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</si>
  <si>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</si>
  <si>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</si>
  <si>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</si>
  <si>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</si>
  <si>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</si>
  <si>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</si>
  <si>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</si>
  <si>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</si>
  <si>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</si>
  <si>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</si>
  <si>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</si>
  <si>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</si>
  <si>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</si>
  <si>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</si>
  <si>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</si>
  <si>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</si>
  <si>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</si>
  <si>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</si>
  <si>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</si>
  <si>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</si>
  <si>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</si>
  <si>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</si>
  <si>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</si>
  <si>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</si>
  <si>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</si>
  <si>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</si>
  <si>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</si>
  <si>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</si>
  <si>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</si>
  <si>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</si>
  <si>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</si>
  <si>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</si>
  <si>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</si>
  <si>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</si>
  <si>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</si>
  <si>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</si>
  <si>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</si>
  <si>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</si>
  <si>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</si>
  <si>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</si>
  <si>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</si>
  <si>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</si>
  <si>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</si>
  <si>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</si>
  <si>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</si>
  <si>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</si>
  <si>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</si>
  <si>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</si>
  <si>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</si>
  <si>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</si>
  <si>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</si>
  <si>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</si>
  <si>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</si>
  <si>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</si>
  <si>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</si>
  <si>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</si>
  <si>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</si>
  <si>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</si>
  <si>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</si>
  <si>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</si>
  <si>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</si>
  <si>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</si>
  <si>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</si>
  <si>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</si>
  <si>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</si>
  <si>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</si>
  <si>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</si>
  <si>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</si>
  <si>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</si>
  <si>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</si>
  <si>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</si>
  <si>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</si>
  <si>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</si>
  <si>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</si>
  <si>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</si>
  <si>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</si>
  <si>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</si>
  <si>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</si>
  <si>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</si>
  <si>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</si>
  <si>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</si>
  <si>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</si>
  <si>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</si>
  <si>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</si>
  <si>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</si>
  <si>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</si>
  <si>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</si>
  <si>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</si>
  <si>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</si>
  <si>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</si>
  <si>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</si>
  <si>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</si>
  <si>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</si>
  <si>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</si>
  <si>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</si>
  <si>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</si>
  <si>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</si>
  <si>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</si>
  <si>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</si>
  <si>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</si>
  <si>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</si>
  <si>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</si>
  <si>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</si>
  <si>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</si>
  <si>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</si>
  <si>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</si>
  <si>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</si>
  <si>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</si>
  <si>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</si>
  <si>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</si>
  <si>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</si>
  <si>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</si>
  <si>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</si>
  <si>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</si>
  <si>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</si>
  <si>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</si>
  <si>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</si>
  <si>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</si>
  <si>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</si>
  <si>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</si>
  <si>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</si>
  <si>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</si>
  <si>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</si>
  <si>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</si>
  <si>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</si>
  <si>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</si>
  <si>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</si>
  <si>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</si>
  <si>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</si>
  <si>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</si>
  <si>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</si>
  <si>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</si>
  <si>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</si>
  <si>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</si>
  <si>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</si>
  <si>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</si>
  <si>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</si>
  <si>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</si>
  <si>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</si>
  <si>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</si>
  <si>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</si>
  <si>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</si>
  <si>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</si>
  <si>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</si>
  <si>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</si>
  <si>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</si>
  <si>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</si>
  <si>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</si>
  <si>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</si>
  <si>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</si>
  <si>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</si>
  <si>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</si>
  <si>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</si>
  <si>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</si>
  <si>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</si>
  <si>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</si>
  <si>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</si>
  <si>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</si>
  <si>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</si>
  <si>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</si>
  <si>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</si>
  <si>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</si>
  <si>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</si>
  <si>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</si>
  <si>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</si>
  <si>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</si>
  <si>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</si>
  <si>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</si>
  <si>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</si>
  <si>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</si>
  <si>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</si>
  <si>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</si>
  <si>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</si>
  <si>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</si>
  <si>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</si>
  <si>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</si>
  <si>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</si>
  <si>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</si>
  <si>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</si>
  <si>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</si>
  <si>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NOMBRE DEL PLAN 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</si>
  <si>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</si>
  <si>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</si>
  <si>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</si>
  <si>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</si>
  <si>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</si>
  <si>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</si>
  <si>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</si>
  <si>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</si>
  <si>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</si>
  <si>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</si>
  <si>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</si>
  <si>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</si>
  <si>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</si>
  <si>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</si>
  <si>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</si>
  <si>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</si>
  <si>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</si>
  <si>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Formula del Indicador</t>
  </si>
  <si>
    <t>Tipo de Indicador</t>
  </si>
  <si>
    <t>PROGRAMA DE TRASNPARENCIA Y ETICA PUBLICA</t>
  </si>
  <si>
    <t>Servicios Administrativos</t>
  </si>
  <si>
    <t>Recursos caja menor</t>
  </si>
  <si>
    <t>Recursos Asignados / Recursos invertidos (# de aprobaciones)</t>
  </si>
  <si>
    <t>Efectividad</t>
  </si>
  <si>
    <t>Pago y legalización de la compra realizada</t>
  </si>
  <si>
    <t>Mantener vigente programa de seguros</t>
  </si>
  <si>
    <t>Programa de seguros</t>
  </si>
  <si>
    <t>Seguimiento programa de seguros</t>
  </si>
  <si>
    <t>Capacitaciones y comunicaciones enviadas</t>
  </si>
  <si>
    <t>No. De capacitaciones realizadas / No. De comunicaciones enviadas / No. De personal asistentes</t>
  </si>
  <si>
    <t>No. De amparos recibidos 
No. De amparos tramitados</t>
  </si>
  <si>
    <t>Tiquetes gestionados</t>
  </si>
  <si>
    <t>Gestión de tiquetes</t>
  </si>
  <si>
    <t>Recursos Asignados / Recursos invertidos
# de informes entregados / 12
Legalizaciones reportados / # de tiquetes
# de cambio por mes (medición %)</t>
  </si>
  <si>
    <t>Contrato de tiquetes vigente</t>
  </si>
  <si>
    <t>Contrato vigente</t>
  </si>
  <si>
    <t>Gestión ambiental</t>
  </si>
  <si>
    <t>Adecuada gestión ambiental</t>
  </si>
  <si>
    <t>Realizar seguimiento y control en el marco de las actividades establecidas para el proceso.</t>
  </si>
  <si>
    <t>Número de tareas realizadas / Número de tareas programadas *100</t>
  </si>
  <si>
    <t>Porcentaje</t>
  </si>
  <si>
    <t>Trimestral</t>
  </si>
  <si>
    <t>Cumplimiento plan de acción Gestión Administrativa</t>
  </si>
  <si>
    <t>1 informe mensual</t>
  </si>
  <si>
    <t>1 presentaciones ante comité de Gerencia</t>
  </si>
  <si>
    <t>Cumplimiento plan de acción Gestión Documental</t>
  </si>
  <si>
    <t>Realizar el proceso de adquisición de un Sistema de Gestión de Documentos Electrónicos de Archivo - SGDEA</t>
  </si>
  <si>
    <t>Servicios Administrativos
Paola Andrea Neira Duarte</t>
  </si>
  <si>
    <t>Sistema de Gestión de Documentos Electrónicos de Archivo - SGDEA - adquirido</t>
  </si>
  <si>
    <t>SGDEA</t>
  </si>
  <si>
    <t>Adjudicación del proceso</t>
  </si>
  <si>
    <t>Implementación en prueba de ambiente para parametrización del SGDEA</t>
  </si>
  <si>
    <t>Tecnología de la información</t>
  </si>
  <si>
    <t xml:space="preserve">Cumplir con la Implementación y seguimiento de los instrumentos archivísticos </t>
  </si>
  <si>
    <t>Recibir, radicar y asignar las  PQRDSF</t>
  </si>
  <si>
    <t>Asignación adecuada de las PQRDFS</t>
  </si>
  <si>
    <t>Gestión de PQRDSF</t>
  </si>
  <si>
    <t># de quejas recibidas por PQRDSF recibidas / total de PQRDFS</t>
  </si>
  <si>
    <t>SGEDA contratado / 1</t>
  </si>
  <si>
    <t>Contrato adjudicado</t>
  </si>
  <si>
    <t>Puesta en marcha del SGDEA</t>
  </si>
  <si>
    <t>Elaboración de la política de relacionamiento con el ciudadano</t>
  </si>
  <si>
    <t>Documento con la política de relacionamiento con el ciudadano</t>
  </si>
  <si>
    <t>Presentación al CIGD</t>
  </si>
  <si>
    <t>Actualizar la caracterización de usuarios o grupo de interés</t>
  </si>
  <si>
    <t>Caracterización publicada en el portal web institucional</t>
  </si>
  <si>
    <t>Coordinar con los grupos responsables la entrega de insumos para actualizar la caracterización de usuarios 2023</t>
  </si>
  <si>
    <t xml:space="preserve">Publicación de video usabilidad de los canales de atención a la ciudadanía </t>
  </si>
  <si>
    <t xml:space="preserve">Solicitud y entrega de insumo para la creación de video usabilidad de los canales de atención a la ciudadanía </t>
  </si>
  <si>
    <t>Solicitud realizada</t>
  </si>
  <si>
    <t>Comunicaciones</t>
  </si>
  <si>
    <t>Soporte de divulgación</t>
  </si>
  <si>
    <t>Realizar seguimiento y control de PQRDSF</t>
  </si>
  <si>
    <t>Generación de alerta para la respuesta oportuna de las PQRDSF</t>
  </si>
  <si>
    <t>Resumen trimestral de PQRDS con recomendaciones dirigidas a los grupos responsables de la gestión.</t>
  </si>
  <si>
    <t>Presentación CIGD</t>
  </si>
  <si>
    <t>Cumplimiento plan de acción Relacionamiento con el ciudadano</t>
  </si>
  <si>
    <t>Aprobación y publicación de la política de relacionamiento con el ciudadano</t>
  </si>
  <si>
    <t>Politica aprobada / 1</t>
  </si>
  <si>
    <t>Política de relacionamiento con el ciudadano</t>
  </si>
  <si>
    <t>Caracterización de usuarios o grupo de interés</t>
  </si>
  <si>
    <t>Caracterización publicada / 1</t>
  </si>
  <si>
    <t>Canales de atención a la ciudadanía</t>
  </si>
  <si>
    <t>Seguimiento y control de PQRDSF</t>
  </si>
  <si>
    <t>NOMBRE DE LA INICIATIVA PRIORIZADA  : Gestión Administrativa</t>
  </si>
  <si>
    <t>Grupo de Servicios Administrativos / Paola Andrea Neira Duarte</t>
  </si>
  <si>
    <t>NOMBRE DE LA INICIATIVA PRIORIZADA: Gestión Documental</t>
  </si>
  <si>
    <t>NOMBRE DE LA INICIATIVA PRIORIZADA: Relacionamiento con el Ciudadano</t>
  </si>
  <si>
    <t>Subgerencia Administrativa</t>
  </si>
  <si>
    <t>Realizar seguimiento al mejoramiento y la optimización del SGDEA</t>
  </si>
  <si>
    <t>Actualizar procesos internos del SGDEA</t>
  </si>
  <si>
    <t>NOMBRE DEL PLAN PROCESO GESTIÓN DE TALENTO HUMANO</t>
  </si>
  <si>
    <t>NOMBRE DE LA INICIATIVA PRIORIZADA  : PROCESO GESTIÓN DE TALENTO HUMANO  - PLAN DE GESTION Y DESEMPEÑO INSTITUCIONAL</t>
  </si>
  <si>
    <t>Plantear actividades estratégicas para mejora de la gestión del proceso de Talento Humano.</t>
  </si>
  <si>
    <t>Grupo Gestión de Talento Humano - Gerente de Grupo Cecilia Ines Castro Murgas</t>
  </si>
  <si>
    <t>%</t>
  </si>
  <si>
    <t>Grupo de Gestión de Talento Humano</t>
  </si>
  <si>
    <t>Video</t>
  </si>
  <si>
    <t>Encuesta</t>
  </si>
  <si>
    <t>Informe</t>
  </si>
  <si>
    <t xml:space="preserve">Curso de inducción y reinducción en plataforma de e-learning </t>
  </si>
  <si>
    <t>Curso</t>
  </si>
  <si>
    <t>Divulgación del curso</t>
  </si>
  <si>
    <t>Pieza</t>
  </si>
  <si>
    <t>Resultados medición</t>
  </si>
  <si>
    <t>Seguimiento presupuesto</t>
  </si>
  <si>
    <t>Eficiencia</t>
  </si>
  <si>
    <t>Creación indicador en el SIG</t>
  </si>
  <si>
    <t>Hoja de vida del indicados</t>
  </si>
  <si>
    <t>Reporte en GRC</t>
  </si>
  <si>
    <t>Seguimiento tramite vinculación personal</t>
  </si>
  <si>
    <t>Documento publicado en el catalogo documental</t>
  </si>
  <si>
    <t xml:space="preserve">Gestionar Solicitudes de situaciones administrativas radicadas </t>
  </si>
  <si>
    <t>Reporte del de forma trimestral</t>
  </si>
  <si>
    <t>NOMBRE DE LA INICIATIVA PRIORIZADA : Fortalecimiento del Sistema Integrado de Gestión de la Entidad</t>
  </si>
  <si>
    <t>Mantenimiento y mejoramiento SIG</t>
  </si>
  <si>
    <t xml:space="preserve">Implementar el plan de actualización documental priorizado </t>
  </si>
  <si>
    <t>Grupo Desarrollo Organizacional  - 
Todos los procesos</t>
  </si>
  <si>
    <t>Repositorio de documentos del SIG actualizado</t>
  </si>
  <si>
    <t>Documentos priorizados actualizados y publicados</t>
  </si>
  <si>
    <t>Eficacia</t>
  </si>
  <si>
    <t>Plan de actualización</t>
  </si>
  <si>
    <t>Implementar plan de priorización de documentos del SIG (Actualización, creación o eliminación de documentos del SIG)</t>
  </si>
  <si>
    <t>Matriz de seguimiento</t>
  </si>
  <si>
    <t>Identificar, reducir y/o adecuar los formatos del SIG</t>
  </si>
  <si>
    <t>Repositorio de Formatos del SIG actualizado</t>
  </si>
  <si>
    <t>Mejoramiento de Formatos</t>
  </si>
  <si>
    <t xml:space="preserve">Elaborar y presentar encuesta de mejoramiento de formatos de procesos priorizados. </t>
  </si>
  <si>
    <t>Definir y elaborar el plan reducción y/o adecuación de formatos del SIG</t>
  </si>
  <si>
    <t>Plan de mejoramiento formatos</t>
  </si>
  <si>
    <t>Implementar plan de mejoramiento de los formatos del SIG</t>
  </si>
  <si>
    <t>Matriz de seguimiento formatos</t>
  </si>
  <si>
    <t>Mantener el Sistema Integrado de Gestión</t>
  </si>
  <si>
    <t>Grupo Desarrollo Organizacional</t>
  </si>
  <si>
    <t>Informe de auditoría integrada realizada</t>
  </si>
  <si>
    <t>Mantenimiento SIG</t>
  </si>
  <si>
    <t>Realizar auditoría interna al Sistema Integrado de Gestión (5 sistemas)</t>
  </si>
  <si>
    <t xml:space="preserve">Grupo Desarrollo Organizacional </t>
  </si>
  <si>
    <t>Informe auditoría interna SIG</t>
  </si>
  <si>
    <t>Revisar y presentar los componentes y requisitos ISO a la alta dirección</t>
  </si>
  <si>
    <t>Informe revisión por la Alta Dirección</t>
  </si>
  <si>
    <t>Construir el Plan de Mejora resultado de la revisión del Sistema Integrado de Gestión en sus diferentes componentes</t>
  </si>
  <si>
    <t>Plan de mejoramiento x Revisión Alta Dirección</t>
  </si>
  <si>
    <t>Realizar auditoría externa de seguimiento a la certificación del Sistema de Gestión Antisoborno</t>
  </si>
  <si>
    <t>Informe auditoría de seguimiento Antisoborno</t>
  </si>
  <si>
    <t xml:space="preserve">Realizar auditoría externa de seguimiento a la certificación del SIG </t>
  </si>
  <si>
    <t>Informe auditoría de seguimiento certificación SIG</t>
  </si>
  <si>
    <t>NOMBRE DE LA INICIATIVA PRIORIZADA: Gestión de Pagaduría</t>
  </si>
  <si>
    <t>Minimizar las diferencias reportadas en las conciliaciones bancarias y los asientos contables.</t>
  </si>
  <si>
    <t>Grupo Gestión de Pagaduría / Sandra Milena Zárate Sánchez</t>
  </si>
  <si>
    <t>Depuración partidas conciliatorias bancarias</t>
  </si>
  <si>
    <t>TRIMESTRAL</t>
  </si>
  <si>
    <t>Profesional Financiero - Contratista</t>
  </si>
  <si>
    <t>Matriz de Partidas Conciliatorias</t>
  </si>
  <si>
    <t>No. Total Partidas conciliatorias bancarias/ No. Partidas Depuradas</t>
  </si>
  <si>
    <t>Gerente Grupo de Gestión de Pagaduría</t>
  </si>
  <si>
    <t>Matriz de Partidas incluidas el seguimiento y avance</t>
  </si>
  <si>
    <t>NA</t>
  </si>
  <si>
    <t>Gestión con Entidades Financieras para reintegro de comisiones y demás gastos bancarios</t>
  </si>
  <si>
    <t>Monitoreo de los registros clasificados con los Grupos de Contabilidad y Presupuesto</t>
  </si>
  <si>
    <t>Informe de Partidas Conciliatorias</t>
  </si>
  <si>
    <t>NOMBRE DE LA INICIATIVA PRIORIZADA  : PROCESOS DISCIPLINARIOS.</t>
  </si>
  <si>
    <t>Cumplir con cada una de las etapas procesales contenidas en la Ley 1952 del 2019 y Ley 2094 del 2021, evitando con ello la caducidad y prescripción de las investigaciones disciplinarias dentro de ENTerritorio.</t>
  </si>
  <si>
    <t>GRUPO DE CONTROL INTERNO DISCIPLINARIO / Yelisa Andrea Cadena Ordoñez</t>
  </si>
  <si>
    <t>Mejoramiento de la eficiencia en la asignación de los recursos y  el avance en los procesos disciplinarios.</t>
  </si>
  <si>
    <t>Numero de actividades ejecutadas / No. de actividades programadas</t>
  </si>
  <si>
    <t>Mensual</t>
  </si>
  <si>
    <t>OBTENCIÓN, ASIGNACIÓN y EVALUACIÓN DE LA QUEJA, INFORME DE AUDITORIA O REMISIÓN POR COMPETENCIA</t>
  </si>
  <si>
    <t>GRUPO DE CONTROL INTERNO DISCIPLINARIO</t>
  </si>
  <si>
    <t>Expediente</t>
  </si>
  <si>
    <t>3,939,508</t>
  </si>
  <si>
    <t xml:space="preserve">Seguimiento de la asignación de expediente. </t>
  </si>
  <si>
    <t>No. De quejas atendidas / No. De quejas interpuestas</t>
  </si>
  <si>
    <t>Asignar numero consecutivo expediente disciplinario</t>
  </si>
  <si>
    <t>EXPEDIENTE</t>
  </si>
  <si>
    <t xml:space="preserve">Asignar el expediente a un profesional encargado </t>
  </si>
  <si>
    <t xml:space="preserve">Evaluación de la queja por parte del abogado asignado a esta </t>
  </si>
  <si>
    <t>GENERAR AUTO  CORRESPONDIENTE AL ANALISIS DEL EXPEDIENTE</t>
  </si>
  <si>
    <t>AUTO</t>
  </si>
  <si>
    <t>Seguimiento a los Autos suscritos de los expedientes en etapa de queja</t>
  </si>
  <si>
    <t xml:space="preserve">Total de autos suscritos / No. De procesos en etapa de queja. </t>
  </si>
  <si>
    <t>Suscribir una decisión inhibitoria / Realizar una remisión por competencia / Iniciar una indagación preliminar / iniciar investigación disciplinaria</t>
  </si>
  <si>
    <t>GENERAR LOS MEMORANDOS Y/U OFICIOS QUE SE DERIVEN DEL AUTO EXPEDIDO</t>
  </si>
  <si>
    <t>MEMORANDOS Y/U OFICIOS</t>
  </si>
  <si>
    <t xml:space="preserve">Seguimiento a los memorandos u oficios y sus correspondientes respuestas. </t>
  </si>
  <si>
    <t xml:space="preserve">No. De memorandos u oficios expedidos / No. De memorandos u oficios ordenados en dicha etapa.  </t>
  </si>
  <si>
    <t xml:space="preserve">La Secretaría del Grupo de Control Interno Disciplinario remitirá mediante el aplicativo ORFEO los memorandos y oficios ordenados en la parte resolutiva del Auto expedido. </t>
  </si>
  <si>
    <t>MEMORANDOS Y / U OFICIOS</t>
  </si>
  <si>
    <t>REALIZAR LA ACTIVIDAD PROBATORIA</t>
  </si>
  <si>
    <t>AUTO, CITACIONES Y ACTAS DE DILIGENCIAS</t>
  </si>
  <si>
    <t>Seguimiento a los Autos ordenando pruebas y seguimiento a la recepción de las mismas.</t>
  </si>
  <si>
    <t>No, de autos que ordenan pruebas / No. De procesos en etapa probatoria</t>
  </si>
  <si>
    <t>Suscribir Auto que ordene pruebas de oficio / Práctica de pruebas: Citaciones a declaraciones testimoniales.</t>
  </si>
  <si>
    <t>INICIAR LA INVESTIGACIÓN DISCIPLINARIA</t>
  </si>
  <si>
    <t>Seguimiento a los autos suscritos que ordenen el inicio de la investigación disciplinaria</t>
  </si>
  <si>
    <t>No. de autos que inician investigación disciplinaria / No. De procesos en etapa de indagación previa o queja</t>
  </si>
  <si>
    <t>SUSCRIBIR AUTO DE CIERRE Y TRASLADO DE ALEGATOS PRECALIFICATORIOS</t>
  </si>
  <si>
    <t>Seguimiento a los Autos de cierre y traslado a alegatos precalificatorios</t>
  </si>
  <si>
    <t>No. De autos de cierre y traslado de alegatos precalificatorios / No. De procesos en etapa de investigación disciplinaria</t>
  </si>
  <si>
    <t>Una vez finalizada la etapa de Investigación Disciplinaria y obtenidas todo el material probatorio pertinente, se procederá a suscribir Auto de Cierre y Traslado de Alegatos Precalificatorios</t>
  </si>
  <si>
    <t>SUSCRIBIR AUTO DE PLIEGO DE CARGOS y/o AUTO DE ARCHIVO DE LA INVESTIGACIÓN DISCIPLINARIA</t>
  </si>
  <si>
    <t>Seguimiento a los Autos de pliego de cargos y/o archivo de la investigación disciplinaria,</t>
  </si>
  <si>
    <t>No. De autos de pliegos de cargos y/o de archivo de la investigación disciplinaria / No. De procesos en etapa de cierre y alegatos precalificatorios</t>
  </si>
  <si>
    <t xml:space="preserve">Vencida la investigación, notificado el cierre y presentados los alegatos precalificatorios, se debe proceder a la evaluación del mismo profiriendo Auto de citación a Audiencia y Pliego de cargos. / De ser necesario, se deberá nombrar un defensor de oficio para el disciplinado. </t>
  </si>
  <si>
    <t>NOTIFICACAR Y/O COMUNICAR LOS DIFERENTES AUTOS QUE SEAN SUSCRITOS POR LA DEPENDENCIA</t>
  </si>
  <si>
    <t>NOTIFICACIÓN Y CITACIÓN</t>
  </si>
  <si>
    <t xml:space="preserve">Seguimiento a las notificaciones o comunucaciones que se deban realizar. </t>
  </si>
  <si>
    <t>No. De notificaciones y / o comunicaciones realizadas / No. De Autos suceptibles de notificacion y comunicación</t>
  </si>
  <si>
    <t>Notificación personal o por funcionario comisionado o por edicto de acuerdo a las artículos 121, 124 127 de la Ley 1952 de 2019.</t>
  </si>
  <si>
    <t>REMITIR EXPEDIENTE Y AUTO DE CARGOS AL FUNCIONARIO DE JUZGAMIENTO</t>
  </si>
  <si>
    <t>41,538,368</t>
  </si>
  <si>
    <t>Seguimiento a los expedientes que deben ser remitidos al funcionario de juzgamiento</t>
  </si>
  <si>
    <t>No. De expedientes remitidos al funcionario de juzgamiento / No de procesos en etapa de pliego de cargos</t>
  </si>
  <si>
    <t>Una vez notificado el Auto de Pliego de Cargos, se deberá remitir dicho Auto de Cargos junto con expediente del proceso al funcionario de juzgamiento</t>
  </si>
  <si>
    <t>RESPONDER LOS DERECHOS DE PETICIÓN QUE SEAN REMITIDOS AL GRUPO DE CONTROL INTERNO DISCIPLINARIO</t>
  </si>
  <si>
    <t>Oficio respuesta derecho de petición</t>
  </si>
  <si>
    <t>24,027,876</t>
  </si>
  <si>
    <t>Seguimiento a todas las peticiones para que sean respondidas dentro del término legal</t>
  </si>
  <si>
    <t xml:space="preserve">No. de derechos de petición contestados dentro del término legal / No. De derechos de petición interpuestos ante la dependencia </t>
  </si>
  <si>
    <t xml:space="preserve">Responder los derechos de peticiones y diferentes solicitudes radicadas ante el Grupo de Control Interno Disciplinario a través del aplicativo ORFEO, dentro del término legal. </t>
  </si>
  <si>
    <t>LLEVAR EL DEBIDO ARCHIVO DE LOS EXPEDIENTES DISCIPLINARIOS.</t>
  </si>
  <si>
    <t xml:space="preserve">Seguimiento al Archivo físico para que se encuentre actualizado. </t>
  </si>
  <si>
    <t>No. De expedientes actualizados / No. Total de espedientes en el archivo de la dependencia</t>
  </si>
  <si>
    <t xml:space="preserve">Archivar cada una de las actuaciones expedidas y suscritas en los diferentes expedientes físicos dentro del Archivo del Grupo de Control Interno Disciplinario. </t>
  </si>
  <si>
    <t>NOMBRE DE LA INICIATIVA PRIORIZADA  : Nombre procesos - Foco Estratégico</t>
  </si>
  <si>
    <t>Apoyo técnico integral a la Gerencia Comercial que permita a la Subgerencia de Estructuración el cumplimiento de la meta de ingresos por meta comercial estimada para la vigencia 2023</t>
  </si>
  <si>
    <t xml:space="preserve">Meta comercial 2023 = Ingresos causados por meta comercial 2023  / Meta comercial planeada 2023 </t>
  </si>
  <si>
    <t>Pesos COP</t>
  </si>
  <si>
    <t>Bimensual</t>
  </si>
  <si>
    <t>Meta de cumplimiento Indicador</t>
  </si>
  <si>
    <t>SEP / Julián Rueda</t>
  </si>
  <si>
    <t>Informe integral bimestral que contenga el apoyo a la Gerencia General y Gestión Comercial desarrollado por la SEP</t>
  </si>
  <si>
    <t>Tasa de éxito presentación de ofertas técnicas</t>
  </si>
  <si>
    <t>Estratégico</t>
  </si>
  <si>
    <t>1/01/20223</t>
  </si>
  <si>
    <t>Informe de seguimiento bimestral</t>
  </si>
  <si>
    <t>Dar inicio a la implementación de la herramienta de seguimiento HUB para los proyectos la Subgerencia de Estructuración que se desarrollen en la vigencia 2023</t>
  </si>
  <si>
    <t>Informe de seguimiento</t>
  </si>
  <si>
    <t>Implementación HUB ENTerritorio</t>
  </si>
  <si>
    <t>Gestión</t>
  </si>
  <si>
    <t>Gestionar ante TI la transferencia de los proyectos desarrollados a través del esquema Proyecta ENTerritorio para su cargue en el ERP</t>
  </si>
  <si>
    <t xml:space="preserve">Acta de reunión con TI y Estructuración </t>
  </si>
  <si>
    <t>Seguimiento periódico a la ejecución de proyectos ejecutados en el 2023  bajo la herramienta HUB</t>
  </si>
  <si>
    <t>Informe de seguimiento mensual</t>
  </si>
  <si>
    <t>Informe de Seguimiento</t>
  </si>
  <si>
    <t>Seguimiento proyectos en curso bajo el esquema Proyecta ENTerritorio</t>
  </si>
  <si>
    <t>Realizar el seguimiento mensual a los proyectos en ejecución bajo el esquema de Proyecta ENTerritorio</t>
  </si>
  <si>
    <t xml:space="preserve">Realizar los comités de seguimiento mensuales de acuerdo con las condiciones establecidas en el contrato fiduciario </t>
  </si>
  <si>
    <t>Actas de comité de seguimiento fiduciario</t>
  </si>
  <si>
    <t>Realizar los comités de seguimiento mensuales con la ART de acuerdo con las condiciones establecidas en el contrato No. 222002</t>
  </si>
  <si>
    <t>Actas de comité de seguimiento ART</t>
  </si>
  <si>
    <t>Liquidación Integral de Convenios y Proyectos</t>
  </si>
  <si>
    <t>Informe de Seguimiento y Actas</t>
  </si>
  <si>
    <t xml:space="preserve">Seguimiento de liquidaciones </t>
  </si>
  <si>
    <t>No. proyectos con acta de liquidación/ No. de proyectos programados para liquidación</t>
  </si>
  <si>
    <t>Realizar seguimiento mensual a las actividades para la liquidación de los convenios y/o contratos marco, interadministrativos y derivados de la Subgerencia de Estructuración de Proyectos</t>
  </si>
  <si>
    <t>Gestionar los tramites de terminación, recibo final y liquidación de los contratos de la Subgerencia de Estructuración de Proyectos de la vigencia actual (9 contratos) y vigencias anteriores (9 contratos)</t>
  </si>
  <si>
    <t xml:space="preserve">Acta de terminación, Acta de recibo final y/o Actas de liquidación </t>
  </si>
  <si>
    <t>Presencia en territorios a través de las permanentes jornadas de relacionamiento con el ciudadano.</t>
  </si>
  <si>
    <t>Actas y soportes</t>
  </si>
  <si>
    <t>Seguimiento a mesas de socialización</t>
  </si>
  <si>
    <t>No. de mesas de socialización / No. de mesas de socialización planeadas</t>
  </si>
  <si>
    <t xml:space="preserve">Asistir a las mesas de impuso convocadas por la ART </t>
  </si>
  <si>
    <t>Soportes de asistencia a las mesas de impulso</t>
  </si>
  <si>
    <t xml:space="preserve">Gestionar mesa de socialización por proyecto de la Subgerencia de Estructuración </t>
  </si>
  <si>
    <t>Actas de reunión</t>
  </si>
  <si>
    <t>Gestionar ante el Departamento Nacional de Planeación y Presidencia de la República el acuerdo en el cual la Comisión Rectora establezca los costos de estructuración para las entidades publicas, financieras de orden Nacional o Territorial</t>
  </si>
  <si>
    <t xml:space="preserve">Seguimiento mesas técnicas </t>
  </si>
  <si>
    <t>Gestionar reunión con la Dirección General del DNP para plantear propuesta de reglamentación del decreto</t>
  </si>
  <si>
    <t xml:space="preserve">Acta de reunión </t>
  </si>
  <si>
    <t>Gestionar reunión con Presidencia de la República (ART - Consejería para las Regiones) para plantear propuesta de reglamentación del decreto</t>
  </si>
  <si>
    <t>Mesas técnicas con actores involucrados (Ministerios, Entidades Territoriales entre otras)</t>
  </si>
  <si>
    <t xml:space="preserve">Envío de propuesta de acuerdo reglamentario a DNP y demás actores involucrados </t>
  </si>
  <si>
    <t>Propuesta de borrador de acuerdo reglamentario</t>
  </si>
  <si>
    <t>NOMBRE DE LA INICIATIVA PRIORIZADA Gerencia y Gestion de Proyectos</t>
  </si>
  <si>
    <t>PLAN DE ACCIÓN INSTITUCIONAL SDP</t>
  </si>
  <si>
    <t>Del total de las actividades serán el 100% de cumplimiento, cada actividad también tendrá un % de cumplimiento. De acuerdo a esto, se ponderará el cumplimiento de las actividades a cargo de la SDP</t>
  </si>
  <si>
    <t xml:space="preserve">Fortalecer el esquema de seguimiento de proyectos desde los ambitos técnico, financiero y administrativo </t>
  </si>
  <si>
    <t>Subgerencia de Desarrollo de Proyectos
Desarrollo de Proyectos 1
Desarrollo de Proyectos 2
Desarrollo de Proyectos 3
Desarrollo de Proyectos 4
Desarrollo de Proyectos Especiales</t>
  </si>
  <si>
    <t>Cumplimiento Plan de Acción Institucional a cargo de la SDP</t>
  </si>
  <si>
    <t xml:space="preserve"> CÓDIGO PLAN ANTICORRUPCIÓN Y DE ATENCIÓN AL CIUDADANO</t>
  </si>
  <si>
    <t>Fortalecimiento del esquema de planeación, seguimiento y control de los convenios, contratos y  proyectos.</t>
  </si>
  <si>
    <t>Subgerencia de Desarrollo de Proyectos 
Grupos DP1, DP2, DP3, DP4, DPE</t>
  </si>
  <si>
    <t>Control de asistencia y/o material de apoyo</t>
  </si>
  <si>
    <t>N° de socializaciones realizadas / N° de socializaciones programadas (4)</t>
  </si>
  <si>
    <t>∑  del N° de socializaciones realizadas / ∑  del N° de socializaciones programadas (4) * 100</t>
  </si>
  <si>
    <t>Seguimiento y Gestión</t>
  </si>
  <si>
    <t>Socializar y capacitar a los funcionarios y contratistas en el manejo de la herramienta tecnológica de seguimiento de proyectos Hub</t>
  </si>
  <si>
    <t>Informe de Alertas Generadas por el aplicativo HUB</t>
  </si>
  <si>
    <t>N° de Convenio cargados en el aplicativo HUB / Convenios vigentes vigencia 2023</t>
  </si>
  <si>
    <t>N° de Convenio cargados en el aplicativo HUB / Convenios vigentes vigencia 2023 *100</t>
  </si>
  <si>
    <t>Autoevaluación del proceso y documentos modificados</t>
  </si>
  <si>
    <t>N° de documentos modificados / Planeación de  la Autoevaluación del Proceso</t>
  </si>
  <si>
    <t>∑  de documentos modificados /  Planeación de  la Autoevaluación del Proceso * 100</t>
  </si>
  <si>
    <t>Mejoramiento continuo del proceso de Gerencia y gestión de proyectos a través de la actualización documental de manuales, guías, procedimientos  y formatos.</t>
  </si>
  <si>
    <t>Actas de seguimiento</t>
  </si>
  <si>
    <t>N° de seguimientos realizados / N° de seguimientos programados</t>
  </si>
  <si>
    <t>∑  de las reuniones de  seguimientos realizadas / ∑ de las reuniones de seguimientos programadas * 100</t>
  </si>
  <si>
    <t>Realizar seguimiento semanal a nivel gerencial en el comité de seguimiento y control con la periodicidad determinada</t>
  </si>
  <si>
    <t>Control de asisitencia de las socializaciones realizadas</t>
  </si>
  <si>
    <t>Identificar oportunidades de mejora por medio de capacitaciones o formaciones rápidas que fortalezcan la labor de todos los miembros de la SDP en todos los niveles, especialmente el técnico:
1. Planificación del trabajo.
2. Monitoreo y seguimiento a proyectos.
3. Gestión de comunicaciones.
4. Liderazgo.</t>
  </si>
  <si>
    <t xml:space="preserve">Seguimiento de la meta comercial (Metas de ingresos para la entidad)a cargo de la Subgerencia de Desarrollo de Proyectos de acuerdo con  las lineas de negocio a cargo Generación de nuevos negocios por cada línea de negocio. </t>
  </si>
  <si>
    <t>Subgerencia de Desarrollo de Proyectos 
Grupos DP1, DP2, DP3, DP4</t>
  </si>
  <si>
    <t>Informe mensual de seguimiento</t>
  </si>
  <si>
    <t>Informe meta comercial por la línea de Gerencia de Proyectos con valor del negocio suscrito y valor del recaudo para la entidad</t>
  </si>
  <si>
    <t>Informe meta comercial por la línea de Gestión de Proyectos con valor de la cuota de Gestión</t>
  </si>
  <si>
    <t>Informe meta comercial por la línea de Evaluación de Proyectos con el valor de los honorarios</t>
  </si>
  <si>
    <t>Realizar seguimiento a la meta de ingresos por cuotas de Gerencia, honorarios de evaluación y cuotas de gestión</t>
  </si>
  <si>
    <t>Informe meta de ingresos por la línea de Gerencia de Proyectos.</t>
  </si>
  <si>
    <t>Informe meta de ingresos por la línea de Gestión de Proyectos.</t>
  </si>
  <si>
    <t>Informe meta ingresos por la línea de Evaluación de Proyectos.</t>
  </si>
  <si>
    <t>Implementar plan de liquidación de convenios marco terminados</t>
  </si>
  <si>
    <t>Subgerencia de Desarrollo de Proyectos
Desarrollo de Proyectos Especiales</t>
  </si>
  <si>
    <t xml:space="preserve">Actas de liquidación </t>
  </si>
  <si>
    <t>Seguimiento y Gesión</t>
  </si>
  <si>
    <t>Seguimiento a las liquidaciones a signadas a cada equipo de trabajo de la SDP</t>
  </si>
  <si>
    <t>Informe de Seguimiento por Grupo de trabajo</t>
  </si>
  <si>
    <t>Acta de liquidación o documento equivalente</t>
  </si>
  <si>
    <t>NOMBRE DE LA INICIATIVA PRIORIZADA  : Optimizar el proceso de Gestión Jurídica</t>
  </si>
  <si>
    <t>Identificar en la Oficina Asesora Jurídica los focos que desde esta, pueden operativamente coadyuvar al cumplimiento de los objetivos de ENTerritorio y se cumpla con la función OAJ de ser una proceso Transversal.</t>
  </si>
  <si>
    <t>OFICINA ASESORA JURÍDICA</t>
  </si>
  <si>
    <t>Jefe del Grupo de Defensa Jurídica</t>
  </si>
  <si>
    <t xml:space="preserve">Actas de mesas de trabajo (4) </t>
  </si>
  <si>
    <t>Mesas de trabajo desarrolladas</t>
  </si>
  <si>
    <t>No.  De mesas desarrolladas/ Mesas de trabajo programadas</t>
  </si>
  <si>
    <t>Resultado</t>
  </si>
  <si>
    <t>Elaborar Cronograma de las mesas de trabajo</t>
  </si>
  <si>
    <t>Grupo de Defensa Jurídica y Grupo de Planeación Contractual</t>
  </si>
  <si>
    <t>Cronograma definido</t>
  </si>
  <si>
    <t>Convocatoria mesas de trabajo</t>
  </si>
  <si>
    <t>Mesas de trabajo y Atas</t>
  </si>
  <si>
    <t>Informe y análisis para la toma de decisiones</t>
  </si>
  <si>
    <t>Oficina Asesora Jurídica</t>
  </si>
  <si>
    <t>Caracterización Actualizada</t>
  </si>
  <si>
    <t>Caracterización OAJ,  actualizado</t>
  </si>
  <si>
    <t>Documento Aprobado y publicado</t>
  </si>
  <si>
    <t>Solicitar a Desarrollo Organizacional apoyo para la Actualización de  la Caracterización del proceso de Gestión Jurídica</t>
  </si>
  <si>
    <t>Correo de Solicitud</t>
  </si>
  <si>
    <t>Mesas de Revisión de la Caracterización (3)</t>
  </si>
  <si>
    <t xml:space="preserve">Citaciones Mesas </t>
  </si>
  <si>
    <t>Caracterización Final,  para aprobación y publicación</t>
  </si>
  <si>
    <t>Caracterización publicada</t>
  </si>
  <si>
    <t>Gerente Senior OAJ</t>
  </si>
  <si>
    <t>Informe Bimestral (5)</t>
  </si>
  <si>
    <t>Informes Presentados</t>
  </si>
  <si>
    <t>No.  De informes presentados/ No.  De informes Programados</t>
  </si>
  <si>
    <t>Verificación Base de datos Excel</t>
  </si>
  <si>
    <t xml:space="preserve">Informe Bimestral para medir la oportunidad de repuesta para Revisión de la OAJ </t>
  </si>
  <si>
    <t>Entregar el Informe al Comité de Gerencia para efectos de toma de decisiones</t>
  </si>
  <si>
    <t>Presentación al jefe de la OAJ,  para que sea presentado en comité de gerencia</t>
  </si>
  <si>
    <t xml:space="preserve">NOMBRE DE LA INICIATIVA PRIORIZADA  </t>
  </si>
  <si>
    <t xml:space="preserve">Posicionar y Fortalecer el proceso de Gestión de Proveedores </t>
  </si>
  <si>
    <t>Subgerencia de Operaciones</t>
  </si>
  <si>
    <t>Cumplimiento del Plan Estratégico para Posicionar y Fortalecer el proceso de Gestión de Proveedores</t>
  </si>
  <si>
    <t>% avance acumulado 
/
 % de avance esperado</t>
  </si>
  <si>
    <t>Definir y Actualizar los ANS del proceso de gestión contractual</t>
  </si>
  <si>
    <t>Subgerente de Operaciones</t>
  </si>
  <si>
    <t>Acuerdos de Niveles de Servicio Subgerencia de Operaciones</t>
  </si>
  <si>
    <t>Actualizar los Acuerdos de Niveles de Servicio de la Etapa Precontractual de la Entidad</t>
  </si>
  <si>
    <t>Planeacion Contractual 
Procesos de Selección
Gestión Contractual 
Gestión Post Contractual</t>
  </si>
  <si>
    <t>ANS actualizados</t>
  </si>
  <si>
    <t>Definición de Acuerdos de Niveles de Servicios de los grupos adscritos al proceso de Gestión de Proveedores</t>
  </si>
  <si>
    <t>ANS por grupo de trabajo</t>
  </si>
  <si>
    <t>Socializar Los ANS con los grupos de Trabajo</t>
  </si>
  <si>
    <t>Convocatoria reunión, Listado de asistencia y memorias de capacitación</t>
  </si>
  <si>
    <t>Medición y Seguimiento de ANS</t>
  </si>
  <si>
    <t>Informe de Medición y análisis de resultado</t>
  </si>
  <si>
    <t>Gerente de Gestión Post Contractual</t>
  </si>
  <si>
    <t>Informe de Liquidación de Convenios y Contratos</t>
  </si>
  <si>
    <t>Grupo de Gestión Post Contractual</t>
  </si>
  <si>
    <t>Implementar un esquema de seguimiento al cumplimiento de la Directiva Presidencial 008 de 2022 para el saneamiento del rezago de liquidaciones.</t>
  </si>
  <si>
    <t>Control periódico del seguimiento y cumplimiento de las metas de liquidación aprobadas por la alta gerencia de la entidad</t>
  </si>
  <si>
    <t>Remitir un informe trimestral a la alta gerencia sobre el avance de cumplimiento de las metas de liquidación</t>
  </si>
  <si>
    <t>Informe Trimestral a la Alta Gerencia</t>
  </si>
  <si>
    <t>Optimización de los procesos de gestión de proveedores a través de la transformación digital de los mismos a partir de la priorización.</t>
  </si>
  <si>
    <t>Herramientas tecnológicas para la optimización de los proceso de Gestión de Proveedores</t>
  </si>
  <si>
    <t>Definir las herramientas tecnológicas para agilizar la recepción, validación. Seguimiento en la Subgerencia de Operaciones</t>
  </si>
  <si>
    <t>Diseño de herramienta tecnológica para la recepción y validación, y seguimiento en la subgerencia de operaciones</t>
  </si>
  <si>
    <t>Implementar las herramientas tecnológicas para agilizar la recepción, validación. Seguimiento en la Subgerencia de Operaciones</t>
  </si>
  <si>
    <t>Realizar el Seguimiento al adecuado funcionamiento de la herramienta</t>
  </si>
  <si>
    <t xml:space="preserve">Informe con seguimiento del funcionamiento de la herramienta implementada </t>
  </si>
  <si>
    <t xml:space="preserve">Generar alertas mediante memorando sobre el incumplimiento de la programación del Plan Anual de Adquisiciones </t>
  </si>
  <si>
    <t>Memorando de alerta de incumplimiento del PAA</t>
  </si>
  <si>
    <t>Realizar seguimiento mensual sobre el cumplimiento del plan anual de adquisiciones de la Entidad</t>
  </si>
  <si>
    <t>Definir e implementar una estrategia de transferencia de conocimiento para los colaboradores de la entidad sobre materia contractual</t>
  </si>
  <si>
    <t>Estrategia de Transferencia de Conocimiento para los colaboradores de la entidad sobre materia contractual</t>
  </si>
  <si>
    <t xml:space="preserve">Definir la estrategia de transferencia de conocimiento </t>
  </si>
  <si>
    <t xml:space="preserve">Documento de Estrategia Transferencia conocimiento </t>
  </si>
  <si>
    <t xml:space="preserve">Elaborar el cronograma de sesiones  para implementar la estrategia de transferencia de conocimiento </t>
  </si>
  <si>
    <t>Cronograma de Sesiones de implementación de estrategia de transferencia de conocimiento</t>
  </si>
  <si>
    <t>Implementación y seguimiento del cronograma de transferencia de conocimiento</t>
  </si>
  <si>
    <t>Adelantar las acciones de mejora para la agilización de procesos de selección y en la legalización de los contratos</t>
  </si>
  <si>
    <t>Concertación de las acciones de mejora para la agilización de procesos de selección y legalización de contratos</t>
  </si>
  <si>
    <t>Implementar validaciones antes de la publicación de los documentos de los procesos de selección</t>
  </si>
  <si>
    <t>Procesos de Selección</t>
  </si>
  <si>
    <t xml:space="preserve">El comité del proceso deben validar los documentos antes de la publicación del proceso en la plataforma. </t>
  </si>
  <si>
    <t>Fortalecer y entrenar el  grupo de trabajo en el manejo de la plataforma y la legalización de contratos</t>
  </si>
  <si>
    <t>Talleres a los integrantes del grupo de trabajo (SECOP, ERP, SIGEP)</t>
  </si>
  <si>
    <t xml:space="preserve">Crear mecanismos visuales que indiquen las instrucciones para legalizar los contratos </t>
  </si>
  <si>
    <t>Crear un mecanismo visual con las instrucciones de legalización del contrato</t>
  </si>
  <si>
    <t>Realizar y presentar el proyecto de actualización del Manual de Contratación, los procedimientos y formatos que se requieran</t>
  </si>
  <si>
    <t>Proyecto de actualización del Manual de Contratacion de la Entidad</t>
  </si>
  <si>
    <t>Adoptar e implementar trámites de contratación ágiles y eficientes</t>
  </si>
  <si>
    <t>Documento con lineamientos y unificación de criterios</t>
  </si>
  <si>
    <t>Unificar los criterios para la validación de perfiles al interior del grupo de Gestión Contractual</t>
  </si>
  <si>
    <t>Gestión Contractual</t>
  </si>
  <si>
    <t xml:space="preserve">Lista de Asistencia </t>
  </si>
  <si>
    <t xml:space="preserve">Adelantar mediante piezas de comunicación y audiovisuales recordatorios de Radicacion oportuna </t>
  </si>
  <si>
    <t xml:space="preserve">Una pieza de comunicación mensual </t>
  </si>
  <si>
    <t xml:space="preserve">NOMBRE DE LA INICIATIVA PRIORIZADA  : ENTerritorio tu Aliado Estratégico </t>
  </si>
  <si>
    <t xml:space="preserve">Gestión comercial </t>
  </si>
  <si>
    <t xml:space="preserve">Gestión Comercial </t>
  </si>
  <si>
    <t xml:space="preserve">Presentación con los resultados </t>
  </si>
  <si>
    <t>Indicador 246</t>
  </si>
  <si>
    <t>(((((Sumatoria de calificaciones Oportunidad) / Total número de encuestas respondidas)+((Sumatoria de Calificaciones Servicio/Acompañamiento) / Total número de encuestas respondidas))/2)/5</t>
  </si>
  <si>
    <t>Indicador de Eficacia</t>
  </si>
  <si>
    <t xml:space="preserve">1. Aplicar la encuesta semestral </t>
  </si>
  <si>
    <t xml:space="preserve">2. Medir el indicador 246  </t>
  </si>
  <si>
    <t xml:space="preserve">3. Formular la presentación </t>
  </si>
  <si>
    <t xml:space="preserve">Gestión Comercial
Comunicaciones  </t>
  </si>
  <si>
    <t>Campaña de Concientización</t>
  </si>
  <si>
    <t>Indicador de Eficiencia</t>
  </si>
  <si>
    <t xml:space="preserve">Enviar ficha de seguimiento trimestral a los clientes de los contratos/convenios en ejecución con el fin de evidenciar avances técnicos, financieros, entre otros. </t>
  </si>
  <si>
    <t>Ficha de seguimiento trimestral</t>
  </si>
  <si>
    <t xml:space="preserve">No. de fichas remitidas y realizadas / No. de negocios en ejecución </t>
  </si>
  <si>
    <t xml:space="preserve">Indicador de Calidad </t>
  </si>
  <si>
    <t xml:space="preserve">1. Hacer seguimiento y entendimiento del negocio </t>
  </si>
  <si>
    <t>Fichas de seguimiento trimestral</t>
  </si>
  <si>
    <t xml:space="preserve">2. Recopilar la información </t>
  </si>
  <si>
    <t xml:space="preserve">3. Formular la ficha </t>
  </si>
  <si>
    <t xml:space="preserve">4. Remitir la ficha de seguimiento al cliente </t>
  </si>
  <si>
    <t xml:space="preserve">Seguimiento a la meta comercial </t>
  </si>
  <si>
    <t xml:space="preserve">Logro de la meta comercial </t>
  </si>
  <si>
    <t>Valor de nuevos negocios suscritos / Valor proyectado de nuevos negocios</t>
  </si>
  <si>
    <t xml:space="preserve">Indicador de Efectividad </t>
  </si>
  <si>
    <t xml:space="preserve">1. Seguimiento a los nuevos negocios suscritos </t>
  </si>
  <si>
    <t>Informe de Seguimiento a Meta Comercial</t>
  </si>
  <si>
    <t>2. Elaboración de informe semestral sobre avance en la meta comercial</t>
  </si>
  <si>
    <t>Net Promoter Score (NPS)</t>
  </si>
  <si>
    <t>%Promotores - % Detractores</t>
  </si>
  <si>
    <t xml:space="preserve">Informe Comparativo de Resultados </t>
  </si>
  <si>
    <t>Benchmarking Competitivo</t>
  </si>
  <si>
    <t>Un informe de resultados del analisis comparativo</t>
  </si>
  <si>
    <t>Indicador de Competitividad</t>
  </si>
  <si>
    <t>1. Definir los criterios de interés para la realización de análisis comparativo.</t>
  </si>
  <si>
    <t>2. Establecer actores que compiten con la Entidad.</t>
  </si>
  <si>
    <t>3. Recopilar información sobre los competidores.</t>
  </si>
  <si>
    <t>4. Analizar la información recolectada.</t>
  </si>
  <si>
    <t xml:space="preserve"> Realizar benchmarking para realizar un diagnostico estrategico sobre el valor de los negocios que son aprobados por la Junta Directiva de las entidades competidoras</t>
  </si>
  <si>
    <t xml:space="preserve">1. Recopilación de la información </t>
  </si>
  <si>
    <t>Desarrollar una estrategia de posicionamiento de marca</t>
  </si>
  <si>
    <t>Cartas de presentación ENTerritorio</t>
  </si>
  <si>
    <t xml:space="preserve">Cartas de presentación de la Entidad enviada a Entidades de orden nacional y territorial </t>
  </si>
  <si>
    <t>No. de cartas enviadas/ No. de cartas proyectadas</t>
  </si>
  <si>
    <t>1. Formular cartas de presentación de ENTerritorio a actores priorizados</t>
  </si>
  <si>
    <t xml:space="preserve">Cartas de presentación ENTerritorio
</t>
  </si>
  <si>
    <t>2. Envío de cartas a actores priorizados</t>
  </si>
  <si>
    <t>Mapear y priorizar grupos de interés definiendo de esta manera el Plan Comercial para el 2023.</t>
  </si>
  <si>
    <t>Documento que contenga el mapeo y priorización de grupos de interés.</t>
  </si>
  <si>
    <t>Mapeo y priorización de grupos de interés</t>
  </si>
  <si>
    <t>Un documento que contenga el mapeo y priorización de grupos de interés</t>
  </si>
  <si>
    <t>1. Analizar el Presupuesto General de la Nación aprobado</t>
  </si>
  <si>
    <t>2. Analizar el Plan Operativo Anual de Inversiones</t>
  </si>
  <si>
    <t>Posicionar y consolidar la oferta de servicios de ENTerritorio a través de una estrategia comercial de impacto</t>
  </si>
  <si>
    <t>Presentación Estrategia Comercial</t>
  </si>
  <si>
    <t xml:space="preserve">Aprobación Estrategia Comercial </t>
  </si>
  <si>
    <t xml:space="preserve">Publicación de la Estrategia Comercial </t>
  </si>
  <si>
    <t>1. Formulación de Estrategia</t>
  </si>
  <si>
    <t>2. Presentación de la estrategia</t>
  </si>
  <si>
    <t xml:space="preserve">18 de enero de 2023 </t>
  </si>
  <si>
    <t>ENTerritorio, un solo equipo</t>
  </si>
  <si>
    <t>Seguir posicionando la imagen de ENTerritorio a nivel interno y externo, y fortalecer el sentido de pertenencia de los colaboradores.</t>
  </si>
  <si>
    <t xml:space="preserve">Proceso de Gestión de las Comunicaciones </t>
  </si>
  <si>
    <t xml:space="preserve">Grupo de Comunicaciones </t>
  </si>
  <si>
    <t>(Actividades realizadas / total de actividades)*100</t>
  </si>
  <si>
    <t>Indicador de cumplimiento</t>
  </si>
  <si>
    <t>Yeison Rodríguez + Gina Salcedo</t>
  </si>
  <si>
    <t>Plan de acción definido</t>
  </si>
  <si>
    <t>Yeison Rodríguez + Sebastián Llano</t>
  </si>
  <si>
    <t>Gina Salcedo</t>
  </si>
  <si>
    <t>Reporte mensual del avance - (Excel)</t>
  </si>
  <si>
    <t>Sebastián Llano</t>
  </si>
  <si>
    <t xml:space="preserve">Definir la estrategia de comunicación interna y externa de la entidad. </t>
  </si>
  <si>
    <t>• Grupo de Comunicaciones. 
• Grupo de Gestión Comercial.</t>
  </si>
  <si>
    <t xml:space="preserve">Cronograma para hacer seguimiento a la ejecución de la estrategia de comunicación interna y externa. </t>
  </si>
  <si>
    <t>Cumplimiento cronograma estrategias de comunicación</t>
  </si>
  <si>
    <t>(Actividades realizadas / total de actividades planeadas en el mes)*100</t>
  </si>
  <si>
    <t>Indicador de seguimiento</t>
  </si>
  <si>
    <t xml:space="preserve">Establecer cronograma de la estrategia interna </t>
  </si>
  <si>
    <t>Establecer el cronograma de la estrategia externa</t>
  </si>
  <si>
    <t xml:space="preserve">Ejecutar el cronograma de la estrategia interna </t>
  </si>
  <si>
    <t>Ejecutar el cronograma de la estrategia externa</t>
  </si>
  <si>
    <t xml:space="preserve">Mejorar los tiempos de entrega de las solicitudes realizadas al Grupo de Comunicaciones. </t>
  </si>
  <si>
    <t xml:space="preserve">• Grupo de Comunicaciones. 
• Grupo de Tecnologías de la Información. </t>
  </si>
  <si>
    <t>Informe con casos CIC solucionados dentro de los tiempos establecidos en el Aranda.</t>
  </si>
  <si>
    <t xml:space="preserve">Porcentaje de oportunidad </t>
  </si>
  <si>
    <t>(Casos solucionados dentro de los tiempos en el mes / total de casos en el mes)* 100</t>
  </si>
  <si>
    <t>Indicador de eficacia</t>
  </si>
  <si>
    <t>Generar un reporte de los tiempos de entrega del 2022</t>
  </si>
  <si>
    <t xml:space="preserve">Tecnologías de la Información </t>
  </si>
  <si>
    <t xml:space="preserve">Excel con los tiempos de entrega del 2022 (por mes) </t>
  </si>
  <si>
    <t>Determinar el tiempo de solución de los casos en el 2022</t>
  </si>
  <si>
    <t>Generar un reporte mensual de los tiempos de entrega del 2023</t>
  </si>
  <si>
    <t>Excel con el cuadro comparativo (2022 vs 2023)</t>
  </si>
  <si>
    <t>Llevar el seguimiento mensual y el comparativo respecto al 2022</t>
  </si>
  <si>
    <t>Establecer los principales proyectos a comunicar en el 2023.</t>
  </si>
  <si>
    <t>• Grupo de Comunicaciones 
• Subgerencia de Estructuración. 
• Subgerencia de Desarrollo de Proyectos.</t>
  </si>
  <si>
    <t xml:space="preserve">Matriz con los proyectos definidos y soporte de las publicaciones realizadas. </t>
  </si>
  <si>
    <t>Matriz de proyectos destacados 2023</t>
  </si>
  <si>
    <t>Indicador de producto</t>
  </si>
  <si>
    <t>Generar un listado de los principales proyectos de la subgerencia de Estructuración de Proyectos</t>
  </si>
  <si>
    <t xml:space="preserve">Sub. de Estructuración + Sebastián Llano </t>
  </si>
  <si>
    <t>Excel con el consolidado de los proyectos a publicar, fechas y canales de comunicación.</t>
  </si>
  <si>
    <t xml:space="preserve">Generar un listado de los principales proyectos de la subgerencia de Desarrollo de Proyectos </t>
  </si>
  <si>
    <t xml:space="preserve">Sub. de Desarrollo + Sebastián Llano </t>
  </si>
  <si>
    <t>Publicar información sobre los proyectos reportados por las subgerencias</t>
  </si>
  <si>
    <t>Grupo de Comunicaciones + Subgerencias</t>
  </si>
  <si>
    <t>Reporte mensual de los proyectos publicados</t>
  </si>
  <si>
    <t>Realizar un reporte final en PDF con todas las publicaciones del año</t>
  </si>
  <si>
    <t>Sebastián Llano + equipo digital</t>
  </si>
  <si>
    <t>Reporte final en PDF con el consolidado de las publiaciones</t>
  </si>
  <si>
    <t xml:space="preserve">Fortalecer el posicionamiento de la entidad a través del relacionamiento con periodistas. </t>
  </si>
  <si>
    <t xml:space="preserve">Informe con publicaciones realizadas por los diferentes medios de comunicación.  </t>
  </si>
  <si>
    <t>Visibilización de ENTerritorio en medios de comunicación</t>
  </si>
  <si>
    <t>Llevar a cabo un desayuno con periodistas para presentar la gestión de ENTerritorio</t>
  </si>
  <si>
    <t>Lista de asistencia y registro fotográfico</t>
  </si>
  <si>
    <t>Depurar y actualizar la base de datos de medios de comunicación</t>
  </si>
  <si>
    <t>Base de datos actualizada</t>
  </si>
  <si>
    <t>Producir videos con publicaciones logradas en los medios de comunicación a través de free press</t>
  </si>
  <si>
    <t>Sebastián Llano + Juan José Guerrero</t>
  </si>
  <si>
    <t>Video Así Nos Ven con las publicaciones del mes</t>
  </si>
  <si>
    <t xml:space="preserve">Fortalecer el posicionamiento de ENTerritorio a partir de encuentros regionales con clientes potenciales. </t>
  </si>
  <si>
    <t>• Grupo de Comunicaciones. 
• Grupo de Gestión Comercial.
• Grupo de Desarrollo de Proyectos.</t>
  </si>
  <si>
    <t>Matriz con los posibles clientes identificados durante los encuentros</t>
  </si>
  <si>
    <t>Elaborar un código QR que nos permita tener un constante monitoreo de las personas que ingresan a solicitar información</t>
  </si>
  <si>
    <t>Yeison Rodríguez + Sebastián Llano + Grupo de Gestión Comercial + SDP</t>
  </si>
  <si>
    <t>Código QR con información de la entidad</t>
  </si>
  <si>
    <t>Generar una matriz final con los posibles clientes identificados</t>
  </si>
  <si>
    <t>Matriz con posibles clientes identificados</t>
  </si>
  <si>
    <t xml:space="preserve">Definir las necesidades de comunicación de los diferentes grupos de trabajo y subgerencias de la entidad. </t>
  </si>
  <si>
    <t xml:space="preserve">Cronograma definido a partir de la necesidades reportadas. </t>
  </si>
  <si>
    <t>Cumplimiento de actividades reportadas a comunicaciones</t>
  </si>
  <si>
    <t>Elaborar una encuesta en Forms y difundirla a través de los diferentes canales de comunicación interna para recopilar las necesidades comunicacionales del 2023.</t>
  </si>
  <si>
    <t>Encuesta en forms</t>
  </si>
  <si>
    <t>Elaborar un cronograma a partir de las respuestas recopiladas</t>
  </si>
  <si>
    <t xml:space="preserve">Hacer un seguimiento mensual al cronograma para apoyar a los diferentes grupos. Se deja claro que el cumplimiento/incumplimeinto o cambio de fechas está a cargo del grupo solicitante y no de comunicaciones. </t>
  </si>
  <si>
    <t>Reporte en excel con seguimiento</t>
  </si>
  <si>
    <t xml:space="preserve">Actualizar los mensajes claves de la entidad para alinear las comunicaciones de ENTerritorio con la nueva narrativa del Gobierno Nacional. </t>
  </si>
  <si>
    <t>Narrativa actualizada</t>
  </si>
  <si>
    <t>Actualizar la narrativa de ENTerritorio y aplicarla en las comunicaciones interna y externas de la entidad.</t>
  </si>
  <si>
    <t>Tableros de Analitica de Datos</t>
  </si>
  <si>
    <t>Apalancar la transformación Digital  a través de la mejora de la eficiencia operativa, analisis de los datos, toma de desciones oportunas</t>
  </si>
  <si>
    <t xml:space="preserve">Grupo de Tecnologías de la Información </t>
  </si>
  <si>
    <t>No. de iniciativas solicitadas / No de iniciativas puestas en producción (cronograma con las fases de desarrollo)</t>
  </si>
  <si>
    <t>Desarrollo de tableros de información para visualizar estrategias y políticas de Gestión y desempeño Institucional PIGD</t>
  </si>
  <si>
    <t>Grupo de Tecnologias de la Información</t>
  </si>
  <si>
    <t>Tableros de analitica</t>
  </si>
  <si>
    <t xml:space="preserve">Definicion de Requeriientos Funcionales </t>
  </si>
  <si>
    <t xml:space="preserve">Grupo de desarrollo  - Grupo Analitica </t>
  </si>
  <si>
    <t>Documentos especificacion Funcional</t>
  </si>
  <si>
    <t xml:space="preserve">Diseño </t>
  </si>
  <si>
    <t>Diseño Logico y Fisisco</t>
  </si>
  <si>
    <t xml:space="preserve">Construccion </t>
  </si>
  <si>
    <t>Tablero de Control PIGD</t>
  </si>
  <si>
    <t>Pruebas</t>
  </si>
  <si>
    <t xml:space="preserve">Documento de Ajustes a realizar </t>
  </si>
  <si>
    <t xml:space="preserve">Ajustes </t>
  </si>
  <si>
    <t>Tablero de Control PIGD Version 1.1.0</t>
  </si>
  <si>
    <t xml:space="preserve">Paso produccion </t>
  </si>
  <si>
    <t xml:space="preserve">Documentacion - Monitoreo </t>
  </si>
  <si>
    <t xml:space="preserve">Documnetacion Tecnica y Guia de Usuario. </t>
  </si>
  <si>
    <t xml:space="preserve">Implementación de tableros de Analítica Prescriptiva según necesidades Áreas </t>
  </si>
  <si>
    <t>Docuemntos especificacion Funcional</t>
  </si>
  <si>
    <t>Tablero de Analítica Prescriptiva según necesidades Áreas</t>
  </si>
  <si>
    <t>Tableros de Analítica Prescriptiva según necesidades Áreas Version 1.1.0</t>
  </si>
  <si>
    <t>Tablero de Analítica Prescriptiva según necesidades Áreas Version 1.1.0</t>
  </si>
  <si>
    <t>NOMBRE DE LA INICIATIVA PRIORIZADA  : Nombre procesos - Foco Estrategico</t>
  </si>
  <si>
    <t>Monitorear la implementación de los entregables del SIAR asociado a la C.E. 018 2021 y C.E. 014 2022</t>
  </si>
  <si>
    <t>Grupo de Planeación y Gestión de Riesgos</t>
  </si>
  <si>
    <t>Indicador SIAR</t>
  </si>
  <si>
    <t>% de actividades/ % total de actividades trimestrales</t>
  </si>
  <si>
    <t>Implementación Sistema Integral de Administración de Riesgos SIAR</t>
  </si>
  <si>
    <t>Plan de trabajo</t>
  </si>
  <si>
    <t>Gestión
Operativo</t>
  </si>
  <si>
    <t>Remisión de comunicación a la Superfinanciera</t>
  </si>
  <si>
    <t>X</t>
  </si>
  <si>
    <t>NOMBRE DE LA INICIATIVA PRIORIZADA  : Direccionamiento Estratégico</t>
  </si>
  <si>
    <t>Semestral</t>
  </si>
  <si>
    <t>Aprobar las compras mensuales  requeridas</t>
  </si>
  <si>
    <t>Tramitar los amparos requeridos</t>
  </si>
  <si>
    <t>Cumplir  el plan de gestión ambiental</t>
  </si>
  <si>
    <t>1 presentación semestral  al CIGD</t>
  </si>
  <si>
    <t xml:space="preserve">Envío trimestral  de matriz para asignación de PQRDSF. </t>
  </si>
  <si>
    <t>Definir  la Política de relacionamiento con el ciudadano</t>
  </si>
  <si>
    <t>Divulgación cuatrimestral  de video por redes sociales y pagina web</t>
  </si>
  <si>
    <t>Correos enviados  a los grupos de trabajo con el reporte por mes</t>
  </si>
  <si>
    <t>01/07023</t>
  </si>
  <si>
    <t>No. informes presentados/ Meta informe (2)</t>
  </si>
  <si>
    <t>X: Presupuesto ejecutado trimestralmente
___________________________________
Y: Presupuesto aprobado</t>
  </si>
  <si>
    <t>Reporte trimestral del indicador</t>
  </si>
  <si>
    <t>X: N° Solicitudes de situaciones administrativas tramitadas   trimestralmente
_____________________________________________
Y: N° de solicitudes de situaciones administrativas radicadas trimestralmente</t>
  </si>
  <si>
    <t>Informe mensual  de Partidas Conciliatorias</t>
  </si>
  <si>
    <t>Suscripción del Auto que ordena el inicio de la investigación disciplinaria / Suscripción del Auto Archivo de la Investigación Disciplinaria/ Elaborar Auto de Prórroga de la Investigación Disciplinaria. / Elaborar Auto de Ruptura de acuerdo con lo establecido en el artículo 214 de la Ley 1952 del 2019 / Elaborar Auto de suspención provisional de la Investigación Disciplinaria,</t>
  </si>
  <si>
    <t xml:space="preserve">Coordinar mesas de seguimiento  mensual con los gerentes de unidad, subgerentes y responsables del proceso para la radicación oportuna de los trámites de liquidación. </t>
  </si>
  <si>
    <t>Acompañamiento permanente a la Gerencia General y a la Gerencia Comercial en la gestión, búsqueda, presentación de ofertas que permitan la firma de nuevos negocios por la línea de Estructuración de Proyectos y la linea de evalucion de proyectos</t>
  </si>
  <si>
    <t>Presentar como mínimo 1 propuesta mensual para la línea de estructuración  de proyectos y   propuesta mensual para la línea de evaluacion de proyectos</t>
  </si>
  <si>
    <t xml:space="preserve">Tasa de éxito presentación de ofertas técnicas = No. de propuestas aceptadas / No. de Negocios suscritos
Valor negocios  sucritos por cada linea de negocio / Meta comercial de negocios por las lineas de  estruturacion y evaluacion </t>
  </si>
  <si>
    <t>Realizar reuniones con clientes potenciales (entidades de orden nacional, territorial, organismos internacionales, privados entre otros) presentando la oferta de servicio de estructuración y evaluacion de proyectos de  ENTerritorio</t>
  </si>
  <si>
    <t xml:space="preserve">No. de proyectos con informacion completa en la  herramienta HUB/ No. de proyectos en ejecución </t>
  </si>
  <si>
    <t>Meta de cierre tecnico de proyectos del  fondo proyecta</t>
  </si>
  <si>
    <t>No. de mesas técnicadesarrolladas / No. de mesas técnicas programadas</t>
  </si>
  <si>
    <t>Cumplimiento de meta sostenibilidad financiera</t>
  </si>
  <si>
    <t>Informe mensual de gestion financiera</t>
  </si>
  <si>
    <t>Cumplimiento proyeccion flujo de caja</t>
  </si>
  <si>
    <t>Flujo de caja recudado por mes/Flujo de caja proyectado por mes</t>
  </si>
  <si>
    <t xml:space="preserve">Cumplimiento meta comercial de nuevos negocios
</t>
  </si>
  <si>
    <t>Cumplir con la meta de flujo de caja definida  para cada subgerencia misonal por linea de negocio</t>
  </si>
  <si>
    <t xml:space="preserve">Cumplimiento del plan de liquidacion  </t>
  </si>
  <si>
    <t xml:space="preserve">Posicionar a ENTerritorio como el aliado estrategico de actores públicos y privados, para la estructuración,gerenccia, gestion y evaluación de proyectos </t>
  </si>
  <si>
    <t xml:space="preserve">Plan de trabajo trimestral </t>
  </si>
  <si>
    <t>Cumplimiento plan de trabajo definido</t>
  </si>
  <si>
    <t>No. Actividades ejecutadas/ No. Actividades planeadas</t>
  </si>
  <si>
    <t xml:space="preserve">Resultado </t>
  </si>
  <si>
    <t>Establecer e implementar  el plan de trabajo trimestral para la consecucion de los nuevos negocios</t>
  </si>
  <si>
    <t>Gestión Comercial</t>
  </si>
  <si>
    <t>Informe con resultados de la implementacion del plan de trabajo</t>
  </si>
  <si>
    <t>Ejecutar las acciones definidas en el plan de trabajo de consecucion de nuevos negocios</t>
  </si>
  <si>
    <t>1. Remitir la información solicitada por el Grupo de comunicaciones para el desarrollo de la  campaña de sensibilidacion de atencion a clientes</t>
  </si>
  <si>
    <t>Medir los resultados del  la encuesta de percepción del nivel de servicio prestado a nuestros clientes</t>
  </si>
  <si>
    <t>4. Socializar la presentación  de resultados de encuesta semestral</t>
  </si>
  <si>
    <t xml:space="preserve">Informe semestral  de cumplimiento de   meta comercial establecida </t>
  </si>
  <si>
    <t>Medir semestralmente  los resultados del nivel de fidelización de nuestros clientes.</t>
  </si>
  <si>
    <t>Realizar benchmarking 2022, de las ofertas presentadas que no fueron suscritas por ENTerritorio pero si por entidades competidoras</t>
  </si>
  <si>
    <t>5. Presentación de resultados en instancia correspondiente</t>
  </si>
  <si>
    <t>4. Socializar la presentación en instancia correspondiente</t>
  </si>
  <si>
    <t>2. Presentación del informe en instancia correspondiente</t>
  </si>
  <si>
    <t xml:space="preserve">3. Presentacion con resultados de la segmentacion de clientes </t>
  </si>
  <si>
    <t>3. Socializacion al interior de la entidad la estrategia comercial</t>
  </si>
  <si>
    <t xml:space="preserve">Identificar las causas generadoras del inicio de acciones judiciales y dar trámite oportuno a las mismas. </t>
  </si>
  <si>
    <t>Actualizarel proceso de Gestión Jurídica, para incluir las actividades y funciones a cargo de Gobierno Corporativo.</t>
  </si>
  <si>
    <t>Hacer seguimiento a la oportunidad de respuesta de los grupos de trabajo a los requerimientos de Entes de Control en los tiempos pactados por la OAJ,  para revisión de los mismos.</t>
  </si>
  <si>
    <t>Verificar la información del periodo para generar el informe</t>
  </si>
  <si>
    <t xml:space="preserve">Definir las necesidades internas y externas de la entidad y establecer los planes de comunicaciones </t>
  </si>
  <si>
    <t xml:space="preserve">Plan de comunicaciones ejecutado. </t>
  </si>
  <si>
    <t xml:space="preserve">Cumplimiento plan de comunicaciones  </t>
  </si>
  <si>
    <t>Formular plan de  comunicaciones interno</t>
  </si>
  <si>
    <t>Formular plan de  comunicaciones externo</t>
  </si>
  <si>
    <t xml:space="preserve">Ejecutar el plan de comunicaciones  interno </t>
  </si>
  <si>
    <t>Ejecutar el plan de comunicaciones  externo</t>
  </si>
  <si>
    <t>Matriz definida y aprobada por la gerencia general</t>
  </si>
  <si>
    <t>(Publicaciones realizadas por los medios de comunicación en el mes / publicaciones planeadas)*100</t>
  </si>
  <si>
    <t>Medicion  de la percepcion del servicio</t>
  </si>
  <si>
    <t>(Clientes interesados en recibir información / clientes invitados a los encuentros) 
No. Encuentros regionales realizados/ No. encuentros regionales planeados</t>
  </si>
  <si>
    <t xml:space="preserve">(Actividades socializadas  por solicitud de  los grupos en el mes / total de actividades programadas  en el mes) </t>
  </si>
  <si>
    <t>No. Documentos con narrativa actaulizada/No. Documentos emitidos por al entidad</t>
  </si>
  <si>
    <t xml:space="preserve">Indicador de Cumplimiento </t>
  </si>
  <si>
    <t xml:space="preserve">NOMBRE DE LA INICIATIVA PRIORIZADA  : Nombre procesos - </t>
  </si>
  <si>
    <t>Seguimiento, control y reporte de información financiera</t>
  </si>
  <si>
    <t>Subgerencia Financiera</t>
  </si>
  <si>
    <t>Cumplimiento Hitos Gestión Financiera</t>
  </si>
  <si>
    <t>Índice cumplimiento actividades (ponderación de actividades sobre 100)</t>
  </si>
  <si>
    <t>Entrega de información para la consolidación de las revelaciones de los estados financieros trimestrales</t>
  </si>
  <si>
    <t>Todos los grupos de trabajo</t>
  </si>
  <si>
    <t>Revelación con los soportes correspondientes</t>
  </si>
  <si>
    <t>No se requiere presupuesto adicional</t>
  </si>
  <si>
    <t>Oportunidad en la entrega de la información contable de la circular de revelaciones</t>
  </si>
  <si>
    <t>Cantidad de revelaciones entregadas a tiempo /Cantidad de revelaciones a entregar según cronograma</t>
  </si>
  <si>
    <t>Índice de Oportunidad</t>
  </si>
  <si>
    <t>*Correo de solicitud de cumplimiento de la circular
*Realizar seguimiento a la entrega</t>
  </si>
  <si>
    <t>Gerente de Unidad Grupo de Contabilidad</t>
  </si>
  <si>
    <t>Revelaciones incluidas en el estado financiero intermedio</t>
  </si>
  <si>
    <t>Calidad en la entrega de la información contable de la circular de revelaciones</t>
  </si>
  <si>
    <t>Cantidad de revelaciones devueltas /Cantidad de revelaciones entregada</t>
  </si>
  <si>
    <t>Índice de Calidad</t>
  </si>
  <si>
    <t>*Revisión de la información entregada
*De encontrarse inconsistencias devolver al grupo responsable a través de correo electrónico</t>
  </si>
  <si>
    <t>Entrega de información para la consolidación de los estados financieros mensuales</t>
  </si>
  <si>
    <t>Información de cada grupo con los soportes correspondientes</t>
  </si>
  <si>
    <t>Oportunidad en la entrega de la información contable de la circular de cierre mensual</t>
  </si>
  <si>
    <t xml:space="preserve">Cantidad de información entregada a tiempo /Cantidad de información a entregar según cronograma </t>
  </si>
  <si>
    <t>Estados Financieros mensuales</t>
  </si>
  <si>
    <t>Calidad en la entrega de la información contable de la circular de cierre mensual</t>
  </si>
  <si>
    <t>Cantidad de información devuelta /Cantidad de información entregada</t>
  </si>
  <si>
    <t>Seguimiento al recaudo de los ingresos por servicios</t>
  </si>
  <si>
    <t>Grupo de presupuesto</t>
  </si>
  <si>
    <t>Cuadro control de ejecución de Ingresos</t>
  </si>
  <si>
    <t>Cumplimiento ingresos por servicios</t>
  </si>
  <si>
    <t>Ingresos Recaudados / Ingresos Presupuestados</t>
  </si>
  <si>
    <t>Indice de Eficacia</t>
  </si>
  <si>
    <t>Seguimiento y validación registro de ingresos por parte del Grupo de Pagaduría</t>
  </si>
  <si>
    <t>Grupo de Presupuesto</t>
  </si>
  <si>
    <t>Correos electrónicos</t>
  </si>
  <si>
    <t>Validación y seguimiento de los valores proyectados mensuales por los responsables de la ejecución vs la ejecución real</t>
  </si>
  <si>
    <t>Cuadro control en formato Excel</t>
  </si>
  <si>
    <t>Seguimiento a la liberación de los CDPs sin comprometer</t>
  </si>
  <si>
    <t>Cuadro control de CDPs sin comprometer</t>
  </si>
  <si>
    <t>Seguimiento a la liberación de CDPs sin comprometer</t>
  </si>
  <si>
    <t>Valor CDPs liberados o comprometidos mes siguiente / Vr CDPs sin comprometer a fin de mes</t>
  </si>
  <si>
    <t>indice de Eficacia</t>
  </si>
  <si>
    <t>Seguimiento a los CDP generados en el sistema Dynamics 365 no comprometidos</t>
  </si>
  <si>
    <t>Consulta en formato Excel del Sistema Dynamics 365</t>
  </si>
  <si>
    <t>Seguimiento mensual de los CDPs no comprometidos con los responsables de la ejecución de gasto</t>
  </si>
  <si>
    <t>Seguimiento a las solicitudes de liberación de CDP radicadas en Orfeo para registro de liberación de saldos</t>
  </si>
  <si>
    <t>Registro de liberación de saldos de CDPs no comprometidos solicitados por los responsables de la ejecución de gasto</t>
  </si>
  <si>
    <t>Liberación en Sistema Dynamics 365</t>
  </si>
  <si>
    <t>Seguimiento a las liberaciones de recursos por terminaciones anticipadas</t>
  </si>
  <si>
    <t>Cuadro control de terminaciones anticipadas y su liberación</t>
  </si>
  <si>
    <t>Seguimiento a la liberación de los recursos de los contratos terminados anticipadamente</t>
  </si>
  <si>
    <t>Seguimiento a la entrega del reporte de terminaciones anticipadas notificadas por el Grupo de Operaciones</t>
  </si>
  <si>
    <t>Correo electrónico y archivo Excel</t>
  </si>
  <si>
    <t>Seguimiento mensual de las liberaciones de los RP de compromisos terminados anticipadamente a los responsables de la ejecución de gasto</t>
  </si>
  <si>
    <t>Seguimiento a las solicitudes de liberación de saldos no ejecutados (saldo RP) radicadas en Orfeo</t>
  </si>
  <si>
    <t>Registro de liberación de compromisos terminados anticipadamente solicitados por los responsables de la ejecución de gasto</t>
  </si>
  <si>
    <t xml:space="preserve">Realizar el seguimiento al cumplimiento de ingresos proyectados de Enterritorio </t>
  </si>
  <si>
    <t>Planeación y Control financiero</t>
  </si>
  <si>
    <t>Informe mensual con ejecución de ingresos proyectados y reales frente a los ingresos presupuestados</t>
  </si>
  <si>
    <t>Ejecución proyectada</t>
  </si>
  <si>
    <t>(Valor de ingreso proyectado + Vr de ingreso real)/Vr ingreso presupuestado</t>
  </si>
  <si>
    <t xml:space="preserve">Indice de Eficacia </t>
  </si>
  <si>
    <t xml:space="preserve">Elaborar informe de flujo de caja mensual con resultados y alertas </t>
  </si>
  <si>
    <t>Planeación y control financiero</t>
  </si>
  <si>
    <t>Informe flujo de caja mensual</t>
  </si>
  <si>
    <t>Elaborar presentación de flujo de caja a comité interno de riesgos y presentar los resultados y alertas</t>
  </si>
  <si>
    <t>Presentación ante comité interno de riesgos de resultados  del flujo de caja mensual</t>
  </si>
  <si>
    <t>Ejecución proyecciones de  ingresos y pagos de convenios</t>
  </si>
  <si>
    <t>Informe mensual con  ejecución de ingresos y pagos por convenio y la desviación frente a lo proyectado.</t>
  </si>
  <si>
    <t>Desviación proyecciones Flujo de Caja</t>
  </si>
  <si>
    <t>(Vr ejecutado real de ingresos y egresos /Vr proyectado de ingresos y egresos)-1</t>
  </si>
  <si>
    <t>Seguimiento al cierre financiero de los proyectos y contratos del plan de liquidaciones</t>
  </si>
  <si>
    <t>Memorando para devolución de recursos</t>
  </si>
  <si>
    <t>Tramites efectivamente realizados</t>
  </si>
  <si>
    <t>Número de solicitudes tramitadas al grupo /Número de solicitudes radicadas</t>
  </si>
  <si>
    <t>Validación de la información contenida en el acta y memorando de solicitudes</t>
  </si>
  <si>
    <t>Memorando de solcitud para tramite contable</t>
  </si>
  <si>
    <t>No. de solicitudes devueltas /Número de solicitudes radicadas</t>
  </si>
  <si>
    <t>Elaboracion de memorando de solcitud de tramite contable</t>
  </si>
  <si>
    <t>Grupo de Contable</t>
  </si>
  <si>
    <t>Memorando de solicitud de giro de recursos al grupo de pagadruría</t>
  </si>
  <si>
    <t>No. de solicitudes de devolución recibidas / No. de solicitudes tramitadas</t>
  </si>
  <si>
    <t>Validación y memorando de giro de recursos no ejecutados</t>
  </si>
  <si>
    <t>Grupo de Contabilidad</t>
  </si>
  <si>
    <t xml:space="preserve">Memorando de solicitud de giro de recursos
Memorando cancelacion de cuentas bancarias </t>
  </si>
  <si>
    <t>Memorando de solicitud de cancelación de cuentas bancarias al grupo de pagaduría</t>
  </si>
  <si>
    <t>Memorando de cancelación de cuentas bancarias</t>
  </si>
  <si>
    <t>N/A</t>
  </si>
  <si>
    <t xml:space="preserve">No actividades ejecutadas/ No actividades planeadas </t>
  </si>
  <si>
    <t xml:space="preserve">Semestral </t>
  </si>
  <si>
    <t>Apoyar la generación de una campaña interna de sensibilizacion para  optimizar  la atencion oprotuna y de calidad a los clientes de ENTerriotrio</t>
  </si>
  <si>
    <t xml:space="preserve">Trabajo unanime como ENTerritorio </t>
  </si>
  <si>
    <t xml:space="preserve">Fichas de seguimiento </t>
  </si>
  <si>
    <t>Optimizacion de la gestion comercial de la entidad</t>
  </si>
  <si>
    <t>Nuevos convenios suscritos 2023/ linea base de convenios suscritos en 2022</t>
  </si>
  <si>
    <t xml:space="preserve">Definicion de Requerimientos Funcionales </t>
  </si>
  <si>
    <t xml:space="preserve">Indicador </t>
  </si>
  <si>
    <t>-Comunicación remitida a la Superfinanciera
-Plan de trabajo de implementación</t>
  </si>
  <si>
    <t>% de actividades Implementadas por trimestre / % total de actividades programadas por trimestrales</t>
  </si>
  <si>
    <t xml:space="preserve"> Valor de recursos liberados mes siguiente / Gestión Comercial Valor de recursos a liberar fin de mes</t>
  </si>
  <si>
    <t xml:space="preserve">Definir la plataforma estratégica  y el plan estratégico 2022-2026 de la entidad, </t>
  </si>
  <si>
    <t>Grupo de Planeacion y Gestión de Riesgos</t>
  </si>
  <si>
    <t>Eficiencia en el desempeño estratégica o de la entidad</t>
  </si>
  <si>
    <t>Definir la Plataforma estratégica de la entidad</t>
  </si>
  <si>
    <t>Grupo de Planeacion y Gestión de Riesgos / Gerencia General</t>
  </si>
  <si>
    <t>Plataforma estratégica definida aprobada por instancia de Junta Directiva</t>
  </si>
  <si>
    <t>1 Plataforma estratégica aprobada y publicada</t>
  </si>
  <si>
    <t>Formular plan de trabajo para la definición de la plataforma estratégica.</t>
  </si>
  <si>
    <t xml:space="preserve">Presentar plan de trabajo al equipo directivo para ajustes y aprobación </t>
  </si>
  <si>
    <t>Desarrollo e implementación del plan de trabajo para definición de plataforma estratégica</t>
  </si>
  <si>
    <t>Presentación  propuesta de plataforma estratégica ante junta directiva para aprobación.</t>
  </si>
  <si>
    <t>Formular el Plan Estratégico Institucional 2023-2026</t>
  </si>
  <si>
    <t>Plan estratégico 2023-2026 aprobado por Junta Directiva</t>
  </si>
  <si>
    <t>Formular plan de trabajo para la definición de  Plan estratégico 2023-2026</t>
  </si>
  <si>
    <t>Implementar plan de trabajo para definición de plan estratégico 2023-2026</t>
  </si>
  <si>
    <t>Presentación  propuesta de plan estratégico 2023-2026 ante junta directiva para aprobación para aprobación</t>
  </si>
  <si>
    <t>Revisión y Seguimiento  semestral de acuerdos de gestión</t>
  </si>
  <si>
    <t>Grupo de Planeacion y Gestión de Riesgos / Gerentes públicos</t>
  </si>
  <si>
    <t>Acuerdos de gestión con informe de seguimiento a compromisos gerenciales</t>
  </si>
  <si>
    <t>Acuerdos de gestión con seguimiento a compromisos gerenciales</t>
  </si>
  <si>
    <t>No. Acuerdo de Gestión con seguimiento / Total de acuerdo de gestión suscritos</t>
  </si>
  <si>
    <t xml:space="preserve">Gestión </t>
  </si>
  <si>
    <t>Realizar solicitud  a talento humano de entrega de acuerdos de gestión con reporte de avance</t>
  </si>
  <si>
    <t>Realizar el seguimiento al cumplimiento de los acuerdo de gestión</t>
  </si>
  <si>
    <t xml:space="preserve">Remitir correo con observaciones de seguimiento a los acuerdos de gestión </t>
  </si>
  <si>
    <t>Seguimiento a la implementación del plan de rendición de cuentas 2023</t>
  </si>
  <si>
    <t xml:space="preserve">Grupo de Planeacion y Gestión de Riesgos </t>
  </si>
  <si>
    <t>Informe cuatrimestral  de avance del Plan de rendición de cuentas</t>
  </si>
  <si>
    <t>Avance en implementación del plan de rendición de cuentas 2023</t>
  </si>
  <si>
    <t xml:space="preserve">Presentar informe a la gerencia general sobre el avance y cumplimento del plan de rendición de cuentas </t>
  </si>
  <si>
    <t>Divulgar la usabilidad de los canales de atención a la ciudadanía</t>
  </si>
  <si>
    <t xml:space="preserve">TRANSPARENCIA: FOCO PROMOVIENDO LA PARTICIPACION CIUDADANA
</t>
  </si>
  <si>
    <t>Lina Isabel Cifuentes Reyes</t>
  </si>
  <si>
    <t>Divulgación de canal ético</t>
  </si>
  <si>
    <t xml:space="preserve"># de personas capacitadas / Total personas contratadas primer semestre </t>
  </si>
  <si>
    <t>Colaborador Evaluado</t>
  </si>
  <si>
    <t>semestral</t>
  </si>
  <si>
    <t>Fortalecimiento línea ética</t>
  </si>
  <si>
    <t xml:space="preserve">Grupo Cumplimiento SARLAFT </t>
  </si>
  <si>
    <t>Divulgar canal ético para el reporte de Operaciones inusuales de LA/FT y denuncias asociadas a soborno</t>
  </si>
  <si>
    <t>No aplica presupuesto</t>
  </si>
  <si>
    <t>Programa de capacitación</t>
  </si>
  <si>
    <t># de personas capacitadas / Total contratación semestral</t>
  </si>
  <si>
    <t>Diseñar presentación con la asesoría del Equipo de Comunicaciones</t>
  </si>
  <si>
    <t>Oficial de cumplimiento SARLAFT</t>
  </si>
  <si>
    <t>Presentación Canal ético</t>
  </si>
  <si>
    <t>Hito Transparencia</t>
  </si>
  <si>
    <t>Divulgar presentación en diferentes canales</t>
  </si>
  <si>
    <t xml:space="preserve">Gestionar con el equipo Comunicaciones publicación de presentación audiovisual </t>
  </si>
  <si>
    <t>Buscar espacios presenciales para capacitación de personal de contratación derivada</t>
  </si>
  <si>
    <t>Base de datos de terceros a capacitar</t>
  </si>
  <si>
    <t>Análisis de # personas capacitadas y evaluadas</t>
  </si>
  <si>
    <t>Seguimiento Base de datos</t>
  </si>
  <si>
    <t>Fortalecimiento Cultura SARLAFT</t>
  </si>
  <si>
    <t>Divulgar e-learning SARLAFT y Sistema de Gestión antisoborno</t>
  </si>
  <si>
    <t>Actualización e-learning SARLAFT y Sistema Gestión Antisoborno.</t>
  </si>
  <si>
    <t>Gestionar con el equipo Comunicaciones publicación en el aplicativo de la entidad</t>
  </si>
  <si>
    <t xml:space="preserve">Desarrollo Organizacional </t>
  </si>
  <si>
    <t xml:space="preserve">Planes de mejora del SIG formulados </t>
  </si>
  <si>
    <t>Número</t>
  </si>
  <si>
    <t>Documentos actualizados / programados</t>
  </si>
  <si>
    <t>Formular y presentar el plan de priorización de documentos del SIG 2023 al CIGD</t>
  </si>
  <si>
    <t>Formatos mejorados / programados</t>
  </si>
  <si>
    <t>Actividades desarrolladas / Programadas</t>
  </si>
  <si>
    <t>Posicionamiento de ENTerritorio en medios de comunicación</t>
  </si>
  <si>
    <t>Número de publicaciones logradas en el mes (acumulativo)</t>
  </si>
  <si>
    <t xml:space="preserve">Cantidad </t>
  </si>
  <si>
    <t xml:space="preserve">OBJETIVO / PILAR ESTRATEGICO  ESTRATEGICO: </t>
  </si>
  <si>
    <t xml:space="preserve">Item </t>
  </si>
  <si>
    <t xml:space="preserve">Nombre del Indicador </t>
  </si>
  <si>
    <t>Formula Indicador</t>
  </si>
  <si>
    <t xml:space="preserve">Peirodicidad de Medicion </t>
  </si>
  <si>
    <t xml:space="preserve">Efectividad de tramites Internos </t>
  </si>
  <si>
    <t>Efcetividad en radicaciones</t>
  </si>
  <si>
    <t>Gestion del Conocimiento</t>
  </si>
  <si>
    <t>No. Participantes en actividades de GC/ No. Colaboradores de la Entidad</t>
  </si>
  <si>
    <t>Efectividad en la legalizacion de contratatos</t>
  </si>
  <si>
    <t>No. Contratos Legalizados a Tiempo/ No. Contratos firmados en SECOP</t>
  </si>
  <si>
    <t>Efectividad de la Ejecucion Contractual</t>
  </si>
  <si>
    <t>No. de Actas de Inicio firmadas/ No. Contratos Legalizados en SECOP</t>
  </si>
  <si>
    <t>Efectividad en la liquidacion Contractual</t>
  </si>
  <si>
    <t>No. convenios con perdida de competencia/ No. convenios terminados</t>
  </si>
  <si>
    <t>No. ANS con medicion/ No. Total de ANS definidos por proceso</t>
  </si>
  <si>
    <t>Bimestral</t>
  </si>
  <si>
    <t>Efectividad de medicion de los Acuerdos de Niveles de Servicio por Proceso</t>
  </si>
  <si>
    <t xml:space="preserve">Efectividad en formulacion y seguimiento de Acuerdos de Gestion </t>
  </si>
  <si>
    <t>No. gerentes Publicos con Acuerdos de gestion formalizados/ No Acuerdos de Gestion de gerenytes publicos  que se deben formalizar</t>
  </si>
  <si>
    <t>Procesos Contractuales  Subsanados</t>
  </si>
  <si>
    <t>No. Procesos Radicados a tiempo  segun proceso/ No. Total de Procesos por Radicar</t>
  </si>
  <si>
    <t>No. tramites devueltos/ Total de Tramites radicados</t>
  </si>
  <si>
    <t>No.  mesas desarrolladas / mesas de trabajo programadas</t>
  </si>
  <si>
    <t>Mesas de trabajo por Area Asuntos precontractuales</t>
  </si>
  <si>
    <t>Subgerencia de operaciones</t>
  </si>
  <si>
    <t>Todos</t>
  </si>
  <si>
    <t>Quien Reporta</t>
  </si>
  <si>
    <t>No. procesos Contractuales subsanados/ No.  Procesos  Contractuales Radicados</t>
  </si>
  <si>
    <t>No. Actividades de GC Realizadas/ No. Actividades de GC programadas</t>
  </si>
  <si>
    <t>GPYGR</t>
  </si>
  <si>
    <t>Subgerencia de Operaciones- Post Contractual</t>
  </si>
  <si>
    <t>No. Actas de liquidacion de contratos derivados  firmadas/ No. contratos derivados con ejecucion finalizada</t>
  </si>
  <si>
    <t>No. Actas de liquidacion de convenios firmadas/ No. convenios con ejecucion finalizada</t>
  </si>
  <si>
    <t>Anual</t>
  </si>
  <si>
    <t>No.  de seguimientos gerentes Publicos con Acuerdos de gestion formalizados/ No  de seguimientos de Acuerdos de Gestion publicos formalizados</t>
  </si>
  <si>
    <t>GGTH - GPYGR</t>
  </si>
  <si>
    <t>Oprtunidad en la Ejecucion de Proyectos</t>
  </si>
  <si>
    <t xml:space="preserve">Mensual </t>
  </si>
  <si>
    <t>Subgerencia de Estructuracion y Subgerencia de Desarrollo de Proyectos</t>
  </si>
  <si>
    <t xml:space="preserve"> Mensual 	</t>
  </si>
  <si>
    <t>No. de proyectos finalizados / No. de proyectos a ejecutar bajo el esquema proyecta ENTerritorio
No. Proyectos con cierre Tecnico/ Meta cierre tecnico de proyectos*100</t>
  </si>
  <si>
    <t>Actas con cierres tenicos de proyectos</t>
  </si>
  <si>
    <t>Apoyar la definicion de los acuerdos de niveles de servicios de los procesos de la entidad</t>
  </si>
  <si>
    <t>Grupo de Desarrollo Organizacional y Grupo de Planeacion y Gestion de Reiesgos</t>
  </si>
  <si>
    <t>Documento formalizado con los acuerdos de niveles de servicio por procesos</t>
  </si>
  <si>
    <t>No. ANS definidos/ No ANS que se requiere definir para opmitizar la gestion integral de los Pocesos</t>
  </si>
  <si>
    <t>Formalizacion ANS por procesos</t>
  </si>
  <si>
    <t xml:space="preserve">Gestion </t>
  </si>
  <si>
    <t xml:space="preserve">No. ANS con medicion / No. ANS definidos </t>
  </si>
  <si>
    <t>1. Informe de formalizacion de ANS</t>
  </si>
  <si>
    <t>S
2.  Infome con Resultados de medicion  mensual de los ANS en el segundo semestre de 2023</t>
  </si>
  <si>
    <t>Efectividad en el proceso de supervision contractual</t>
  </si>
  <si>
    <t>No. Informes formalizados/ No. informes a presentar para validar el cumplimiento de los contratos</t>
  </si>
  <si>
    <t>Todos los grupos que ejercen supervisiond e contratos</t>
  </si>
  <si>
    <t xml:space="preserve">(Sumatoria de los hitos ejecutados /Sumatoria de los hitos proyectados)*100.
</t>
  </si>
  <si>
    <t>% cumplimiento trimestral / % esperado para el periodo</t>
  </si>
  <si>
    <t>Implementación  del plan de gestión ambiental</t>
  </si>
  <si>
    <t>Administrar la caja menor</t>
  </si>
  <si>
    <t>8 líneas de seguros en el programa de seguros de la entidad</t>
  </si>
  <si>
    <t xml:space="preserve">Líneas de Seguros contratados / 8 </t>
  </si>
  <si>
    <t>8 líneas de programas vigentes</t>
  </si>
  <si>
    <t>Gestionar las necesidades de tiquetes aéreos de la entidad</t>
  </si>
  <si>
    <t>Remisión de informe mensual  a las áreas correspondientes</t>
  </si>
  <si>
    <t>Presentación trimestral de gestión de tiquetes aéreos al comité de Gerencia</t>
  </si>
  <si>
    <t>1 presentación trimestral   al Comité de Gerencia</t>
  </si>
  <si>
    <t>Implementación de los instrumentos archivísticos</t>
  </si>
  <si>
    <t>Implementación instrumentos archivísticos</t>
  </si>
  <si>
    <t>Cumplimiento implementación de los instrumentos archivísticos</t>
  </si>
  <si>
    <t>Identificar las PQRSDF de atención al cliente</t>
  </si>
  <si>
    <t># de quejas recibidas por PQRDSF de atención al clientes recibidas / total de PQRDFS</t>
  </si>
  <si>
    <t>Presentar  para aprobación la política de relacionamiento con el ciudadano</t>
  </si>
  <si>
    <t>Informe de avance mensual en la elaboración de la caracterización 2023</t>
  </si>
  <si>
    <t>Publicar el documento con caracterización de usuarios 2023</t>
  </si>
  <si>
    <t>Divulgación de canales de atención a la ciudadanía / 3</t>
  </si>
  <si>
    <t># de informes entregados / 12
# de resúmenes trimestrales / 3</t>
  </si>
  <si>
    <t>Reporte mensual generación de alertas (Semáforo)</t>
  </si>
  <si>
    <t>Reporte final en PDF con el consolidado de las publicaciones</t>
  </si>
  <si>
    <t>Medición  de la percepción del servicio</t>
  </si>
  <si>
    <t xml:space="preserve">Hacer un seguimiento mensual al cronograma para apoyar a los diferentes grupos. Se deja claro que el cumplimiento/incumplimiento o cambio de fechas está a cargo del grupo solicitante y no de comunicaciones. </t>
  </si>
  <si>
    <t>Reporte en Excel con seguimiento</t>
  </si>
  <si>
    <t>No. Documentos con narrativa actualizada/No. Documentos emitidos por al entidad</t>
  </si>
  <si>
    <t>Plan de acción del proceso de Gestión de Talento Humano</t>
  </si>
  <si>
    <t>% Ejecución del Plan de Acción</t>
  </si>
  <si>
    <t xml:space="preserve">Realizar seguimiento y evaluación a la apropiación y percepción sobre actividades realizadas por el Grupo de Gestión de Talento Humano para los servidores públicos </t>
  </si>
  <si>
    <t xml:space="preserve">Informe con resultados de seguimiento y evaluación de la  apropiación y percepción de las actividades realizadas en el Grupo de Talento Humano. </t>
  </si>
  <si>
    <t>2 informes con resultados de seguimiento y evaluación</t>
  </si>
  <si>
    <t>Definir y aplicar  la metodología estandarizada  para la medición de apropiación y percepción de las actividades desarrolladas para los servidores públicos</t>
  </si>
  <si>
    <t>Informe semestral con resultados de seguimiento y evaluación  de apropiación y percepción de las actividades realizadas para los servidores públicos</t>
  </si>
  <si>
    <t>Definir  metodología de  Charla de  inducción y reinducción al nuevo colaborador a través de E-learning</t>
  </si>
  <si>
    <t>Cumplimiento participación jornadas de inducción y reinducción de Colaboradores</t>
  </si>
  <si>
    <t>No. colaboradores  con certificado de jornada de inducción y reinducción/ No. total de colaboradores de la entidad</t>
  </si>
  <si>
    <t>Parametrización del  curso de inducción y reinducción en plataforma en E-Elearning</t>
  </si>
  <si>
    <t>Informe con resultados de medición de participación de los colaboradores  en el curso de inducción y reinducción</t>
  </si>
  <si>
    <t>Seguimiento a la ejecución del presupuesto  aprobado para la ejecución de las actividades dirigidas a los servidores públicos</t>
  </si>
  <si>
    <t>Reporte de indicador Trimestral</t>
  </si>
  <si>
    <t>Optimizar los tiempos en el proceso de  vinculación de servidores públicos a la entidad</t>
  </si>
  <si>
    <t>X: Promedio numero de días gastados en el tramite para vinculación de personal para el semestre</t>
  </si>
  <si>
    <t>Actualización del proceso de gestión de talento humano en lo relacionado a la vinculación de servidores públicos</t>
  </si>
  <si>
    <t>Gestión a Solicitudes de Situaciones Administrativas</t>
  </si>
  <si>
    <t xml:space="preserve">Fortalecer la operación de los procesos institucionales a partir de la interacción de actividades y simplificación- según aplique, así mismo, mantener el cumplimiento de los requisitos normativos ISO. </t>
  </si>
  <si>
    <t>Conciliación preliminar con el grupo de contabilidad con corte al mes anterior</t>
  </si>
  <si>
    <t>No. Total Registros a Ajustar/ No.Total de registros con afectación bancaria</t>
  </si>
  <si>
    <t>Gestión de Partidas con Entidades Bancarias</t>
  </si>
  <si>
    <t xml:space="preserve">Gestión con Entidades Financieras para identificación de consignaciones </t>
  </si>
  <si>
    <t>Gestión con Terceros</t>
  </si>
  <si>
    <t>TOTAL</t>
  </si>
  <si>
    <t>Indicadoires Globales</t>
  </si>
  <si>
    <r>
      <t xml:space="preserve">Servicios Administrativos
Paola Andrea Neira Duarte
Tecnologías de la Información
Jairo Amaya
</t>
    </r>
    <r>
      <rPr>
        <sz val="14"/>
        <color rgb="FFFF0000"/>
        <rFont val="Arial"/>
        <family val="2"/>
      </rPr>
      <t>Subgerencia Administrativa</t>
    </r>
  </si>
  <si>
    <r>
      <rPr>
        <u/>
        <sz val="14"/>
        <rFont val="Arial"/>
        <family val="2"/>
      </rPr>
      <t>∑ del % de las actividades cumplidas al mes</t>
    </r>
    <r>
      <rPr>
        <sz val="14"/>
        <rFont val="Arial"/>
        <family val="2"/>
      </rPr>
      <t xml:space="preserve">
N° de actividades Propuestas al mes</t>
    </r>
  </si>
  <si>
    <r>
      <t xml:space="preserve">Cargue y actualización de la información requerida de los convenios, proyectos derivados y contratos partiendo de la información que el HUB de manera previa trae del ERP, para las líneas de Gerencia,  Gestión y </t>
    </r>
    <r>
      <rPr>
        <sz val="14"/>
        <color rgb="FFFF0000"/>
        <rFont val="Arial"/>
        <family val="2"/>
      </rPr>
      <t>Evaluación</t>
    </r>
  </si>
  <si>
    <r>
      <rPr>
        <sz val="14"/>
        <rFont val="Arial"/>
        <family val="2"/>
      </rPr>
      <t>Valor del recaudo meta de comercial para la entidad</t>
    </r>
    <r>
      <rPr>
        <b/>
        <sz val="14"/>
        <rFont val="Arial"/>
        <family val="2"/>
      </rPr>
      <t xml:space="preserve"> / </t>
    </r>
    <r>
      <rPr>
        <sz val="14"/>
        <rFont val="Arial"/>
        <family val="2"/>
      </rPr>
      <t xml:space="preserve">Valor Meta comercial (Recaudo para la entidad) </t>
    </r>
    <r>
      <rPr>
        <b/>
        <sz val="14"/>
        <rFont val="Arial"/>
        <family val="2"/>
      </rPr>
      <t xml:space="preserve">*100
</t>
    </r>
  </si>
  <si>
    <r>
      <rPr>
        <sz val="14"/>
        <rFont val="Arial"/>
        <family val="2"/>
      </rPr>
      <t xml:space="preserve">Recaudo meta de ingresos lineas de gerencia, gestión y </t>
    </r>
    <r>
      <rPr>
        <sz val="14"/>
        <color rgb="FFFF0000"/>
        <rFont val="Arial"/>
        <family val="2"/>
      </rPr>
      <t>evaluación</t>
    </r>
    <r>
      <rPr>
        <b/>
        <sz val="14"/>
        <color rgb="FFFF0000"/>
        <rFont val="Arial"/>
        <family val="2"/>
      </rPr>
      <t xml:space="preserve"> / </t>
    </r>
    <r>
      <rPr>
        <sz val="14"/>
        <rFont val="Arial"/>
        <family val="2"/>
      </rPr>
      <t xml:space="preserve">Meta de ingresos de las líneas de negocio de la SDP (Recaudo para la entidad) </t>
    </r>
    <r>
      <rPr>
        <b/>
        <sz val="14"/>
        <rFont val="Arial"/>
        <family val="2"/>
      </rPr>
      <t>*100</t>
    </r>
  </si>
  <si>
    <r>
      <rPr>
        <sz val="14"/>
        <rFont val="Arial"/>
        <family val="2"/>
      </rPr>
      <t>Valor del recaudo meta de comercial para la entidad</t>
    </r>
    <r>
      <rPr>
        <b/>
        <sz val="14"/>
        <rFont val="Arial"/>
        <family val="2"/>
      </rPr>
      <t xml:space="preserve"> / </t>
    </r>
    <r>
      <rPr>
        <sz val="14"/>
        <rFont val="Arial"/>
        <family val="2"/>
      </rPr>
      <t xml:space="preserve">Valor Meta comercial (Recaudo para la entidad) </t>
    </r>
    <r>
      <rPr>
        <b/>
        <sz val="14"/>
        <rFont val="Arial"/>
        <family val="2"/>
      </rPr>
      <t>*100</t>
    </r>
  </si>
  <si>
    <r>
      <rPr>
        <sz val="14"/>
        <rFont val="Arial"/>
        <family val="2"/>
      </rPr>
      <t xml:space="preserve">Convenios liquidados </t>
    </r>
    <r>
      <rPr>
        <b/>
        <sz val="14"/>
        <rFont val="Arial"/>
        <family val="2"/>
      </rPr>
      <t xml:space="preserve">/ </t>
    </r>
    <r>
      <rPr>
        <sz val="14"/>
        <rFont val="Arial"/>
        <family val="2"/>
      </rPr>
      <t>Meta de liquidación</t>
    </r>
  </si>
  <si>
    <r>
      <rPr>
        <sz val="14"/>
        <rFont val="Arial"/>
        <family val="2"/>
      </rPr>
      <t>N° de convenios liquidados</t>
    </r>
    <r>
      <rPr>
        <b/>
        <sz val="14"/>
        <rFont val="Arial"/>
        <family val="2"/>
      </rPr>
      <t xml:space="preserve"> / 
</t>
    </r>
    <r>
      <rPr>
        <sz val="14"/>
        <rFont val="Arial"/>
        <family val="2"/>
      </rPr>
      <t xml:space="preserve">Meta de liquidación </t>
    </r>
    <r>
      <rPr>
        <sz val="14"/>
        <color rgb="FFFF0000"/>
        <rFont val="Arial"/>
        <family val="2"/>
      </rPr>
      <t>(54</t>
    </r>
    <r>
      <rPr>
        <sz val="14"/>
        <rFont val="Arial"/>
        <family val="2"/>
      </rPr>
      <t xml:space="preserve"> </t>
    </r>
    <r>
      <rPr>
        <sz val="14"/>
        <color rgb="FFFF0000"/>
        <rFont val="Arial"/>
        <family val="2"/>
      </rPr>
      <t xml:space="preserve">convenios)  </t>
    </r>
    <r>
      <rPr>
        <b/>
        <sz val="14"/>
        <color rgb="FFFF0000"/>
        <rFont val="Arial"/>
        <family val="2"/>
      </rPr>
      <t>* 100</t>
    </r>
    <r>
      <rPr>
        <sz val="14"/>
        <rFont val="Arial"/>
        <family val="2"/>
      </rPr>
      <t xml:space="preserve">
</t>
    </r>
  </si>
  <si>
    <t>No. Fases desarroladas y aprobadas/ No. Fases planeadas</t>
  </si>
  <si>
    <r>
      <rPr>
        <b/>
        <sz val="14"/>
        <color rgb="FFC00000"/>
        <rFont val="Arial"/>
        <family val="2"/>
      </rPr>
      <t>PARA PAGADURÍA</t>
    </r>
    <r>
      <rPr>
        <sz val="14"/>
        <rFont val="Arial"/>
        <family val="2"/>
      </rPr>
      <t xml:space="preserve">
No. Solicitudes de recursos no ejecutados / No. Cuentas bancarias canceladas</t>
    </r>
  </si>
  <si>
    <t>Plan estrategico Insitucional definido y aprobado por instancia correspondiente</t>
  </si>
  <si>
    <t xml:space="preserve">UNIDAD </t>
  </si>
  <si>
    <t>Evidencia del desembolso</t>
  </si>
  <si>
    <t>Soportes de Legalización</t>
  </si>
  <si>
    <t>Informe de seguimiento trimestral</t>
  </si>
  <si>
    <t xml:space="preserve">**** Revisar las acciones para que en su formulacion esten encaminadas a la consecuion de nuevos negocios a cargo del grupo de gestion comercial Nuevos negocios y definir para el grupo de gestion comercial una  meta de ingresos por linea de negocio </t>
  </si>
  <si>
    <t>Garantizar el cierre exitoso de las estructuraciones de proyectos desarrollados para la ART en el Esquema de estructuración Proyecta ENTerritorio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</si>
</sst>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&quot;$&quot;\ #,##0.00"/>
    <numFmt numFmtId="172" formatCode="_-&quot;$&quot;\ * #,##0_-;\-&quot;$&quot;\ * #,##0_-;_-&quot;$&quot;\ * &quot;-&quot;??_-;_-@_-"/>
    <numFmt numFmtId="173" formatCode="&quot;$&quot;\ #,##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b/>
      <sz val="20"/>
      <color rgb="FF000000"/>
      <name val="Tahoma"/>
      <family val="2"/>
    </font>
    <font>
      <sz val="22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24"/>
      <color rgb="FF000000"/>
      <name val="Tahoma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indexed="63"/>
      <name val="Arial"/>
      <family val="2"/>
    </font>
    <font>
      <sz val="14"/>
      <color rgb="FFFF0000"/>
      <name val="Arial"/>
      <family val="2"/>
    </font>
    <font>
      <sz val="14"/>
      <color rgb="FF000000"/>
      <name val="Arial"/>
      <family val="2"/>
    </font>
    <font>
      <b/>
      <sz val="14"/>
      <color rgb="FFFF0000"/>
      <name val="Arial"/>
      <family val="2"/>
    </font>
    <font>
      <sz val="14"/>
      <color indexed="63"/>
      <name val="Arial"/>
      <family val="2"/>
    </font>
    <font>
      <u/>
      <sz val="14"/>
      <name val="Arial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4"/>
      <color rgb="FFC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9" fontId="26" fillId="3" borderId="0" xfId="0" applyNumberFormat="1" applyFont="1" applyFill="1"/>
    <xf numFmtId="14" fontId="26" fillId="3" borderId="1" xfId="0" applyNumberFormat="1" applyFont="1" applyFill="1" applyBorder="1" applyAlignment="1">
      <alignment horizontal="center" vertical="center"/>
    </xf>
    <xf numFmtId="9" fontId="23" fillId="3" borderId="1" xfId="0" applyNumberFormat="1" applyFont="1" applyFill="1" applyBorder="1" applyAlignment="1">
      <alignment horizontal="center" vertical="center" wrapText="1"/>
    </xf>
    <xf numFmtId="9" fontId="26" fillId="3" borderId="1" xfId="0" applyNumberFormat="1" applyFont="1" applyFill="1" applyBorder="1" applyAlignment="1">
      <alignment horizontal="center" vertical="center"/>
    </xf>
    <xf numFmtId="0" fontId="38" fillId="3" borderId="0" xfId="0" applyFont="1" applyFill="1"/>
    <xf numFmtId="0" fontId="38" fillId="10" borderId="0" xfId="0" applyFont="1" applyFill="1"/>
    <xf numFmtId="0" fontId="40" fillId="0" borderId="1" xfId="2" applyFont="1" applyBorder="1" applyAlignment="1">
      <alignment horizontal="center" vertical="center"/>
    </xf>
    <xf numFmtId="0" fontId="39" fillId="16" borderId="1" xfId="0" applyFont="1" applyFill="1" applyBorder="1" applyAlignment="1">
      <alignment horizontal="center" vertical="center" wrapText="1"/>
    </xf>
    <xf numFmtId="17" fontId="41" fillId="16" borderId="1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/>
    <xf numFmtId="9" fontId="38" fillId="3" borderId="0" xfId="1" applyFont="1" applyFill="1"/>
    <xf numFmtId="0" fontId="39" fillId="10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9" fontId="40" fillId="3" borderId="1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14" fontId="40" fillId="3" borderId="1" xfId="0" applyNumberFormat="1" applyFont="1" applyFill="1" applyBorder="1" applyAlignment="1">
      <alignment horizontal="center" vertical="center" wrapText="1"/>
    </xf>
    <xf numFmtId="9" fontId="38" fillId="3" borderId="1" xfId="0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9" fontId="39" fillId="3" borderId="1" xfId="0" applyNumberFormat="1" applyFont="1" applyFill="1" applyBorder="1" applyAlignment="1">
      <alignment horizontal="center" vertical="center" wrapText="1"/>
    </xf>
    <xf numFmtId="14" fontId="39" fillId="3" borderId="1" xfId="0" applyNumberFormat="1" applyFont="1" applyFill="1" applyBorder="1" applyAlignment="1">
      <alignment horizontal="center" vertical="center" wrapText="1"/>
    </xf>
    <xf numFmtId="0" fontId="39" fillId="3" borderId="1" xfId="0" quotePrefix="1" applyFont="1" applyFill="1" applyBorder="1" applyAlignment="1">
      <alignment horizontal="left" vertical="center" wrapText="1"/>
    </xf>
    <xf numFmtId="0" fontId="39" fillId="3" borderId="4" xfId="0" applyFont="1" applyFill="1" applyBorder="1" applyAlignment="1">
      <alignment horizontal="center" vertical="center" wrapText="1"/>
    </xf>
    <xf numFmtId="15" fontId="39" fillId="3" borderId="1" xfId="0" applyNumberFormat="1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vertical="center" wrapText="1"/>
    </xf>
    <xf numFmtId="0" fontId="38" fillId="3" borderId="0" xfId="0" applyFont="1" applyFill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9" fontId="27" fillId="3" borderId="1" xfId="0" applyNumberFormat="1" applyFont="1" applyFill="1" applyBorder="1" applyAlignment="1">
      <alignment horizontal="center" vertical="center"/>
    </xf>
    <xf numFmtId="14" fontId="38" fillId="3" borderId="1" xfId="0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9" fontId="40" fillId="3" borderId="2" xfId="0" applyNumberFormat="1" applyFont="1" applyFill="1" applyBorder="1" applyAlignment="1">
      <alignment horizontal="center" vertical="center" wrapText="1"/>
    </xf>
    <xf numFmtId="44" fontId="40" fillId="0" borderId="2" xfId="4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44" fontId="40" fillId="3" borderId="1" xfId="4" applyFont="1" applyFill="1" applyBorder="1" applyAlignment="1">
      <alignment horizontal="center" vertical="center" wrapText="1"/>
    </xf>
    <xf numFmtId="9" fontId="41" fillId="3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 wrapText="1"/>
    </xf>
    <xf numFmtId="9" fontId="43" fillId="3" borderId="1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9" fontId="40" fillId="10" borderId="2" xfId="0" applyNumberFormat="1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0" fontId="40" fillId="10" borderId="2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left" vertical="center" wrapText="1"/>
    </xf>
    <xf numFmtId="9" fontId="40" fillId="10" borderId="1" xfId="0" applyNumberFormat="1" applyFont="1" applyFill="1" applyBorder="1" applyAlignment="1">
      <alignment horizontal="center" vertical="center" wrapText="1"/>
    </xf>
    <xf numFmtId="14" fontId="40" fillId="10" borderId="1" xfId="0" applyNumberFormat="1" applyFont="1" applyFill="1" applyBorder="1" applyAlignment="1">
      <alignment horizontal="center" vertical="center" wrapText="1"/>
    </xf>
    <xf numFmtId="0" fontId="44" fillId="19" borderId="1" xfId="0" applyFont="1" applyFill="1" applyBorder="1" applyAlignment="1">
      <alignment horizontal="center" vertical="center"/>
    </xf>
    <xf numFmtId="17" fontId="44" fillId="19" borderId="1" xfId="0" applyNumberFormat="1" applyFont="1" applyFill="1" applyBorder="1" applyAlignment="1">
      <alignment horizontal="center" vertical="center"/>
    </xf>
    <xf numFmtId="17" fontId="40" fillId="3" borderId="1" xfId="0" applyNumberFormat="1" applyFont="1" applyFill="1" applyBorder="1" applyAlignment="1">
      <alignment horizontal="center" vertical="center" wrapText="1"/>
    </xf>
    <xf numFmtId="0" fontId="38" fillId="3" borderId="0" xfId="0" applyFont="1" applyFill="1" applyAlignment="1">
      <alignment vertical="center"/>
    </xf>
    <xf numFmtId="172" fontId="38" fillId="3" borderId="0" xfId="0" applyNumberFormat="1" applyFont="1" applyFill="1"/>
    <xf numFmtId="172" fontId="38" fillId="3" borderId="0" xfId="4" applyNumberFormat="1" applyFont="1" applyFill="1"/>
    <xf numFmtId="0" fontId="38" fillId="3" borderId="1" xfId="0" applyFont="1" applyFill="1" applyBorder="1" applyAlignment="1">
      <alignment vertical="center"/>
    </xf>
    <xf numFmtId="165" fontId="39" fillId="10" borderId="1" xfId="0" applyNumberFormat="1" applyFont="1" applyFill="1" applyBorder="1" applyAlignment="1">
      <alignment horizontal="center" vertical="center" wrapText="1"/>
    </xf>
    <xf numFmtId="14" fontId="39" fillId="10" borderId="1" xfId="0" applyNumberFormat="1" applyFont="1" applyFill="1" applyBorder="1" applyAlignment="1">
      <alignment horizontal="center" vertical="center" wrapText="1"/>
    </xf>
    <xf numFmtId="10" fontId="39" fillId="3" borderId="1" xfId="0" applyNumberFormat="1" applyFont="1" applyFill="1" applyBorder="1" applyAlignment="1">
      <alignment horizontal="center" vertical="center" wrapText="1"/>
    </xf>
    <xf numFmtId="9" fontId="38" fillId="3" borderId="0" xfId="0" applyNumberFormat="1" applyFont="1" applyFill="1"/>
    <xf numFmtId="1" fontId="38" fillId="3" borderId="1" xfId="0" applyNumberFormat="1" applyFont="1" applyFill="1" applyBorder="1" applyAlignment="1">
      <alignment horizontal="center" vertical="center"/>
    </xf>
    <xf numFmtId="14" fontId="40" fillId="3" borderId="1" xfId="0" applyNumberFormat="1" applyFont="1" applyFill="1" applyBorder="1" applyAlignment="1">
      <alignment horizontal="justify" vertical="center" wrapText="1"/>
    </xf>
    <xf numFmtId="9" fontId="39" fillId="3" borderId="1" xfId="1" applyFont="1" applyFill="1" applyBorder="1" applyAlignment="1">
      <alignment horizontal="center" vertical="center" wrapText="1"/>
    </xf>
    <xf numFmtId="14" fontId="38" fillId="0" borderId="0" xfId="0" applyNumberFormat="1" applyFont="1" applyAlignment="1">
      <alignment horizontal="center" vertical="center"/>
    </xf>
    <xf numFmtId="14" fontId="40" fillId="0" borderId="1" xfId="0" applyNumberFormat="1" applyFont="1" applyBorder="1" applyAlignment="1">
      <alignment horizontal="justify" vertical="center" wrapText="1"/>
    </xf>
    <xf numFmtId="14" fontId="38" fillId="0" borderId="1" xfId="0" applyNumberFormat="1" applyFont="1" applyBorder="1" applyAlignment="1">
      <alignment vertical="center"/>
    </xf>
    <xf numFmtId="9" fontId="41" fillId="3" borderId="1" xfId="0" applyNumberFormat="1" applyFont="1" applyFill="1" applyBorder="1"/>
    <xf numFmtId="0" fontId="43" fillId="3" borderId="0" xfId="0" applyFont="1" applyFill="1"/>
    <xf numFmtId="10" fontId="38" fillId="3" borderId="0" xfId="0" applyNumberFormat="1" applyFont="1" applyFill="1"/>
    <xf numFmtId="14" fontId="43" fillId="3" borderId="1" xfId="0" applyNumberFormat="1" applyFont="1" applyFill="1" applyBorder="1" applyAlignment="1">
      <alignment horizontal="center" vertical="center"/>
    </xf>
    <xf numFmtId="9" fontId="40" fillId="3" borderId="1" xfId="0" applyNumberFormat="1" applyFont="1" applyFill="1" applyBorder="1" applyAlignment="1">
      <alignment horizontal="center" vertical="center"/>
    </xf>
    <xf numFmtId="0" fontId="38" fillId="3" borderId="2" xfId="0" applyFont="1" applyFill="1" applyBorder="1"/>
    <xf numFmtId="0" fontId="38" fillId="3" borderId="3" xfId="0" applyFont="1" applyFill="1" applyBorder="1"/>
    <xf numFmtId="0" fontId="38" fillId="3" borderId="4" xfId="0" applyFont="1" applyFill="1" applyBorder="1"/>
    <xf numFmtId="0" fontId="40" fillId="16" borderId="1" xfId="0" applyFont="1" applyFill="1" applyBorder="1" applyAlignment="1">
      <alignment horizontal="center" vertical="center" wrapText="1"/>
    </xf>
    <xf numFmtId="17" fontId="38" fillId="16" borderId="1" xfId="0" applyNumberFormat="1" applyFont="1" applyFill="1" applyBorder="1" applyAlignment="1">
      <alignment horizontal="center" vertical="center" wrapText="1"/>
    </xf>
    <xf numFmtId="10" fontId="40" fillId="16" borderId="1" xfId="0" applyNumberFormat="1" applyFont="1" applyFill="1" applyBorder="1" applyAlignment="1">
      <alignment horizontal="center" vertical="center" wrapText="1"/>
    </xf>
    <xf numFmtId="10" fontId="40" fillId="3" borderId="1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indent="1"/>
    </xf>
    <xf numFmtId="172" fontId="38" fillId="3" borderId="1" xfId="4" applyNumberFormat="1" applyFont="1" applyFill="1" applyBorder="1" applyAlignment="1">
      <alignment horizontal="left" vertical="center" wrapText="1" indent="1"/>
    </xf>
    <xf numFmtId="0" fontId="40" fillId="3" borderId="1" xfId="0" applyFont="1" applyFill="1" applyBorder="1" applyAlignment="1">
      <alignment horizontal="left" vertical="center" wrapText="1" indent="1"/>
    </xf>
    <xf numFmtId="9" fontId="40" fillId="3" borderId="1" xfId="1" applyFont="1" applyFill="1" applyBorder="1" applyAlignment="1">
      <alignment horizontal="left" vertical="center" wrapText="1" indent="1"/>
    </xf>
    <xf numFmtId="14" fontId="40" fillId="3" borderId="1" xfId="0" applyNumberFormat="1" applyFont="1" applyFill="1" applyBorder="1" applyAlignment="1">
      <alignment horizontal="left" vertical="center" wrapText="1" indent="1"/>
    </xf>
    <xf numFmtId="0" fontId="39" fillId="3" borderId="1" xfId="0" applyFont="1" applyFill="1" applyBorder="1" applyAlignment="1">
      <alignment horizontal="left" vertical="center" wrapText="1" indent="1"/>
    </xf>
    <xf numFmtId="9" fontId="40" fillId="3" borderId="2" xfId="1" applyFont="1" applyFill="1" applyBorder="1" applyAlignment="1">
      <alignment vertical="center" wrapText="1"/>
    </xf>
    <xf numFmtId="0" fontId="40" fillId="3" borderId="2" xfId="0" applyFont="1" applyFill="1" applyBorder="1" applyAlignment="1">
      <alignment vertical="center" wrapText="1"/>
    </xf>
    <xf numFmtId="9" fontId="40" fillId="3" borderId="3" xfId="1" applyFont="1" applyFill="1" applyBorder="1" applyAlignment="1">
      <alignment vertical="center" wrapText="1"/>
    </xf>
    <xf numFmtId="0" fontId="40" fillId="3" borderId="3" xfId="0" applyFont="1" applyFill="1" applyBorder="1" applyAlignment="1">
      <alignment vertical="center" wrapText="1"/>
    </xf>
    <xf numFmtId="0" fontId="40" fillId="10" borderId="1" xfId="0" applyFont="1" applyFill="1" applyBorder="1" applyAlignment="1">
      <alignment horizontal="left" vertical="center" wrapText="1" indent="1"/>
    </xf>
    <xf numFmtId="0" fontId="40" fillId="3" borderId="1" xfId="0" applyFont="1" applyFill="1" applyBorder="1" applyAlignment="1">
      <alignment vertical="center" wrapText="1"/>
    </xf>
    <xf numFmtId="10" fontId="39" fillId="10" borderId="1" xfId="0" applyNumberFormat="1" applyFont="1" applyFill="1" applyBorder="1" applyAlignment="1">
      <alignment horizontal="center" vertical="center" wrapText="1"/>
    </xf>
    <xf numFmtId="0" fontId="43" fillId="10" borderId="1" xfId="0" applyFont="1" applyFill="1" applyBorder="1" applyAlignment="1">
      <alignment horizontal="left" vertical="center" wrapText="1"/>
    </xf>
    <xf numFmtId="9" fontId="38" fillId="3" borderId="1" xfId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wrapText="1"/>
    </xf>
    <xf numFmtId="0" fontId="39" fillId="3" borderId="4" xfId="0" applyFont="1" applyFill="1" applyBorder="1" applyAlignment="1">
      <alignment vertical="center" wrapText="1"/>
    </xf>
    <xf numFmtId="9" fontId="40" fillId="0" borderId="1" xfId="0" applyNumberFormat="1" applyFont="1" applyBorder="1" applyAlignment="1">
      <alignment horizontal="center" vertical="center" wrapText="1"/>
    </xf>
    <xf numFmtId="0" fontId="38" fillId="0" borderId="0" xfId="0" applyFont="1"/>
    <xf numFmtId="0" fontId="38" fillId="10" borderId="1" xfId="0" applyFont="1" applyFill="1" applyBorder="1"/>
    <xf numFmtId="9" fontId="40" fillId="3" borderId="1" xfId="1" applyFont="1" applyFill="1" applyBorder="1" applyAlignment="1">
      <alignment horizontal="center" vertical="center" wrapText="1"/>
    </xf>
    <xf numFmtId="173" fontId="38" fillId="3" borderId="0" xfId="0" applyNumberFormat="1" applyFont="1" applyFill="1" applyAlignment="1">
      <alignment horizontal="center"/>
    </xf>
    <xf numFmtId="9" fontId="38" fillId="3" borderId="0" xfId="0" applyNumberFormat="1" applyFont="1" applyFill="1" applyAlignment="1">
      <alignment horizontal="center"/>
    </xf>
    <xf numFmtId="17" fontId="38" fillId="3" borderId="1" xfId="0" applyNumberFormat="1" applyFont="1" applyFill="1" applyBorder="1" applyAlignment="1">
      <alignment horizontal="center" vertical="center"/>
    </xf>
    <xf numFmtId="172" fontId="38" fillId="3" borderId="0" xfId="0" applyNumberFormat="1" applyFont="1" applyFill="1" applyAlignment="1">
      <alignment horizontal="center"/>
    </xf>
    <xf numFmtId="16" fontId="38" fillId="3" borderId="1" xfId="0" applyNumberFormat="1" applyFont="1" applyFill="1" applyBorder="1" applyAlignment="1">
      <alignment vertical="center"/>
    </xf>
    <xf numFmtId="14" fontId="40" fillId="3" borderId="10" xfId="0" applyNumberFormat="1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9" fontId="40" fillId="3" borderId="0" xfId="0" applyNumberFormat="1" applyFont="1" applyFill="1" applyAlignment="1">
      <alignment horizontal="center" vertical="center" wrapText="1"/>
    </xf>
    <xf numFmtId="14" fontId="40" fillId="3" borderId="0" xfId="0" applyNumberFormat="1" applyFont="1" applyFill="1" applyAlignment="1">
      <alignment horizontal="center" vertical="center" wrapText="1"/>
    </xf>
    <xf numFmtId="0" fontId="40" fillId="3" borderId="0" xfId="0" applyFont="1" applyFill="1" applyAlignment="1">
      <alignment horizontal="left" vertical="center" wrapText="1"/>
    </xf>
    <xf numFmtId="0" fontId="39" fillId="3" borderId="0" xfId="0" applyFont="1" applyFill="1" applyAlignment="1">
      <alignment horizontal="center" vertical="center" wrapText="1"/>
    </xf>
    <xf numFmtId="14" fontId="38" fillId="3" borderId="1" xfId="0" applyNumberFormat="1" applyFont="1" applyFill="1" applyBorder="1"/>
    <xf numFmtId="9" fontId="38" fillId="3" borderId="1" xfId="0" applyNumberFormat="1" applyFont="1" applyFill="1" applyBorder="1"/>
    <xf numFmtId="9" fontId="38" fillId="3" borderId="0" xfId="1" applyFont="1" applyFill="1" applyAlignment="1">
      <alignment horizontal="center" vertical="center"/>
    </xf>
    <xf numFmtId="0" fontId="40" fillId="3" borderId="4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center" wrapText="1"/>
    </xf>
    <xf numFmtId="44" fontId="38" fillId="3" borderId="1" xfId="4" applyFont="1" applyFill="1" applyBorder="1"/>
    <xf numFmtId="0" fontId="52" fillId="0" borderId="0" xfId="0" applyFont="1"/>
    <xf numFmtId="0" fontId="53" fillId="0" borderId="0" xfId="0" applyFont="1"/>
    <xf numFmtId="0" fontId="53" fillId="0" borderId="1" xfId="0" applyFont="1" applyBorder="1" applyAlignment="1">
      <alignment horizontal="center" wrapText="1"/>
    </xf>
    <xf numFmtId="0" fontId="52" fillId="0" borderId="1" xfId="0" applyFont="1" applyBorder="1"/>
    <xf numFmtId="0" fontId="52" fillId="0" borderId="1" xfId="0" applyFont="1" applyBorder="1" applyAlignment="1">
      <alignment wrapText="1"/>
    </xf>
    <xf numFmtId="0" fontId="52" fillId="3" borderId="1" xfId="0" applyFont="1" applyFill="1" applyBorder="1"/>
    <xf numFmtId="0" fontId="52" fillId="3" borderId="1" xfId="0" applyFont="1" applyFill="1" applyBorder="1" applyAlignment="1">
      <alignment wrapText="1"/>
    </xf>
    <xf numFmtId="0" fontId="52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left" wrapText="1"/>
    </xf>
    <xf numFmtId="0" fontId="52" fillId="0" borderId="1" xfId="0" applyFont="1" applyBorder="1" applyAlignment="1">
      <alignment horizontal="center"/>
    </xf>
    <xf numFmtId="0" fontId="40" fillId="3" borderId="1" xfId="0" applyFont="1" applyFill="1" applyBorder="1" applyAlignment="1">
      <alignment vertical="center"/>
    </xf>
    <xf numFmtId="0" fontId="39" fillId="2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"/>
    </xf>
    <xf numFmtId="0" fontId="40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44" fontId="43" fillId="0" borderId="1" xfId="4" applyFont="1" applyFill="1" applyBorder="1" applyAlignment="1">
      <alignment horizontal="center" vertical="center" wrapText="1"/>
    </xf>
    <xf numFmtId="9" fontId="40" fillId="3" borderId="1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/>
    </xf>
    <xf numFmtId="44" fontId="40" fillId="0" borderId="1" xfId="4" applyFont="1" applyFill="1" applyBorder="1" applyAlignment="1">
      <alignment horizontal="center" vertical="center" wrapText="1"/>
    </xf>
    <xf numFmtId="0" fontId="39" fillId="0" borderId="1" xfId="2" applyFont="1" applyBorder="1" applyAlignment="1">
      <alignment horizontal="center" vertical="center"/>
    </xf>
    <xf numFmtId="170" fontId="39" fillId="0" borderId="1" xfId="2" applyNumberFormat="1" applyFont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/>
    </xf>
    <xf numFmtId="0" fontId="38" fillId="3" borderId="13" xfId="0" applyFont="1" applyFill="1" applyBorder="1" applyAlignment="1">
      <alignment horizontal="center"/>
    </xf>
    <xf numFmtId="0" fontId="38" fillId="3" borderId="11" xfId="0" applyFont="1" applyFill="1" applyBorder="1" applyAlignment="1">
      <alignment horizontal="center"/>
    </xf>
    <xf numFmtId="0" fontId="38" fillId="3" borderId="8" xfId="0" applyFont="1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38" fillId="3" borderId="12" xfId="0" applyFont="1" applyFill="1" applyBorder="1" applyAlignment="1">
      <alignment horizontal="center"/>
    </xf>
    <xf numFmtId="0" fontId="38" fillId="3" borderId="9" xfId="0" applyFont="1" applyFill="1" applyBorder="1" applyAlignment="1">
      <alignment horizontal="center"/>
    </xf>
    <xf numFmtId="0" fontId="38" fillId="3" borderId="6" xfId="0" applyFont="1" applyFill="1" applyBorder="1" applyAlignment="1">
      <alignment horizontal="center"/>
    </xf>
    <xf numFmtId="0" fontId="38" fillId="3" borderId="14" xfId="0" applyFont="1" applyFill="1" applyBorder="1" applyAlignment="1">
      <alignment horizontal="center"/>
    </xf>
    <xf numFmtId="0" fontId="39" fillId="0" borderId="1" xfId="2" applyFont="1" applyBorder="1" applyAlignment="1">
      <alignment horizontal="center" vertical="center" wrapText="1"/>
    </xf>
    <xf numFmtId="0" fontId="39" fillId="16" borderId="10" xfId="0" applyFont="1" applyFill="1" applyBorder="1" applyAlignment="1">
      <alignment horizontal="center" vertical="center" wrapText="1"/>
    </xf>
    <xf numFmtId="0" fontId="39" fillId="16" borderId="15" xfId="0" applyFont="1" applyFill="1" applyBorder="1" applyAlignment="1">
      <alignment horizontal="center" vertical="center" wrapText="1"/>
    </xf>
    <xf numFmtId="0" fontId="39" fillId="16" borderId="5" xfId="0" applyFont="1" applyFill="1" applyBorder="1" applyAlignment="1">
      <alignment horizontal="center" vertical="center" wrapText="1"/>
    </xf>
    <xf numFmtId="164" fontId="41" fillId="0" borderId="10" xfId="0" applyNumberFormat="1" applyFont="1" applyBorder="1" applyAlignment="1">
      <alignment horizontal="center" vertical="center"/>
    </xf>
    <xf numFmtId="164" fontId="41" fillId="0" borderId="15" xfId="0" applyNumberFormat="1" applyFont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0" fontId="39" fillId="16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/>
    </xf>
    <xf numFmtId="164" fontId="41" fillId="3" borderId="0" xfId="0" applyNumberFormat="1" applyFont="1" applyFill="1" applyAlignment="1">
      <alignment horizontal="center" vertical="center"/>
    </xf>
    <xf numFmtId="0" fontId="42" fillId="6" borderId="7" xfId="0" applyFont="1" applyFill="1" applyBorder="1" applyAlignment="1">
      <alignment horizontal="center" vertical="center" wrapText="1"/>
    </xf>
    <xf numFmtId="0" fontId="42" fillId="6" borderId="13" xfId="0" applyFont="1" applyFill="1" applyBorder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42" fillId="6" borderId="11" xfId="0" applyFont="1" applyFill="1" applyBorder="1" applyAlignment="1">
      <alignment horizontal="center" vertical="center" wrapText="1"/>
    </xf>
    <xf numFmtId="0" fontId="42" fillId="6" borderId="9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>
      <alignment horizontal="center" vertical="center" wrapText="1"/>
    </xf>
    <xf numFmtId="0" fontId="42" fillId="6" borderId="14" xfId="0" applyFont="1" applyFill="1" applyBorder="1" applyAlignment="1">
      <alignment horizontal="center" vertical="center" wrapText="1"/>
    </xf>
    <xf numFmtId="164" fontId="41" fillId="0" borderId="1" xfId="0" applyNumberFormat="1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39" fillId="16" borderId="4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167" fontId="40" fillId="3" borderId="10" xfId="3" applyNumberFormat="1" applyFont="1" applyFill="1" applyBorder="1" applyAlignment="1">
      <alignment horizontal="center" vertical="center" wrapText="1"/>
    </xf>
    <xf numFmtId="167" fontId="40" fillId="3" borderId="5" xfId="3" applyNumberFormat="1" applyFont="1" applyFill="1" applyBorder="1" applyAlignment="1">
      <alignment horizontal="center" vertical="center" wrapText="1"/>
    </xf>
    <xf numFmtId="9" fontId="40" fillId="3" borderId="2" xfId="0" applyNumberFormat="1" applyFont="1" applyFill="1" applyBorder="1" applyAlignment="1">
      <alignment horizontal="center" vertical="center" wrapText="1"/>
    </xf>
    <xf numFmtId="9" fontId="40" fillId="3" borderId="3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44" fontId="40" fillId="0" borderId="2" xfId="4" applyFont="1" applyFill="1" applyBorder="1" applyAlignment="1">
      <alignment horizontal="center" vertical="center" wrapText="1"/>
    </xf>
    <xf numFmtId="44" fontId="40" fillId="0" borderId="3" xfId="4" applyFont="1" applyFill="1" applyBorder="1" applyAlignment="1">
      <alignment horizontal="center" vertical="center" wrapText="1"/>
    </xf>
    <xf numFmtId="44" fontId="40" fillId="10" borderId="2" xfId="4" applyFont="1" applyFill="1" applyBorder="1" applyAlignment="1">
      <alignment horizontal="center" vertical="center" wrapText="1"/>
    </xf>
    <xf numFmtId="44" fontId="40" fillId="10" borderId="4" xfId="4" applyFont="1" applyFill="1" applyBorder="1" applyAlignment="1">
      <alignment horizontal="center" vertical="center" wrapText="1"/>
    </xf>
    <xf numFmtId="0" fontId="40" fillId="10" borderId="2" xfId="0" applyFont="1" applyFill="1" applyBorder="1" applyAlignment="1">
      <alignment horizontal="center" vertical="center" wrapText="1"/>
    </xf>
    <xf numFmtId="0" fontId="40" fillId="10" borderId="4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4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0" fillId="10" borderId="14" xfId="0" applyFont="1" applyFill="1" applyBorder="1" applyAlignment="1">
      <alignment horizontal="center" vertical="center" wrapText="1"/>
    </xf>
    <xf numFmtId="44" fontId="40" fillId="3" borderId="1" xfId="4" applyFont="1" applyFill="1" applyBorder="1" applyAlignment="1">
      <alignment horizontal="center" vertical="center" wrapText="1"/>
    </xf>
    <xf numFmtId="44" fontId="40" fillId="3" borderId="2" xfId="4" applyFont="1" applyFill="1" applyBorder="1" applyAlignment="1">
      <alignment horizontal="center" vertical="center" wrapText="1"/>
    </xf>
    <xf numFmtId="44" fontId="40" fillId="3" borderId="3" xfId="4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44" fontId="40" fillId="0" borderId="2" xfId="4" applyFont="1" applyBorder="1" applyAlignment="1">
      <alignment horizontal="center" vertical="center" wrapText="1"/>
    </xf>
    <xf numFmtId="44" fontId="40" fillId="0" borderId="3" xfId="4" applyFont="1" applyBorder="1" applyAlignment="1">
      <alignment horizontal="center" vertical="center" wrapText="1"/>
    </xf>
    <xf numFmtId="44" fontId="40" fillId="0" borderId="1" xfId="4" applyFont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9" fontId="23" fillId="3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7" fontId="40" fillId="3" borderId="2" xfId="0" applyNumberFormat="1" applyFont="1" applyFill="1" applyBorder="1" applyAlignment="1">
      <alignment horizontal="center" vertical="center" wrapText="1"/>
    </xf>
    <xf numFmtId="17" fontId="40" fillId="3" borderId="3" xfId="0" applyNumberFormat="1" applyFont="1" applyFill="1" applyBorder="1" applyAlignment="1">
      <alignment horizontal="center" vertical="center" wrapText="1"/>
    </xf>
    <xf numFmtId="17" fontId="40" fillId="3" borderId="4" xfId="0" applyNumberFormat="1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40" fillId="3" borderId="4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172" fontId="39" fillId="3" borderId="2" xfId="4" applyNumberFormat="1" applyFont="1" applyFill="1" applyBorder="1" applyAlignment="1">
      <alignment horizontal="center" vertical="center" wrapText="1"/>
    </xf>
    <xf numFmtId="172" fontId="39" fillId="3" borderId="3" xfId="4" applyNumberFormat="1" applyFont="1" applyFill="1" applyBorder="1" applyAlignment="1">
      <alignment horizontal="center" vertical="center" wrapText="1"/>
    </xf>
    <xf numFmtId="172" fontId="39" fillId="3" borderId="4" xfId="4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164" fontId="38" fillId="0" borderId="10" xfId="0" applyNumberFormat="1" applyFont="1" applyBorder="1" applyAlignment="1">
      <alignment horizontal="left" vertical="center"/>
    </xf>
    <xf numFmtId="164" fontId="38" fillId="0" borderId="15" xfId="0" applyNumberFormat="1" applyFont="1" applyBorder="1" applyAlignment="1">
      <alignment horizontal="left" vertical="center"/>
    </xf>
    <xf numFmtId="164" fontId="38" fillId="0" borderId="5" xfId="0" applyNumberFormat="1" applyFont="1" applyBorder="1" applyAlignment="1">
      <alignment horizontal="left" vertical="center"/>
    </xf>
    <xf numFmtId="0" fontId="39" fillId="10" borderId="1" xfId="0" applyFont="1" applyFill="1" applyBorder="1" applyAlignment="1">
      <alignment horizontal="center" vertical="center" wrapText="1"/>
    </xf>
    <xf numFmtId="9" fontId="39" fillId="10" borderId="1" xfId="0" applyNumberFormat="1" applyFont="1" applyFill="1" applyBorder="1" applyAlignment="1">
      <alignment horizontal="center" vertical="center" wrapText="1"/>
    </xf>
    <xf numFmtId="165" fontId="39" fillId="10" borderId="2" xfId="0" applyNumberFormat="1" applyFont="1" applyFill="1" applyBorder="1" applyAlignment="1">
      <alignment horizontal="center" vertical="center" wrapText="1"/>
    </xf>
    <xf numFmtId="165" fontId="39" fillId="10" borderId="4" xfId="0" applyNumberFormat="1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171" fontId="45" fillId="0" borderId="2" xfId="0" applyNumberFormat="1" applyFont="1" applyBorder="1" applyAlignment="1">
      <alignment horizontal="center" vertical="center" wrapText="1"/>
    </xf>
    <xf numFmtId="171" fontId="45" fillId="0" borderId="3" xfId="0" applyNumberFormat="1" applyFont="1" applyBorder="1" applyAlignment="1">
      <alignment horizontal="center" vertical="center" wrapText="1"/>
    </xf>
    <xf numFmtId="171" fontId="45" fillId="0" borderId="4" xfId="0" applyNumberFormat="1" applyFont="1" applyBorder="1" applyAlignment="1">
      <alignment horizontal="center" vertical="center" wrapText="1"/>
    </xf>
    <xf numFmtId="0" fontId="39" fillId="10" borderId="3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39" fillId="3" borderId="8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>
      <alignment horizontal="center" vertical="center" wrapText="1"/>
    </xf>
    <xf numFmtId="9" fontId="39" fillId="3" borderId="2" xfId="0" applyNumberFormat="1" applyFont="1" applyFill="1" applyBorder="1" applyAlignment="1">
      <alignment horizontal="center" vertical="center" wrapText="1"/>
    </xf>
    <xf numFmtId="9" fontId="39" fillId="3" borderId="3" xfId="0" applyNumberFormat="1" applyFont="1" applyFill="1" applyBorder="1" applyAlignment="1">
      <alignment horizontal="center" vertical="center" wrapText="1"/>
    </xf>
    <xf numFmtId="9" fontId="39" fillId="3" borderId="4" xfId="0" applyNumberFormat="1" applyFont="1" applyFill="1" applyBorder="1" applyAlignment="1">
      <alignment horizontal="center" vertical="center" wrapText="1"/>
    </xf>
    <xf numFmtId="14" fontId="39" fillId="10" borderId="2" xfId="0" applyNumberFormat="1" applyFont="1" applyFill="1" applyBorder="1" applyAlignment="1">
      <alignment horizontal="center" vertical="center" wrapText="1"/>
    </xf>
    <xf numFmtId="14" fontId="39" fillId="10" borderId="4" xfId="0" applyNumberFormat="1" applyFont="1" applyFill="1" applyBorder="1" applyAlignment="1">
      <alignment horizontal="center" vertical="center" wrapText="1"/>
    </xf>
    <xf numFmtId="10" fontId="39" fillId="3" borderId="2" xfId="0" applyNumberFormat="1" applyFont="1" applyFill="1" applyBorder="1" applyAlignment="1">
      <alignment horizontal="center" vertical="center" wrapText="1"/>
    </xf>
    <xf numFmtId="10" fontId="39" fillId="3" borderId="4" xfId="0" applyNumberFormat="1" applyFont="1" applyFill="1" applyBorder="1" applyAlignment="1">
      <alignment horizontal="center" vertical="center" wrapText="1"/>
    </xf>
    <xf numFmtId="10" fontId="39" fillId="3" borderId="3" xfId="0" applyNumberFormat="1" applyFont="1" applyFill="1" applyBorder="1" applyAlignment="1">
      <alignment horizontal="center" vertical="center" wrapText="1"/>
    </xf>
    <xf numFmtId="14" fontId="39" fillId="3" borderId="2" xfId="0" applyNumberFormat="1" applyFont="1" applyFill="1" applyBorder="1" applyAlignment="1">
      <alignment horizontal="center" vertical="center" wrapText="1"/>
    </xf>
    <xf numFmtId="14" fontId="39" fillId="3" borderId="3" xfId="0" applyNumberFormat="1" applyFont="1" applyFill="1" applyBorder="1" applyAlignment="1">
      <alignment horizontal="center" vertical="center" wrapText="1"/>
    </xf>
    <xf numFmtId="14" fontId="39" fillId="3" borderId="4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14" fontId="40" fillId="3" borderId="1" xfId="0" applyNumberFormat="1" applyFont="1" applyFill="1" applyBorder="1" applyAlignment="1">
      <alignment horizontal="justify" vertical="center" wrapText="1"/>
    </xf>
    <xf numFmtId="14" fontId="40" fillId="3" borderId="2" xfId="0" applyNumberFormat="1" applyFont="1" applyFill="1" applyBorder="1" applyAlignment="1">
      <alignment horizontal="justify" vertical="center" wrapText="1"/>
    </xf>
    <xf numFmtId="9" fontId="39" fillId="3" borderId="2" xfId="1" applyFont="1" applyFill="1" applyBorder="1" applyAlignment="1">
      <alignment horizontal="center" vertical="center" wrapText="1"/>
    </xf>
    <xf numFmtId="9" fontId="39" fillId="3" borderId="3" xfId="1" applyFont="1" applyFill="1" applyBorder="1" applyAlignment="1">
      <alignment horizontal="center" vertical="center" wrapText="1"/>
    </xf>
    <xf numFmtId="14" fontId="40" fillId="3" borderId="1" xfId="0" applyNumberFormat="1" applyFont="1" applyFill="1" applyBorder="1" applyAlignment="1">
      <alignment horizontal="center" vertical="center" wrapText="1"/>
    </xf>
    <xf numFmtId="14" fontId="40" fillId="3" borderId="2" xfId="0" applyNumberFormat="1" applyFont="1" applyFill="1" applyBorder="1" applyAlignment="1">
      <alignment horizontal="center" vertical="center" wrapText="1"/>
    </xf>
    <xf numFmtId="14" fontId="40" fillId="3" borderId="7" xfId="0" applyNumberFormat="1" applyFont="1" applyFill="1" applyBorder="1" applyAlignment="1">
      <alignment horizontal="center" vertical="center" wrapText="1"/>
    </xf>
    <xf numFmtId="14" fontId="40" fillId="3" borderId="11" xfId="0" applyNumberFormat="1" applyFont="1" applyFill="1" applyBorder="1" applyAlignment="1">
      <alignment horizontal="center" vertical="center" wrapText="1"/>
    </xf>
    <xf numFmtId="14" fontId="40" fillId="3" borderId="8" xfId="0" applyNumberFormat="1" applyFont="1" applyFill="1" applyBorder="1" applyAlignment="1">
      <alignment horizontal="center" vertical="center" wrapText="1"/>
    </xf>
    <xf numFmtId="14" fontId="40" fillId="3" borderId="12" xfId="0" applyNumberFormat="1" applyFont="1" applyFill="1" applyBorder="1" applyAlignment="1">
      <alignment horizontal="center" vertical="center" wrapText="1"/>
    </xf>
    <xf numFmtId="14" fontId="40" fillId="3" borderId="9" xfId="0" applyNumberFormat="1" applyFont="1" applyFill="1" applyBorder="1" applyAlignment="1">
      <alignment horizontal="center" vertical="center" wrapText="1"/>
    </xf>
    <xf numFmtId="14" fontId="40" fillId="3" borderId="14" xfId="0" applyNumberFormat="1" applyFont="1" applyFill="1" applyBorder="1" applyAlignment="1">
      <alignment horizontal="center" vertical="center" wrapText="1"/>
    </xf>
    <xf numFmtId="9" fontId="39" fillId="3" borderId="4" xfId="1" applyFont="1" applyFill="1" applyBorder="1" applyAlignment="1">
      <alignment horizontal="center" vertical="center" wrapText="1"/>
    </xf>
    <xf numFmtId="14" fontId="40" fillId="3" borderId="3" xfId="0" applyNumberFormat="1" applyFont="1" applyFill="1" applyBorder="1" applyAlignment="1">
      <alignment horizontal="center" vertical="center" wrapText="1"/>
    </xf>
    <xf numFmtId="14" fontId="40" fillId="3" borderId="4" xfId="0" applyNumberFormat="1" applyFont="1" applyFill="1" applyBorder="1" applyAlignment="1">
      <alignment horizontal="center" vertical="center" wrapText="1"/>
    </xf>
    <xf numFmtId="14" fontId="40" fillId="3" borderId="2" xfId="0" applyNumberFormat="1" applyFont="1" applyFill="1" applyBorder="1" applyAlignment="1">
      <alignment horizontal="left" vertical="center" wrapText="1"/>
    </xf>
    <xf numFmtId="14" fontId="40" fillId="3" borderId="4" xfId="0" applyNumberFormat="1" applyFont="1" applyFill="1" applyBorder="1" applyAlignment="1">
      <alignment horizontal="left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9" fontId="39" fillId="3" borderId="1" xfId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/>
    </xf>
    <xf numFmtId="0" fontId="42" fillId="6" borderId="8" xfId="0" applyFont="1" applyFill="1" applyBorder="1" applyAlignment="1">
      <alignment horizontal="center" vertical="center" wrapText="1"/>
    </xf>
    <xf numFmtId="0" fontId="42" fillId="6" borderId="12" xfId="0" applyFont="1" applyFill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1" xfId="2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10" xfId="2" applyFont="1" applyBorder="1" applyAlignment="1">
      <alignment horizontal="center" vertical="center"/>
    </xf>
    <xf numFmtId="0" fontId="39" fillId="0" borderId="5" xfId="2" applyFont="1" applyBorder="1" applyAlignment="1">
      <alignment horizontal="center" vertical="center"/>
    </xf>
    <xf numFmtId="170" fontId="39" fillId="0" borderId="10" xfId="2" applyNumberFormat="1" applyFont="1" applyBorder="1" applyAlignment="1">
      <alignment horizontal="center" vertical="center"/>
    </xf>
    <xf numFmtId="170" fontId="39" fillId="0" borderId="5" xfId="2" applyNumberFormat="1" applyFont="1" applyBorder="1" applyAlignment="1">
      <alignment horizontal="center" vertical="center"/>
    </xf>
    <xf numFmtId="0" fontId="39" fillId="0" borderId="10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14" fontId="41" fillId="3" borderId="10" xfId="0" applyNumberFormat="1" applyFont="1" applyFill="1" applyBorder="1" applyAlignment="1">
      <alignment horizontal="center" vertical="center"/>
    </xf>
    <xf numFmtId="14" fontId="41" fillId="3" borderId="5" xfId="0" applyNumberFormat="1" applyFont="1" applyFill="1" applyBorder="1" applyAlignment="1">
      <alignment horizontal="center" vertical="center"/>
    </xf>
    <xf numFmtId="164" fontId="41" fillId="3" borderId="8" xfId="0" applyNumberFormat="1" applyFont="1" applyFill="1" applyBorder="1" applyAlignment="1">
      <alignment horizontal="center" vertical="center"/>
    </xf>
    <xf numFmtId="164" fontId="41" fillId="3" borderId="12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0" fontId="39" fillId="6" borderId="7" xfId="0" applyFont="1" applyFill="1" applyBorder="1" applyAlignment="1">
      <alignment horizontal="center" vertical="center"/>
    </xf>
    <xf numFmtId="0" fontId="39" fillId="6" borderId="13" xfId="0" applyFont="1" applyFill="1" applyBorder="1" applyAlignment="1">
      <alignment horizontal="center" vertical="center"/>
    </xf>
    <xf numFmtId="0" fontId="39" fillId="6" borderId="11" xfId="0" applyFont="1" applyFill="1" applyBorder="1" applyAlignment="1">
      <alignment horizontal="center" vertical="center"/>
    </xf>
    <xf numFmtId="0" fontId="39" fillId="6" borderId="9" xfId="0" applyFont="1" applyFill="1" applyBorder="1" applyAlignment="1">
      <alignment horizontal="center" vertical="center"/>
    </xf>
    <xf numFmtId="0" fontId="39" fillId="6" borderId="6" xfId="0" applyFont="1" applyFill="1" applyBorder="1" applyAlignment="1">
      <alignment horizontal="center" vertical="center"/>
    </xf>
    <xf numFmtId="0" fontId="39" fillId="6" borderId="14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14" xfId="0" applyFont="1" applyFill="1" applyBorder="1" applyAlignment="1">
      <alignment horizontal="center" vertical="center" wrapText="1"/>
    </xf>
    <xf numFmtId="9" fontId="40" fillId="3" borderId="4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3" fontId="40" fillId="3" borderId="3" xfId="0" applyNumberFormat="1" applyFont="1" applyFill="1" applyBorder="1" applyAlignment="1">
      <alignment horizontal="center" vertical="center" wrapText="1"/>
    </xf>
    <xf numFmtId="3" fontId="40" fillId="3" borderId="4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9" fontId="40" fillId="3" borderId="2" xfId="0" applyNumberFormat="1" applyFont="1" applyFill="1" applyBorder="1" applyAlignment="1">
      <alignment horizontal="center" vertical="center"/>
    </xf>
    <xf numFmtId="9" fontId="40" fillId="3" borderId="3" xfId="0" applyNumberFormat="1" applyFont="1" applyFill="1" applyBorder="1" applyAlignment="1">
      <alignment horizontal="center" vertical="center"/>
    </xf>
    <xf numFmtId="9" fontId="40" fillId="3" borderId="4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40" fillId="16" borderId="10" xfId="0" applyFont="1" applyFill="1" applyBorder="1" applyAlignment="1">
      <alignment horizontal="center" vertical="center" wrapText="1"/>
    </xf>
    <xf numFmtId="0" fontId="40" fillId="16" borderId="15" xfId="0" applyFont="1" applyFill="1" applyBorder="1" applyAlignment="1">
      <alignment horizontal="center" vertical="center" wrapText="1"/>
    </xf>
    <xf numFmtId="0" fontId="40" fillId="16" borderId="5" xfId="0" applyFont="1" applyFill="1" applyBorder="1" applyAlignment="1">
      <alignment horizontal="center" vertical="center" wrapText="1"/>
    </xf>
    <xf numFmtId="164" fontId="38" fillId="0" borderId="10" xfId="0" applyNumberFormat="1" applyFont="1" applyBorder="1" applyAlignment="1">
      <alignment horizontal="center" vertical="center"/>
    </xf>
    <xf numFmtId="164" fontId="38" fillId="0" borderId="15" xfId="0" applyNumberFormat="1" applyFont="1" applyBorder="1" applyAlignment="1">
      <alignment horizontal="center" vertical="center"/>
    </xf>
    <xf numFmtId="164" fontId="38" fillId="0" borderId="5" xfId="0" applyNumberFormat="1" applyFont="1" applyBorder="1" applyAlignment="1">
      <alignment horizontal="center" vertical="center"/>
    </xf>
    <xf numFmtId="164" fontId="38" fillId="3" borderId="0" xfId="0" applyNumberFormat="1" applyFont="1" applyFill="1" applyAlignment="1">
      <alignment horizontal="center" vertical="center"/>
    </xf>
    <xf numFmtId="0" fontId="40" fillId="16" borderId="1" xfId="0" applyFont="1" applyFill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 wrapText="1"/>
    </xf>
    <xf numFmtId="0" fontId="46" fillId="6" borderId="13" xfId="0" applyFont="1" applyFill="1" applyBorder="1" applyAlignment="1">
      <alignment horizontal="center" vertical="center" wrapText="1"/>
    </xf>
    <xf numFmtId="0" fontId="46" fillId="6" borderId="0" xfId="0" applyFont="1" applyFill="1" applyAlignment="1">
      <alignment horizontal="center" vertical="center" wrapText="1"/>
    </xf>
    <xf numFmtId="0" fontId="46" fillId="6" borderId="11" xfId="0" applyFont="1" applyFill="1" applyBorder="1" applyAlignment="1">
      <alignment horizontal="center" vertical="center" wrapText="1"/>
    </xf>
    <xf numFmtId="0" fontId="46" fillId="6" borderId="9" xfId="0" applyFont="1" applyFill="1" applyBorder="1" applyAlignment="1">
      <alignment horizontal="center" vertical="center" wrapText="1"/>
    </xf>
    <xf numFmtId="0" fontId="46" fillId="6" borderId="6" xfId="0" applyFont="1" applyFill="1" applyBorder="1" applyAlignment="1">
      <alignment horizontal="center" vertical="center" wrapText="1"/>
    </xf>
    <xf numFmtId="0" fontId="46" fillId="6" borderId="14" xfId="0" applyFont="1" applyFill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/>
    </xf>
    <xf numFmtId="170" fontId="40" fillId="0" borderId="1" xfId="2" applyNumberFormat="1" applyFont="1" applyBorder="1" applyAlignment="1">
      <alignment horizontal="center" vertical="center"/>
    </xf>
    <xf numFmtId="14" fontId="38" fillId="3" borderId="1" xfId="0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0" fontId="40" fillId="16" borderId="4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0" fontId="40" fillId="3" borderId="2" xfId="0" applyNumberFormat="1" applyFont="1" applyFill="1" applyBorder="1" applyAlignment="1">
      <alignment horizontal="center" vertical="center" wrapText="1"/>
    </xf>
    <xf numFmtId="10" fontId="40" fillId="3" borderId="3" xfId="0" applyNumberFormat="1" applyFont="1" applyFill="1" applyBorder="1" applyAlignment="1">
      <alignment horizontal="center" vertical="center" wrapText="1"/>
    </xf>
    <xf numFmtId="10" fontId="40" fillId="3" borderId="4" xfId="0" applyNumberFormat="1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40" fillId="3" borderId="14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 indent="1"/>
    </xf>
    <xf numFmtId="9" fontId="40" fillId="3" borderId="1" xfId="1" applyFont="1" applyFill="1" applyBorder="1" applyAlignment="1">
      <alignment horizontal="left" vertical="center" wrapText="1" indent="1"/>
    </xf>
    <xf numFmtId="9" fontId="40" fillId="3" borderId="2" xfId="1" applyFont="1" applyFill="1" applyBorder="1" applyAlignment="1">
      <alignment horizontal="center" vertical="center" wrapText="1"/>
    </xf>
    <xf numFmtId="9" fontId="40" fillId="3" borderId="4" xfId="1" applyFont="1" applyFill="1" applyBorder="1" applyAlignment="1">
      <alignment horizontal="center" vertical="center" wrapText="1"/>
    </xf>
    <xf numFmtId="9" fontId="40" fillId="3" borderId="2" xfId="1" applyFont="1" applyFill="1" applyBorder="1" applyAlignment="1">
      <alignment horizontal="left" vertical="center" wrapText="1" indent="1"/>
    </xf>
    <xf numFmtId="9" fontId="40" fillId="3" borderId="3" xfId="1" applyFont="1" applyFill="1" applyBorder="1" applyAlignment="1">
      <alignment horizontal="left" vertical="center" wrapText="1" indent="1"/>
    </xf>
    <xf numFmtId="44" fontId="40" fillId="0" borderId="2" xfId="4" applyFont="1" applyFill="1" applyBorder="1" applyAlignment="1">
      <alignment horizontal="left" vertical="center" wrapText="1" indent="1"/>
    </xf>
    <xf numFmtId="44" fontId="40" fillId="0" borderId="4" xfId="4" applyFont="1" applyFill="1" applyBorder="1" applyAlignment="1">
      <alignment horizontal="left" vertical="center" wrapText="1" indent="1"/>
    </xf>
    <xf numFmtId="44" fontId="40" fillId="3" borderId="2" xfId="4" applyFont="1" applyFill="1" applyBorder="1" applyAlignment="1">
      <alignment horizontal="left" vertical="center" wrapText="1" indent="1"/>
    </xf>
    <xf numFmtId="44" fontId="40" fillId="3" borderId="3" xfId="4" applyFont="1" applyFill="1" applyBorder="1" applyAlignment="1">
      <alignment horizontal="left" vertical="center" wrapText="1" indent="1"/>
    </xf>
    <xf numFmtId="9" fontId="40" fillId="3" borderId="3" xfId="1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left" vertical="center" wrapText="1" indent="1"/>
    </xf>
    <xf numFmtId="0" fontId="40" fillId="3" borderId="3" xfId="0" applyFont="1" applyFill="1" applyBorder="1" applyAlignment="1">
      <alignment horizontal="left" vertical="center" wrapText="1" indent="1"/>
    </xf>
    <xf numFmtId="0" fontId="40" fillId="3" borderId="7" xfId="0" applyFont="1" applyFill="1" applyBorder="1" applyAlignment="1">
      <alignment horizontal="left" vertical="center" wrapText="1" indent="1"/>
    </xf>
    <xf numFmtId="0" fontId="40" fillId="3" borderId="11" xfId="0" applyFont="1" applyFill="1" applyBorder="1" applyAlignment="1">
      <alignment horizontal="left" vertical="center" wrapText="1" indent="1"/>
    </xf>
    <xf numFmtId="0" fontId="40" fillId="3" borderId="8" xfId="0" applyFont="1" applyFill="1" applyBorder="1" applyAlignment="1">
      <alignment horizontal="left" vertical="center" wrapText="1" indent="1"/>
    </xf>
    <xf numFmtId="0" fontId="40" fillId="3" borderId="12" xfId="0" applyFont="1" applyFill="1" applyBorder="1" applyAlignment="1">
      <alignment horizontal="left" vertical="center" wrapText="1" indent="1"/>
    </xf>
    <xf numFmtId="44" fontId="40" fillId="3" borderId="4" xfId="4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left" vertical="center" wrapText="1" indent="1"/>
    </xf>
    <xf numFmtId="0" fontId="40" fillId="3" borderId="14" xfId="0" applyFont="1" applyFill="1" applyBorder="1" applyAlignment="1">
      <alignment horizontal="left" vertical="center" wrapText="1" indent="1"/>
    </xf>
    <xf numFmtId="9" fontId="40" fillId="3" borderId="4" xfId="1" applyFont="1" applyFill="1" applyBorder="1" applyAlignment="1">
      <alignment horizontal="left" vertical="center" wrapText="1" indent="1"/>
    </xf>
    <xf numFmtId="0" fontId="38" fillId="0" borderId="1" xfId="0" applyFont="1" applyBorder="1" applyAlignment="1">
      <alignment horizontal="left" vertical="center"/>
    </xf>
    <xf numFmtId="0" fontId="39" fillId="16" borderId="4" xfId="0" applyFont="1" applyFill="1" applyBorder="1" applyAlignment="1">
      <alignment horizontal="left" vertical="center" wrapText="1"/>
    </xf>
    <xf numFmtId="0" fontId="40" fillId="17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9" fontId="39" fillId="10" borderId="2" xfId="1" applyFont="1" applyFill="1" applyBorder="1" applyAlignment="1">
      <alignment horizontal="center" vertical="center" wrapText="1"/>
    </xf>
    <xf numFmtId="9" fontId="39" fillId="10" borderId="3" xfId="1" applyFont="1" applyFill="1" applyBorder="1" applyAlignment="1">
      <alignment horizontal="center" vertical="center" wrapText="1"/>
    </xf>
    <xf numFmtId="0" fontId="40" fillId="10" borderId="3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wrapText="1"/>
    </xf>
    <xf numFmtId="0" fontId="38" fillId="3" borderId="5" xfId="0" applyFont="1" applyFill="1" applyBorder="1" applyAlignment="1">
      <alignment horizont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9" fontId="40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9" fontId="40" fillId="0" borderId="1" xfId="0" applyNumberFormat="1" applyFont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14" fontId="40" fillId="10" borderId="1" xfId="0" applyNumberFormat="1" applyFont="1" applyFill="1" applyBorder="1" applyAlignment="1">
      <alignment horizontal="center" vertical="center" wrapText="1"/>
    </xf>
    <xf numFmtId="9" fontId="40" fillId="10" borderId="1" xfId="0" applyNumberFormat="1" applyFont="1" applyFill="1" applyBorder="1" applyAlignment="1">
      <alignment horizontal="center" vertical="center" wrapText="1"/>
    </xf>
    <xf numFmtId="44" fontId="40" fillId="10" borderId="1" xfId="4" applyFont="1" applyFill="1" applyBorder="1" applyAlignment="1">
      <alignment horizontal="center" vertical="center" wrapText="1"/>
    </xf>
    <xf numFmtId="0" fontId="41" fillId="10" borderId="0" xfId="0" applyFont="1" applyFill="1" applyAlignment="1">
      <alignment horizontal="center" wrapText="1"/>
    </xf>
    <xf numFmtId="173" fontId="40" fillId="3" borderId="2" xfId="0" applyNumberFormat="1" applyFont="1" applyFill="1" applyBorder="1" applyAlignment="1">
      <alignment horizontal="center" vertical="center" wrapText="1"/>
    </xf>
    <xf numFmtId="173" fontId="40" fillId="3" borderId="3" xfId="0" applyNumberFormat="1" applyFont="1" applyFill="1" applyBorder="1" applyAlignment="1">
      <alignment horizontal="center" vertical="center" wrapText="1"/>
    </xf>
    <xf numFmtId="173" fontId="40" fillId="3" borderId="4" xfId="0" applyNumberFormat="1" applyFont="1" applyFill="1" applyBorder="1" applyAlignment="1">
      <alignment horizontal="center" vertical="center" wrapText="1"/>
    </xf>
    <xf numFmtId="173" fontId="40" fillId="3" borderId="1" xfId="0" applyNumberFormat="1" applyFont="1" applyFill="1" applyBorder="1" applyAlignment="1">
      <alignment horizontal="center" vertical="center" wrapText="1"/>
    </xf>
    <xf numFmtId="9" fontId="40" fillId="3" borderId="1" xfId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40" fillId="3" borderId="1" xfId="0" applyFont="1" applyFill="1" applyBorder="1" applyAlignment="1">
      <alignment horizontal="justify" vertical="top" wrapText="1"/>
    </xf>
    <xf numFmtId="3" fontId="40" fillId="3" borderId="1" xfId="0" applyNumberFormat="1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top" wrapText="1"/>
    </xf>
    <xf numFmtId="0" fontId="40" fillId="3" borderId="11" xfId="0" applyFont="1" applyFill="1" applyBorder="1" applyAlignment="1">
      <alignment horizontal="center" vertical="top" wrapText="1"/>
    </xf>
    <xf numFmtId="0" fontId="40" fillId="3" borderId="8" xfId="0" applyFont="1" applyFill="1" applyBorder="1" applyAlignment="1">
      <alignment horizontal="center" vertical="top" wrapText="1"/>
    </xf>
    <xf numFmtId="0" fontId="40" fillId="3" borderId="12" xfId="0" applyFont="1" applyFill="1" applyBorder="1" applyAlignment="1">
      <alignment horizontal="center" vertical="top" wrapText="1"/>
    </xf>
    <xf numFmtId="0" fontId="40" fillId="3" borderId="9" xfId="0" applyFont="1" applyFill="1" applyBorder="1" applyAlignment="1">
      <alignment horizontal="center" vertical="top" wrapText="1"/>
    </xf>
    <xf numFmtId="0" fontId="40" fillId="3" borderId="14" xfId="0" applyFont="1" applyFill="1" applyBorder="1" applyAlignment="1">
      <alignment horizontal="center" vertical="top" wrapText="1"/>
    </xf>
    <xf numFmtId="172" fontId="40" fillId="3" borderId="2" xfId="4" applyNumberFormat="1" applyFont="1" applyFill="1" applyBorder="1" applyAlignment="1">
      <alignment horizontal="center" vertical="center" wrapText="1"/>
    </xf>
    <xf numFmtId="172" fontId="40" fillId="3" borderId="3" xfId="4" applyNumberFormat="1" applyFont="1" applyFill="1" applyBorder="1" applyAlignment="1">
      <alignment horizontal="center" vertical="center" wrapText="1"/>
    </xf>
    <xf numFmtId="172" fontId="40" fillId="3" borderId="4" xfId="4" applyNumberFormat="1" applyFont="1" applyFill="1" applyBorder="1" applyAlignment="1">
      <alignment horizontal="center" vertical="center" wrapText="1"/>
    </xf>
    <xf numFmtId="3" fontId="39" fillId="3" borderId="2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20" borderId="1" xfId="0" applyFont="1" applyFill="1" applyBorder="1" applyAlignment="1">
      <alignment horizontal="center" vertical="center" wrapText="1"/>
    </xf>
    <xf numFmtId="44" fontId="38" fillId="3" borderId="2" xfId="4" applyFont="1" applyFill="1" applyBorder="1" applyAlignment="1">
      <alignment horizontal="center" vertical="center"/>
    </xf>
    <xf numFmtId="44" fontId="38" fillId="3" borderId="4" xfId="4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9" fontId="38" fillId="3" borderId="2" xfId="0" applyNumberFormat="1" applyFont="1" applyFill="1" applyBorder="1" applyAlignment="1">
      <alignment horizontal="center" vertical="center"/>
    </xf>
    <xf numFmtId="9" fontId="38" fillId="3" borderId="4" xfId="0" applyNumberFormat="1" applyFont="1" applyFill="1" applyBorder="1" applyAlignment="1">
      <alignment horizontal="center" vertical="center"/>
    </xf>
    <xf numFmtId="6" fontId="40" fillId="3" borderId="2" xfId="0" applyNumberFormat="1" applyFont="1" applyFill="1" applyBorder="1" applyAlignment="1">
      <alignment horizontal="center" vertical="center" wrapText="1"/>
    </xf>
    <xf numFmtId="6" fontId="40" fillId="3" borderId="3" xfId="0" applyNumberFormat="1" applyFont="1" applyFill="1" applyBorder="1" applyAlignment="1">
      <alignment horizontal="center" vertical="center" wrapText="1"/>
    </xf>
    <xf numFmtId="6" fontId="40" fillId="3" borderId="4" xfId="0" applyNumberFormat="1" applyFont="1" applyFill="1" applyBorder="1" applyAlignment="1">
      <alignment horizontal="center" vertical="center" wrapText="1"/>
    </xf>
    <xf numFmtId="0" fontId="51" fillId="18" borderId="1" xfId="0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wrapText="1"/>
    </xf>
    <xf numFmtId="0" fontId="52" fillId="0" borderId="4" xfId="0" applyFont="1" applyBorder="1" applyAlignment="1">
      <alignment horizontal="center" wrapText="1"/>
    </xf>
  </cellXfs>
  <cellStyles count="5">
    <cellStyle name="Millares 2" xfId="3" xr:uid="{00000000-0005-0000-0000-000000000000}"/>
    <cellStyle name="Moneda" xfId="4" builtinId="4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33"/>
      <color rgb="FFFF3300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36" Type="http://schemas.openxmlformats.org/officeDocument/2006/relationships/calcChain" Target="calcChain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8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332B0FC-1BDC-4C18-8706-856CF11F9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2946"/>
          <a:ext cx="4306277" cy="90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A7F4B0A-E247-4EFC-8901-766A1181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2946"/>
          <a:ext cx="4306277" cy="90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6CC1FA4-C6A3-4CF8-A586-CEAE5621C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0F68342-2CD2-4588-8AA7-A432B198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7768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F113CB9-E416-4BE2-BDB6-0AFB9011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A180003-C40C-4250-A6B2-C672FCC32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209551</xdr:rowOff>
    </xdr:from>
    <xdr:to>
      <xdr:col>3</xdr:col>
      <xdr:colOff>614388</xdr:colOff>
      <xdr:row>3</xdr:row>
      <xdr:rowOff>238125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B22E646-3C11-4ADF-A645-8786F1B0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09551"/>
          <a:ext cx="4138637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82A9552-011B-4E2E-8CF5-AE3E4782A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74823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0</xdr:rowOff>
    </xdr:from>
    <xdr:to>
      <xdr:col>2</xdr:col>
      <xdr:colOff>1847850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753AB5C-844E-4C0A-BC63-95F0097D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57175"/>
          <a:ext cx="6515099" cy="72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238126</xdr:rowOff>
    </xdr:from>
    <xdr:to>
      <xdr:col>3</xdr:col>
      <xdr:colOff>1181101</xdr:colOff>
      <xdr:row>3</xdr:row>
      <xdr:rowOff>393001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A74AD58-27B2-456C-B5B5-1A544B01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14376"/>
          <a:ext cx="4905375" cy="127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D6FDA8D-2DDD-4937-8305-E7CFCCCD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FDDFCBD-45A6-475E-A65E-81FC1818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247650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B88128C-FD83-41A8-9ABC-5D53FA31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47650"/>
          <a:ext cx="4205312" cy="73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1</xdr:row>
      <xdr:rowOff>123826</xdr:rowOff>
    </xdr:from>
    <xdr:to>
      <xdr:col>3</xdr:col>
      <xdr:colOff>776313</xdr:colOff>
      <xdr:row>3</xdr:row>
      <xdr:rowOff>100012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1FC4EAC-A22C-4BC5-963A-3094DECE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905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6015C2A-43BE-4EBF-96BF-9BADC4C5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68F9532-A6E9-4F39-B0E0-4A2BB2C5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7768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85DC1F9-D7FB-431D-B0B6-B752CA05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7768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44DBAAA-7315-4AE1-A66C-21DE784F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247651</xdr:rowOff>
    </xdr:from>
    <xdr:to>
      <xdr:col>3</xdr:col>
      <xdr:colOff>823938</xdr:colOff>
      <xdr:row>3</xdr:row>
      <xdr:rowOff>223837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E2E4737-E847-46FA-882D-3F6AA621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504826"/>
          <a:ext cx="4205312" cy="49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B743F2A-2A58-4022-998A-79D98832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9958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2F8C29D-0935-46E6-8625-E0E023B9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0EA8109-1328-4A85-B6C4-BA499977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14376"/>
          <a:ext cx="4219600" cy="92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gonzalez/Documents/YAZMIN/2014/PND%202015-2018/PLAN%20PLURIANUAL/RECIBIDOS/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313" t="s">
        <v>40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1:16" ht="18.75" x14ac:dyDescent="0.25">
      <c r="A2" s="312" t="s">
        <v>184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6" ht="48" customHeight="1" x14ac:dyDescent="0.25">
      <c r="A3" s="314" t="s">
        <v>37</v>
      </c>
      <c r="B3" s="314"/>
      <c r="C3" s="314"/>
      <c r="D3" s="314"/>
      <c r="E3" s="314"/>
      <c r="F3" s="314"/>
      <c r="G3" s="314"/>
      <c r="H3" s="314"/>
      <c r="I3" s="314"/>
      <c r="J3" s="7"/>
      <c r="K3" s="314" t="s">
        <v>38</v>
      </c>
      <c r="L3" s="314"/>
      <c r="M3" s="314" t="s">
        <v>39</v>
      </c>
      <c r="N3" s="314"/>
      <c r="O3" s="314"/>
      <c r="P3" s="314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67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304" t="s">
        <v>13</v>
      </c>
      <c r="B5" s="304" t="s">
        <v>11</v>
      </c>
      <c r="C5" s="295" t="s">
        <v>12</v>
      </c>
      <c r="D5" s="295" t="s">
        <v>3</v>
      </c>
      <c r="E5" s="295" t="s">
        <v>68</v>
      </c>
      <c r="F5" s="295" t="s">
        <v>118</v>
      </c>
      <c r="G5" s="301" t="s">
        <v>138</v>
      </c>
      <c r="H5" s="9" t="s">
        <v>94</v>
      </c>
      <c r="I5" s="12">
        <v>0.15</v>
      </c>
      <c r="J5" s="10"/>
      <c r="K5" s="2" t="s">
        <v>95</v>
      </c>
      <c r="L5" s="2" t="s">
        <v>42</v>
      </c>
      <c r="M5" s="295" t="s">
        <v>2</v>
      </c>
      <c r="N5" s="2" t="s">
        <v>96</v>
      </c>
      <c r="O5" s="21" t="s">
        <v>97</v>
      </c>
      <c r="P5" s="21">
        <v>42855</v>
      </c>
    </row>
    <row r="6" spans="1:16" ht="102.75" customHeight="1" x14ac:dyDescent="0.25">
      <c r="A6" s="305"/>
      <c r="B6" s="305"/>
      <c r="C6" s="296"/>
      <c r="D6" s="296"/>
      <c r="E6" s="296"/>
      <c r="F6" s="296"/>
      <c r="G6" s="302"/>
      <c r="H6" s="9" t="s">
        <v>139</v>
      </c>
      <c r="I6" s="12">
        <v>0.2</v>
      </c>
      <c r="J6" s="11"/>
      <c r="K6" s="6" t="s">
        <v>98</v>
      </c>
      <c r="L6" s="6" t="s">
        <v>43</v>
      </c>
      <c r="M6" s="296"/>
      <c r="N6" s="2" t="s">
        <v>96</v>
      </c>
      <c r="O6" s="21">
        <v>42856</v>
      </c>
      <c r="P6" s="21">
        <v>42886</v>
      </c>
    </row>
    <row r="7" spans="1:16" ht="96" customHeight="1" x14ac:dyDescent="0.25">
      <c r="A7" s="305"/>
      <c r="B7" s="305"/>
      <c r="C7" s="296"/>
      <c r="D7" s="296"/>
      <c r="E7" s="296"/>
      <c r="F7" s="296"/>
      <c r="G7" s="302"/>
      <c r="H7" s="9" t="s">
        <v>99</v>
      </c>
      <c r="I7" s="12">
        <v>0.2</v>
      </c>
      <c r="J7" s="11"/>
      <c r="K7" s="6" t="s">
        <v>100</v>
      </c>
      <c r="L7" s="6" t="s">
        <v>44</v>
      </c>
      <c r="M7" s="296"/>
      <c r="N7" s="2" t="s">
        <v>96</v>
      </c>
      <c r="O7" s="21">
        <v>42856</v>
      </c>
      <c r="P7" s="22">
        <v>42916</v>
      </c>
    </row>
    <row r="8" spans="1:16" ht="96" customHeight="1" x14ac:dyDescent="0.25">
      <c r="A8" s="305"/>
      <c r="B8" s="305"/>
      <c r="C8" s="296"/>
      <c r="D8" s="296"/>
      <c r="E8" s="296"/>
      <c r="F8" s="296"/>
      <c r="G8" s="302"/>
      <c r="H8" s="9" t="s">
        <v>119</v>
      </c>
      <c r="I8" s="12">
        <v>0.2</v>
      </c>
      <c r="J8" s="11"/>
      <c r="K8" s="71" t="s">
        <v>121</v>
      </c>
      <c r="L8" s="6"/>
      <c r="M8" s="296"/>
      <c r="N8" s="2" t="s">
        <v>96</v>
      </c>
      <c r="O8" s="21">
        <v>42917</v>
      </c>
      <c r="P8" s="22">
        <v>42947</v>
      </c>
    </row>
    <row r="9" spans="1:16" ht="103.5" customHeight="1" x14ac:dyDescent="0.25">
      <c r="A9" s="306"/>
      <c r="B9" s="306"/>
      <c r="C9" s="297"/>
      <c r="D9" s="297"/>
      <c r="E9" s="297"/>
      <c r="F9" s="297"/>
      <c r="G9" s="303"/>
      <c r="H9" s="9" t="s">
        <v>120</v>
      </c>
      <c r="I9" s="12">
        <v>0.25</v>
      </c>
      <c r="J9" s="11"/>
      <c r="K9" s="69" t="s">
        <v>122</v>
      </c>
      <c r="L9" s="6" t="s">
        <v>45</v>
      </c>
      <c r="M9" s="297"/>
      <c r="N9" s="2" t="s">
        <v>96</v>
      </c>
      <c r="O9" s="21">
        <v>42948</v>
      </c>
      <c r="P9" s="22">
        <v>43100</v>
      </c>
    </row>
    <row r="10" spans="1:16" ht="77.25" customHeight="1" x14ac:dyDescent="0.25">
      <c r="A10" s="298" t="s">
        <v>35</v>
      </c>
      <c r="B10" s="298" t="s">
        <v>11</v>
      </c>
      <c r="C10" s="299" t="s">
        <v>123</v>
      </c>
      <c r="D10" s="299" t="s">
        <v>3</v>
      </c>
      <c r="E10" s="286" t="s">
        <v>68</v>
      </c>
      <c r="F10" s="298" t="s">
        <v>124</v>
      </c>
      <c r="G10" s="300">
        <v>0.14299999999999999</v>
      </c>
      <c r="H10" s="13" t="s">
        <v>128</v>
      </c>
      <c r="I10" s="14">
        <v>0.15</v>
      </c>
      <c r="J10" s="5"/>
      <c r="K10" s="5" t="s">
        <v>125</v>
      </c>
      <c r="L10" s="5" t="s">
        <v>46</v>
      </c>
      <c r="M10" s="283" t="s">
        <v>2</v>
      </c>
      <c r="N10" s="5" t="s">
        <v>126</v>
      </c>
      <c r="O10" s="23">
        <v>42767</v>
      </c>
      <c r="P10" s="23">
        <v>42855</v>
      </c>
    </row>
    <row r="11" spans="1:16" ht="93.75" customHeight="1" x14ac:dyDescent="0.25">
      <c r="A11" s="298"/>
      <c r="B11" s="298"/>
      <c r="C11" s="299"/>
      <c r="D11" s="299"/>
      <c r="E11" s="287"/>
      <c r="F11" s="298"/>
      <c r="G11" s="300"/>
      <c r="H11" s="5" t="s">
        <v>127</v>
      </c>
      <c r="I11" s="4">
        <v>0.15</v>
      </c>
      <c r="J11" s="15"/>
      <c r="K11" s="5" t="s">
        <v>131</v>
      </c>
      <c r="L11" s="5" t="s">
        <v>43</v>
      </c>
      <c r="M11" s="284"/>
      <c r="N11" s="5" t="s">
        <v>129</v>
      </c>
      <c r="O11" s="23">
        <v>42795</v>
      </c>
      <c r="P11" s="24">
        <v>42855</v>
      </c>
    </row>
    <row r="12" spans="1:16" ht="93.75" customHeight="1" x14ac:dyDescent="0.25">
      <c r="A12" s="298"/>
      <c r="B12" s="298"/>
      <c r="C12" s="299"/>
      <c r="D12" s="299"/>
      <c r="E12" s="287"/>
      <c r="F12" s="298"/>
      <c r="G12" s="300"/>
      <c r="H12" s="16" t="s">
        <v>130</v>
      </c>
      <c r="I12" s="4">
        <v>0.2</v>
      </c>
      <c r="J12" s="15"/>
      <c r="K12" s="5" t="s">
        <v>108</v>
      </c>
      <c r="L12" s="5"/>
      <c r="M12" s="284"/>
      <c r="N12" s="5" t="s">
        <v>129</v>
      </c>
      <c r="O12" s="23" t="s">
        <v>134</v>
      </c>
      <c r="P12" s="24">
        <v>43090</v>
      </c>
    </row>
    <row r="13" spans="1:16" ht="93.75" customHeight="1" x14ac:dyDescent="0.25">
      <c r="A13" s="298"/>
      <c r="B13" s="298"/>
      <c r="C13" s="299"/>
      <c r="D13" s="299"/>
      <c r="E13" s="287"/>
      <c r="F13" s="298"/>
      <c r="G13" s="300"/>
      <c r="H13" s="16" t="s">
        <v>132</v>
      </c>
      <c r="I13" s="4">
        <v>0.15</v>
      </c>
      <c r="J13" s="15"/>
      <c r="K13" s="16" t="s">
        <v>133</v>
      </c>
      <c r="L13" s="5"/>
      <c r="M13" s="284"/>
      <c r="N13" s="5" t="s">
        <v>129</v>
      </c>
      <c r="O13" s="23">
        <v>42767</v>
      </c>
      <c r="P13" s="24">
        <v>42855</v>
      </c>
    </row>
    <row r="14" spans="1:16" ht="93.75" customHeight="1" x14ac:dyDescent="0.25">
      <c r="A14" s="298"/>
      <c r="B14" s="298"/>
      <c r="C14" s="299"/>
      <c r="D14" s="299"/>
      <c r="E14" s="287"/>
      <c r="F14" s="298"/>
      <c r="G14" s="300"/>
      <c r="H14" s="16" t="s">
        <v>135</v>
      </c>
      <c r="I14" s="4">
        <v>0.2</v>
      </c>
      <c r="J14" s="15"/>
      <c r="K14" s="16" t="s">
        <v>136</v>
      </c>
      <c r="L14" s="5"/>
      <c r="M14" s="284"/>
      <c r="N14" s="5" t="s">
        <v>129</v>
      </c>
      <c r="O14" s="23">
        <v>42856</v>
      </c>
      <c r="P14" s="24">
        <v>42916</v>
      </c>
    </row>
    <row r="15" spans="1:16" ht="84" customHeight="1" x14ac:dyDescent="0.25">
      <c r="A15" s="298"/>
      <c r="B15" s="298"/>
      <c r="C15" s="299"/>
      <c r="D15" s="299"/>
      <c r="E15" s="288"/>
      <c r="F15" s="298"/>
      <c r="G15" s="300"/>
      <c r="H15" s="16" t="s">
        <v>137</v>
      </c>
      <c r="I15" s="4">
        <v>0.15</v>
      </c>
      <c r="J15" s="15"/>
      <c r="K15" s="16" t="s">
        <v>49</v>
      </c>
      <c r="L15" s="5" t="s">
        <v>47</v>
      </c>
      <c r="M15" s="285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283" t="s">
        <v>35</v>
      </c>
      <c r="B16" s="283" t="s">
        <v>11</v>
      </c>
      <c r="C16" s="286" t="s">
        <v>12</v>
      </c>
      <c r="D16" s="286" t="s">
        <v>3</v>
      </c>
      <c r="E16" s="286" t="s">
        <v>69</v>
      </c>
      <c r="F16" s="283" t="s">
        <v>140</v>
      </c>
      <c r="G16" s="310">
        <v>0.14299999999999999</v>
      </c>
      <c r="H16" s="68" t="s">
        <v>141</v>
      </c>
      <c r="I16" s="25">
        <v>0.3</v>
      </c>
      <c r="J16" s="17"/>
      <c r="K16" s="68" t="s">
        <v>107</v>
      </c>
      <c r="L16" s="67" t="s">
        <v>48</v>
      </c>
      <c r="M16" s="283" t="s">
        <v>142</v>
      </c>
      <c r="N16" s="68" t="s">
        <v>143</v>
      </c>
      <c r="O16" s="26">
        <v>42767</v>
      </c>
      <c r="P16" s="26">
        <v>42794</v>
      </c>
    </row>
    <row r="17" spans="1:16" ht="72.75" customHeight="1" x14ac:dyDescent="0.25">
      <c r="A17" s="285"/>
      <c r="B17" s="285"/>
      <c r="C17" s="288"/>
      <c r="D17" s="288"/>
      <c r="E17" s="287"/>
      <c r="F17" s="285"/>
      <c r="G17" s="311"/>
      <c r="H17" s="68" t="s">
        <v>146</v>
      </c>
      <c r="I17" s="25">
        <v>0.7</v>
      </c>
      <c r="J17" s="17"/>
      <c r="K17" s="68" t="s">
        <v>145</v>
      </c>
      <c r="L17" s="67" t="s">
        <v>48</v>
      </c>
      <c r="M17" s="285"/>
      <c r="N17" s="68" t="s">
        <v>144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289">
        <v>0.14299999999999999</v>
      </c>
      <c r="H18" s="76" t="s">
        <v>101</v>
      </c>
      <c r="I18" s="25">
        <v>0.15</v>
      </c>
      <c r="J18" s="17"/>
      <c r="K18" s="68" t="s">
        <v>150</v>
      </c>
      <c r="L18" s="67"/>
      <c r="M18" s="66"/>
      <c r="N18" s="68" t="s">
        <v>155</v>
      </c>
      <c r="O18" s="26">
        <v>42767</v>
      </c>
      <c r="P18" s="23">
        <v>42794</v>
      </c>
    </row>
    <row r="19" spans="1:16" ht="134.25" customHeight="1" x14ac:dyDescent="0.25">
      <c r="A19" s="63" t="s">
        <v>147</v>
      </c>
      <c r="B19" s="63" t="s">
        <v>148</v>
      </c>
      <c r="C19" s="65" t="s">
        <v>149</v>
      </c>
      <c r="D19" s="73" t="s">
        <v>3</v>
      </c>
      <c r="E19" s="287" t="s">
        <v>69</v>
      </c>
      <c r="F19" s="75"/>
      <c r="G19" s="290"/>
      <c r="H19" s="76" t="s">
        <v>102</v>
      </c>
      <c r="I19" s="25">
        <v>0.2</v>
      </c>
      <c r="J19" s="17"/>
      <c r="K19" s="68" t="s">
        <v>151</v>
      </c>
      <c r="L19" s="67"/>
      <c r="M19" s="284" t="s">
        <v>4</v>
      </c>
      <c r="N19" s="68" t="s">
        <v>155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287"/>
      <c r="F20" s="75"/>
      <c r="G20" s="290"/>
      <c r="H20" s="77" t="s">
        <v>103</v>
      </c>
      <c r="I20" s="25">
        <v>0.15</v>
      </c>
      <c r="J20" s="17"/>
      <c r="K20" s="68" t="s">
        <v>152</v>
      </c>
      <c r="L20" s="67"/>
      <c r="M20" s="284"/>
      <c r="N20" s="68" t="s">
        <v>155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290"/>
      <c r="H21" s="77" t="s">
        <v>104</v>
      </c>
      <c r="I21" s="25">
        <v>0.3</v>
      </c>
      <c r="J21" s="17"/>
      <c r="K21" s="68" t="s">
        <v>153</v>
      </c>
      <c r="L21" s="67"/>
      <c r="M21" s="284"/>
      <c r="N21" s="68" t="s">
        <v>156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291"/>
      <c r="H22" s="78" t="s">
        <v>105</v>
      </c>
      <c r="I22" s="79">
        <v>0.2</v>
      </c>
      <c r="J22" s="80"/>
      <c r="K22" s="81" t="s">
        <v>154</v>
      </c>
      <c r="L22" s="74"/>
      <c r="M22" s="285"/>
      <c r="N22" s="81" t="s">
        <v>155</v>
      </c>
      <c r="O22" s="82">
        <v>42856</v>
      </c>
      <c r="P22" s="83">
        <v>42947</v>
      </c>
    </row>
    <row r="23" spans="1:16" s="84" customFormat="1" ht="72.75" customHeight="1" x14ac:dyDescent="0.25">
      <c r="A23" s="283" t="s">
        <v>157</v>
      </c>
      <c r="B23" s="283" t="s">
        <v>148</v>
      </c>
      <c r="C23" s="286" t="s">
        <v>123</v>
      </c>
      <c r="D23" s="286" t="s">
        <v>15</v>
      </c>
      <c r="E23" s="286" t="s">
        <v>69</v>
      </c>
      <c r="F23" s="283" t="s">
        <v>158</v>
      </c>
      <c r="G23" s="289">
        <v>0.14299999999999999</v>
      </c>
      <c r="H23" s="86" t="s">
        <v>109</v>
      </c>
      <c r="I23" s="79">
        <v>0.2</v>
      </c>
      <c r="J23" s="17"/>
      <c r="K23" s="68" t="s">
        <v>159</v>
      </c>
      <c r="L23" s="67"/>
      <c r="M23" s="283" t="s">
        <v>4</v>
      </c>
      <c r="N23" s="68" t="s">
        <v>163</v>
      </c>
      <c r="O23" s="26">
        <v>42767</v>
      </c>
      <c r="P23" s="23">
        <v>42825</v>
      </c>
    </row>
    <row r="24" spans="1:16" ht="72.75" customHeight="1" x14ac:dyDescent="0.25">
      <c r="A24" s="284"/>
      <c r="B24" s="284"/>
      <c r="C24" s="287"/>
      <c r="D24" s="287"/>
      <c r="E24" s="287"/>
      <c r="F24" s="284"/>
      <c r="G24" s="290"/>
      <c r="H24" s="86" t="s">
        <v>110</v>
      </c>
      <c r="I24" s="79">
        <v>0.25</v>
      </c>
      <c r="J24" s="17"/>
      <c r="K24" s="68" t="s">
        <v>160</v>
      </c>
      <c r="L24" s="67"/>
      <c r="M24" s="284"/>
      <c r="N24" s="68" t="s">
        <v>163</v>
      </c>
      <c r="O24" s="26">
        <v>42826</v>
      </c>
      <c r="P24" s="23">
        <v>42916</v>
      </c>
    </row>
    <row r="25" spans="1:16" ht="72.75" customHeight="1" x14ac:dyDescent="0.25">
      <c r="A25" s="284"/>
      <c r="B25" s="284"/>
      <c r="C25" s="287"/>
      <c r="D25" s="287"/>
      <c r="E25" s="287"/>
      <c r="F25" s="284"/>
      <c r="G25" s="290"/>
      <c r="H25" s="86" t="s">
        <v>116</v>
      </c>
      <c r="I25" s="79">
        <v>0.25</v>
      </c>
      <c r="J25" s="17"/>
      <c r="K25" s="68" t="s">
        <v>161</v>
      </c>
      <c r="L25" s="67"/>
      <c r="M25" s="284"/>
      <c r="N25" s="68" t="s">
        <v>163</v>
      </c>
      <c r="O25" s="26">
        <v>42856</v>
      </c>
      <c r="P25" s="23">
        <v>42947</v>
      </c>
    </row>
    <row r="26" spans="1:16" ht="72.75" customHeight="1" x14ac:dyDescent="0.25">
      <c r="A26" s="285"/>
      <c r="B26" s="285"/>
      <c r="C26" s="288"/>
      <c r="D26" s="288"/>
      <c r="E26" s="288"/>
      <c r="F26" s="285"/>
      <c r="G26" s="291"/>
      <c r="H26" s="87" t="s">
        <v>117</v>
      </c>
      <c r="I26" s="79">
        <v>0.3</v>
      </c>
      <c r="J26" s="80"/>
      <c r="K26" s="81" t="s">
        <v>162</v>
      </c>
      <c r="L26" s="74"/>
      <c r="M26" s="285"/>
      <c r="N26" s="81" t="s">
        <v>163</v>
      </c>
      <c r="O26" s="82">
        <v>42948</v>
      </c>
      <c r="P26" s="83">
        <v>43100</v>
      </c>
    </row>
    <row r="27" spans="1:16" s="84" customFormat="1" ht="72.75" customHeight="1" x14ac:dyDescent="0.25">
      <c r="A27" s="283" t="s">
        <v>164</v>
      </c>
      <c r="B27" s="283" t="s">
        <v>165</v>
      </c>
      <c r="C27" s="286" t="s">
        <v>166</v>
      </c>
      <c r="D27" s="286" t="s">
        <v>167</v>
      </c>
      <c r="E27" s="286" t="s">
        <v>68</v>
      </c>
      <c r="F27" s="283" t="s">
        <v>168</v>
      </c>
      <c r="G27" s="292">
        <v>0.14299999999999999</v>
      </c>
      <c r="H27" s="86" t="s">
        <v>111</v>
      </c>
      <c r="I27" s="79">
        <v>0.3</v>
      </c>
      <c r="J27" s="17"/>
      <c r="K27" s="68" t="s">
        <v>169</v>
      </c>
      <c r="L27" s="67"/>
      <c r="M27" s="283" t="s">
        <v>172</v>
      </c>
      <c r="N27" s="68" t="s">
        <v>173</v>
      </c>
      <c r="O27" s="26" t="s">
        <v>174</v>
      </c>
      <c r="P27" s="23">
        <v>42962</v>
      </c>
    </row>
    <row r="28" spans="1:16" ht="72.75" customHeight="1" x14ac:dyDescent="0.25">
      <c r="A28" s="284"/>
      <c r="B28" s="284"/>
      <c r="C28" s="287"/>
      <c r="D28" s="287"/>
      <c r="E28" s="287"/>
      <c r="F28" s="284"/>
      <c r="G28" s="293"/>
      <c r="H28" s="86" t="s">
        <v>112</v>
      </c>
      <c r="I28" s="79">
        <v>0.15</v>
      </c>
      <c r="J28" s="17"/>
      <c r="K28" s="68" t="s">
        <v>170</v>
      </c>
      <c r="L28" s="67"/>
      <c r="M28" s="284"/>
      <c r="N28" s="68" t="s">
        <v>173</v>
      </c>
      <c r="O28" s="26">
        <v>371649</v>
      </c>
      <c r="P28" s="23" t="s">
        <v>175</v>
      </c>
    </row>
    <row r="29" spans="1:16" ht="72.75" customHeight="1" x14ac:dyDescent="0.25">
      <c r="A29" s="284"/>
      <c r="B29" s="284"/>
      <c r="C29" s="287"/>
      <c r="D29" s="287"/>
      <c r="E29" s="287"/>
      <c r="F29" s="284"/>
      <c r="G29" s="293"/>
      <c r="H29" s="86" t="s">
        <v>113</v>
      </c>
      <c r="I29" s="79">
        <v>0.3</v>
      </c>
      <c r="J29" s="17"/>
      <c r="K29" s="68" t="s">
        <v>114</v>
      </c>
      <c r="L29" s="67"/>
      <c r="M29" s="284"/>
      <c r="N29" s="68" t="s">
        <v>173</v>
      </c>
      <c r="O29" s="23" t="s">
        <v>175</v>
      </c>
      <c r="P29" s="23">
        <v>43100</v>
      </c>
    </row>
    <row r="30" spans="1:16" s="85" customFormat="1" ht="72.75" customHeight="1" x14ac:dyDescent="0.25">
      <c r="A30" s="285"/>
      <c r="B30" s="285"/>
      <c r="C30" s="288"/>
      <c r="D30" s="288"/>
      <c r="E30" s="288"/>
      <c r="F30" s="285"/>
      <c r="G30" s="294"/>
      <c r="H30" s="86" t="s">
        <v>115</v>
      </c>
      <c r="I30" s="25">
        <v>0.25</v>
      </c>
      <c r="J30" s="17"/>
      <c r="K30" s="68" t="s">
        <v>171</v>
      </c>
      <c r="L30" s="67"/>
      <c r="M30" s="285"/>
      <c r="N30" s="68" t="s">
        <v>173</v>
      </c>
      <c r="O30" s="26">
        <v>42767</v>
      </c>
      <c r="P30" s="23">
        <v>42916</v>
      </c>
    </row>
    <row r="31" spans="1:16" ht="225" customHeight="1" x14ac:dyDescent="0.25">
      <c r="A31" s="283" t="s">
        <v>176</v>
      </c>
      <c r="B31" s="283" t="s">
        <v>30</v>
      </c>
      <c r="C31" s="283" t="s">
        <v>36</v>
      </c>
      <c r="D31" s="5" t="s">
        <v>29</v>
      </c>
      <c r="E31" s="5" t="s">
        <v>70</v>
      </c>
      <c r="F31" s="283" t="s">
        <v>17</v>
      </c>
      <c r="G31" s="292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307" t="s">
        <v>22</v>
      </c>
      <c r="N31" s="20" t="s">
        <v>63</v>
      </c>
      <c r="O31" s="62">
        <v>42767</v>
      </c>
      <c r="P31" s="62">
        <v>43100</v>
      </c>
    </row>
    <row r="32" spans="1:16" ht="120" customHeight="1" x14ac:dyDescent="0.25">
      <c r="A32" s="284"/>
      <c r="B32" s="284"/>
      <c r="C32" s="284"/>
      <c r="D32" s="5" t="s">
        <v>28</v>
      </c>
      <c r="E32" s="5" t="s">
        <v>71</v>
      </c>
      <c r="F32" s="284"/>
      <c r="G32" s="293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308"/>
      <c r="N32" s="20" t="s">
        <v>64</v>
      </c>
      <c r="O32" s="62">
        <v>42767</v>
      </c>
      <c r="P32" s="62">
        <v>43100</v>
      </c>
    </row>
    <row r="33" spans="1:16" ht="118.5" customHeight="1" x14ac:dyDescent="0.25">
      <c r="A33" s="284"/>
      <c r="B33" s="284"/>
      <c r="C33" s="284"/>
      <c r="D33" s="5" t="s">
        <v>5</v>
      </c>
      <c r="E33" s="5" t="s">
        <v>68</v>
      </c>
      <c r="F33" s="284"/>
      <c r="G33" s="293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308"/>
      <c r="N33" s="20" t="s">
        <v>65</v>
      </c>
      <c r="O33" s="62">
        <v>42767</v>
      </c>
      <c r="P33" s="62">
        <v>43100</v>
      </c>
    </row>
    <row r="34" spans="1:16" ht="142.5" customHeight="1" x14ac:dyDescent="0.25">
      <c r="A34" s="285"/>
      <c r="B34" s="285"/>
      <c r="C34" s="285"/>
      <c r="D34" s="5" t="s">
        <v>27</v>
      </c>
      <c r="E34" s="5" t="s">
        <v>70</v>
      </c>
      <c r="F34" s="285"/>
      <c r="G34" s="294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309"/>
      <c r="N34" s="20" t="s">
        <v>66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:P2"/>
    <mergeCell ref="A1:P1"/>
    <mergeCell ref="A3:I3"/>
    <mergeCell ref="K3:L3"/>
    <mergeCell ref="M3:P3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B23:B26"/>
    <mergeCell ref="C23:C26"/>
    <mergeCell ref="D23:D26"/>
    <mergeCell ref="E23:E26"/>
    <mergeCell ref="F23:F26"/>
    <mergeCell ref="G23:G26"/>
    <mergeCell ref="M23:M26"/>
    <mergeCell ref="E19:E20"/>
    <mergeCell ref="G18:G22"/>
    <mergeCell ref="F27:F30"/>
    <mergeCell ref="G27:G30"/>
    <mergeCell ref="M27:M30"/>
    <mergeCell ref="A27:A30"/>
    <mergeCell ref="B27:B30"/>
    <mergeCell ref="C27:C30"/>
    <mergeCell ref="D27:D30"/>
    <mergeCell ref="E27:E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8"/>
  <sheetViews>
    <sheetView topLeftCell="A23" zoomScale="62" zoomScaleNormal="62" workbookViewId="0">
      <selection activeCell="B27" sqref="B27:C27"/>
    </sheetView>
  </sheetViews>
  <sheetFormatPr baseColWidth="10" defaultColWidth="11.42578125" defaultRowHeight="18" x14ac:dyDescent="0.25"/>
  <cols>
    <col min="1" max="1" width="17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37.42578125" style="153" customWidth="1"/>
    <col min="7" max="10" width="29.85546875" style="153" customWidth="1"/>
    <col min="11" max="11" width="41" style="153" customWidth="1"/>
    <col min="12" max="12" width="16.28515625" style="153" customWidth="1"/>
    <col min="13" max="13" width="46.140625" style="153" customWidth="1"/>
    <col min="14" max="14" width="18" style="153" customWidth="1"/>
    <col min="15" max="15" width="28.28515625" style="153" customWidth="1"/>
    <col min="16" max="16" width="43.2851562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44944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312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7"/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266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62" t="s">
        <v>313</v>
      </c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4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s="184" customFormat="1" ht="104.45" customHeight="1" x14ac:dyDescent="0.25">
      <c r="A16" s="369" t="s">
        <v>270</v>
      </c>
      <c r="B16" s="369"/>
      <c r="C16" s="345" t="s">
        <v>267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63" t="s">
        <v>268</v>
      </c>
      <c r="S16" s="183">
        <v>44927</v>
      </c>
      <c r="T16" s="165">
        <v>0.9</v>
      </c>
      <c r="U16" s="365" t="s">
        <v>269</v>
      </c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69" customHeight="1" x14ac:dyDescent="0.25">
      <c r="A19" s="320">
        <v>1</v>
      </c>
      <c r="B19" s="319" t="s">
        <v>1109</v>
      </c>
      <c r="C19" s="319"/>
      <c r="D19" s="367">
        <v>0.25</v>
      </c>
      <c r="E19" s="370" t="s">
        <v>248</v>
      </c>
      <c r="F19" s="370" t="s">
        <v>1173</v>
      </c>
      <c r="G19" s="373">
        <f>4350000*12</f>
        <v>52200000</v>
      </c>
      <c r="H19" s="370" t="s">
        <v>249</v>
      </c>
      <c r="I19" s="370" t="s">
        <v>250</v>
      </c>
      <c r="J19" s="370" t="s">
        <v>251</v>
      </c>
      <c r="K19" s="187" t="s">
        <v>816</v>
      </c>
      <c r="L19" s="162">
        <v>0.5</v>
      </c>
      <c r="M19" s="173" t="s">
        <v>248</v>
      </c>
      <c r="N19" s="164">
        <v>44958</v>
      </c>
      <c r="O19" s="164">
        <v>45291</v>
      </c>
      <c r="P19" s="281" t="s">
        <v>1171</v>
      </c>
      <c r="Q19" s="161"/>
      <c r="R19" s="161"/>
      <c r="S19" s="161"/>
      <c r="T19" s="161"/>
      <c r="U19" s="161"/>
      <c r="V19" s="161"/>
    </row>
    <row r="20" spans="1:22" ht="69" customHeight="1" x14ac:dyDescent="0.25">
      <c r="A20" s="320"/>
      <c r="B20" s="319"/>
      <c r="C20" s="319"/>
      <c r="D20" s="368"/>
      <c r="E20" s="372"/>
      <c r="F20" s="371"/>
      <c r="G20" s="374"/>
      <c r="H20" s="372"/>
      <c r="I20" s="372"/>
      <c r="J20" s="372"/>
      <c r="K20" s="187" t="s">
        <v>252</v>
      </c>
      <c r="L20" s="162">
        <v>0.5</v>
      </c>
      <c r="M20" s="173" t="s">
        <v>248</v>
      </c>
      <c r="N20" s="164">
        <v>44958</v>
      </c>
      <c r="O20" s="164">
        <v>45230</v>
      </c>
      <c r="P20" s="281" t="s">
        <v>1172</v>
      </c>
      <c r="Q20" s="161"/>
      <c r="R20" s="161"/>
      <c r="S20" s="161"/>
      <c r="T20" s="161"/>
      <c r="U20" s="161"/>
      <c r="V20" s="161"/>
    </row>
    <row r="21" spans="1:22" ht="45" customHeight="1" x14ac:dyDescent="0.25">
      <c r="A21" s="320">
        <v>2</v>
      </c>
      <c r="B21" s="319" t="s">
        <v>253</v>
      </c>
      <c r="C21" s="319"/>
      <c r="D21" s="322">
        <v>0.25</v>
      </c>
      <c r="E21" s="319" t="s">
        <v>248</v>
      </c>
      <c r="F21" s="319" t="s">
        <v>1110</v>
      </c>
      <c r="G21" s="324">
        <v>2798930420</v>
      </c>
      <c r="H21" s="319" t="s">
        <v>254</v>
      </c>
      <c r="I21" s="319" t="s">
        <v>1111</v>
      </c>
      <c r="J21" s="319" t="s">
        <v>251</v>
      </c>
      <c r="K21" s="187" t="s">
        <v>255</v>
      </c>
      <c r="L21" s="162">
        <v>0.4</v>
      </c>
      <c r="M21" s="173" t="s">
        <v>248</v>
      </c>
      <c r="N21" s="164">
        <v>45139</v>
      </c>
      <c r="O21" s="164">
        <v>45290</v>
      </c>
      <c r="P21" s="173" t="s">
        <v>1112</v>
      </c>
      <c r="Q21" s="161"/>
      <c r="R21" s="161"/>
      <c r="S21" s="161"/>
      <c r="T21" s="161"/>
      <c r="U21" s="161"/>
      <c r="V21" s="161"/>
    </row>
    <row r="22" spans="1:22" ht="99" customHeight="1" x14ac:dyDescent="0.25">
      <c r="A22" s="320"/>
      <c r="B22" s="319"/>
      <c r="C22" s="319"/>
      <c r="D22" s="322"/>
      <c r="E22" s="319"/>
      <c r="F22" s="319"/>
      <c r="G22" s="324"/>
      <c r="H22" s="319"/>
      <c r="I22" s="319"/>
      <c r="J22" s="319"/>
      <c r="K22" s="187" t="s">
        <v>256</v>
      </c>
      <c r="L22" s="162">
        <v>0.3</v>
      </c>
      <c r="M22" s="173" t="s">
        <v>248</v>
      </c>
      <c r="N22" s="164">
        <v>45231</v>
      </c>
      <c r="O22" s="164">
        <v>45290</v>
      </c>
      <c r="P22" s="173" t="s">
        <v>257</v>
      </c>
      <c r="Q22" s="161"/>
      <c r="R22" s="161"/>
      <c r="S22" s="161"/>
      <c r="T22" s="161"/>
      <c r="U22" s="161"/>
      <c r="V22" s="161"/>
    </row>
    <row r="23" spans="1:22" ht="73.900000000000006" customHeight="1" x14ac:dyDescent="0.25">
      <c r="A23" s="320"/>
      <c r="B23" s="319"/>
      <c r="C23" s="319"/>
      <c r="D23" s="322"/>
      <c r="E23" s="319"/>
      <c r="F23" s="319"/>
      <c r="G23" s="324"/>
      <c r="H23" s="319"/>
      <c r="I23" s="319"/>
      <c r="J23" s="319"/>
      <c r="K23" s="187" t="s">
        <v>817</v>
      </c>
      <c r="L23" s="162">
        <v>0.3</v>
      </c>
      <c r="M23" s="173" t="s">
        <v>248</v>
      </c>
      <c r="N23" s="164">
        <v>45231</v>
      </c>
      <c r="O23" s="164">
        <v>45290</v>
      </c>
      <c r="P23" s="173" t="s">
        <v>258</v>
      </c>
      <c r="Q23" s="161"/>
      <c r="R23" s="161"/>
      <c r="S23" s="161"/>
      <c r="T23" s="161"/>
      <c r="U23" s="161"/>
      <c r="V23" s="161"/>
    </row>
    <row r="24" spans="1:22" ht="49.15" customHeight="1" x14ac:dyDescent="0.25">
      <c r="A24" s="320">
        <v>3</v>
      </c>
      <c r="B24" s="319" t="s">
        <v>1113</v>
      </c>
      <c r="C24" s="319"/>
      <c r="D24" s="322">
        <v>0.25</v>
      </c>
      <c r="E24" s="319" t="s">
        <v>248</v>
      </c>
      <c r="F24" s="319" t="s">
        <v>259</v>
      </c>
      <c r="G24" s="321">
        <v>2468043284</v>
      </c>
      <c r="H24" s="319" t="s">
        <v>260</v>
      </c>
      <c r="I24" s="319" t="s">
        <v>261</v>
      </c>
      <c r="J24" s="319" t="s">
        <v>251</v>
      </c>
      <c r="K24" s="187" t="s">
        <v>262</v>
      </c>
      <c r="L24" s="162">
        <v>0.4</v>
      </c>
      <c r="M24" s="173" t="s">
        <v>248</v>
      </c>
      <c r="N24" s="188">
        <v>45047</v>
      </c>
      <c r="O24" s="188">
        <v>45076</v>
      </c>
      <c r="P24" s="173" t="s">
        <v>263</v>
      </c>
      <c r="Q24" s="161"/>
      <c r="R24" s="161"/>
      <c r="S24" s="161"/>
      <c r="T24" s="161"/>
      <c r="U24" s="161"/>
      <c r="V24" s="161"/>
    </row>
    <row r="25" spans="1:22" ht="49.15" customHeight="1" x14ac:dyDescent="0.25">
      <c r="A25" s="320"/>
      <c r="B25" s="319"/>
      <c r="C25" s="319"/>
      <c r="D25" s="319"/>
      <c r="E25" s="319"/>
      <c r="F25" s="319"/>
      <c r="G25" s="321"/>
      <c r="H25" s="319"/>
      <c r="I25" s="319"/>
      <c r="J25" s="319"/>
      <c r="K25" s="187" t="s">
        <v>1114</v>
      </c>
      <c r="L25" s="162">
        <v>0.3</v>
      </c>
      <c r="M25" s="173" t="s">
        <v>248</v>
      </c>
      <c r="N25" s="164">
        <v>44927</v>
      </c>
      <c r="O25" s="164">
        <v>3</v>
      </c>
      <c r="P25" s="173" t="s">
        <v>271</v>
      </c>
      <c r="Q25" s="161"/>
      <c r="R25" s="161"/>
      <c r="S25" s="161"/>
      <c r="T25" s="161"/>
      <c r="U25" s="161"/>
      <c r="V25" s="161"/>
    </row>
    <row r="26" spans="1:22" ht="78" customHeight="1" x14ac:dyDescent="0.25">
      <c r="A26" s="320"/>
      <c r="B26" s="319"/>
      <c r="C26" s="319"/>
      <c r="D26" s="319"/>
      <c r="E26" s="319"/>
      <c r="F26" s="319"/>
      <c r="G26" s="321"/>
      <c r="H26" s="319"/>
      <c r="I26" s="319"/>
      <c r="J26" s="319"/>
      <c r="K26" s="187" t="s">
        <v>1115</v>
      </c>
      <c r="L26" s="162">
        <v>0.3</v>
      </c>
      <c r="M26" s="173" t="s">
        <v>248</v>
      </c>
      <c r="N26" s="164">
        <v>45017</v>
      </c>
      <c r="O26" s="164">
        <v>45291</v>
      </c>
      <c r="P26" s="173" t="s">
        <v>272</v>
      </c>
      <c r="Q26" s="161"/>
      <c r="R26" s="161"/>
      <c r="S26" s="161"/>
      <c r="T26" s="161"/>
      <c r="U26" s="161"/>
      <c r="V26" s="161"/>
    </row>
    <row r="27" spans="1:22" ht="115.9" customHeight="1" x14ac:dyDescent="0.25">
      <c r="A27" s="161">
        <v>4</v>
      </c>
      <c r="B27" s="319" t="s">
        <v>818</v>
      </c>
      <c r="C27" s="319"/>
      <c r="D27" s="162">
        <v>0.25</v>
      </c>
      <c r="E27" s="173" t="s">
        <v>248</v>
      </c>
      <c r="F27" s="173" t="s">
        <v>265</v>
      </c>
      <c r="G27" s="189">
        <f>3250000*12</f>
        <v>39000000</v>
      </c>
      <c r="H27" s="173" t="s">
        <v>264</v>
      </c>
      <c r="I27" s="173" t="s">
        <v>1107</v>
      </c>
      <c r="J27" s="173" t="s">
        <v>251</v>
      </c>
      <c r="K27" s="187" t="s">
        <v>1108</v>
      </c>
      <c r="L27" s="162">
        <v>1</v>
      </c>
      <c r="M27" s="173" t="s">
        <v>248</v>
      </c>
      <c r="N27" s="164">
        <v>45108</v>
      </c>
      <c r="O27" s="164">
        <v>45291</v>
      </c>
      <c r="P27" s="173" t="s">
        <v>819</v>
      </c>
      <c r="Q27" s="161"/>
      <c r="R27" s="161"/>
      <c r="S27" s="161"/>
      <c r="T27" s="161"/>
      <c r="U27" s="161"/>
      <c r="V27" s="161"/>
    </row>
    <row r="28" spans="1:22" x14ac:dyDescent="0.25">
      <c r="A28" s="323" t="s">
        <v>1157</v>
      </c>
      <c r="B28" s="323"/>
      <c r="C28" s="323"/>
      <c r="D28" s="190">
        <f>SUM(D19:D27)</f>
        <v>1</v>
      </c>
    </row>
  </sheetData>
  <mergeCells count="57">
    <mergeCell ref="A12:B12"/>
    <mergeCell ref="C11:V11"/>
    <mergeCell ref="C12:V12"/>
    <mergeCell ref="U16:V16"/>
    <mergeCell ref="A19:A20"/>
    <mergeCell ref="B19:C20"/>
    <mergeCell ref="D19:D20"/>
    <mergeCell ref="A16:B16"/>
    <mergeCell ref="F19:F20"/>
    <mergeCell ref="E19:E20"/>
    <mergeCell ref="B18:C18"/>
    <mergeCell ref="G19:G20"/>
    <mergeCell ref="H19:H20"/>
    <mergeCell ref="J19:J20"/>
    <mergeCell ref="I19:I20"/>
    <mergeCell ref="A6:C6"/>
    <mergeCell ref="D6:L6"/>
    <mergeCell ref="U15:V15"/>
    <mergeCell ref="C15:Q15"/>
    <mergeCell ref="C16:Q16"/>
    <mergeCell ref="A13:V14"/>
    <mergeCell ref="M6:P6"/>
    <mergeCell ref="A7:V8"/>
    <mergeCell ref="Q6:R6"/>
    <mergeCell ref="S6:V6"/>
    <mergeCell ref="T10:V10"/>
    <mergeCell ref="A9:S9"/>
    <mergeCell ref="A10:S10"/>
    <mergeCell ref="A15:B15"/>
    <mergeCell ref="T9:V9"/>
    <mergeCell ref="A11:B11"/>
    <mergeCell ref="U2:V2"/>
    <mergeCell ref="U3:V3"/>
    <mergeCell ref="U4:V4"/>
    <mergeCell ref="A2:D4"/>
    <mergeCell ref="E2:S3"/>
    <mergeCell ref="E4:S4"/>
    <mergeCell ref="A28:C28"/>
    <mergeCell ref="B27:C27"/>
    <mergeCell ref="J21:J23"/>
    <mergeCell ref="J24:J26"/>
    <mergeCell ref="E21:E23"/>
    <mergeCell ref="F21:F23"/>
    <mergeCell ref="G21:G23"/>
    <mergeCell ref="H21:H23"/>
    <mergeCell ref="I21:I23"/>
    <mergeCell ref="E24:E26"/>
    <mergeCell ref="F24:F26"/>
    <mergeCell ref="H24:H26"/>
    <mergeCell ref="I24:I26"/>
    <mergeCell ref="B21:C23"/>
    <mergeCell ref="A21:A23"/>
    <mergeCell ref="G24:G26"/>
    <mergeCell ref="D21:D23"/>
    <mergeCell ref="A24:A26"/>
    <mergeCell ref="B24:C26"/>
    <mergeCell ref="D24:D2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861F-67B7-4E49-B713-CDD23E9CF8A4}">
  <sheetPr>
    <pageSetUpPr fitToPage="1"/>
  </sheetPr>
  <dimension ref="A1:V25"/>
  <sheetViews>
    <sheetView topLeftCell="A19" zoomScale="46" zoomScaleNormal="46" workbookViewId="0">
      <selection activeCell="B23" sqref="B23:C24"/>
    </sheetView>
  </sheetViews>
  <sheetFormatPr baseColWidth="10" defaultColWidth="11.42578125" defaultRowHeight="18" x14ac:dyDescent="0.25"/>
  <cols>
    <col min="1" max="1" width="16.1406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39.28515625" style="153" customWidth="1"/>
    <col min="6" max="6" width="37.42578125" style="153" customWidth="1"/>
    <col min="7" max="10" width="29.85546875" style="153" customWidth="1"/>
    <col min="11" max="11" width="41" style="153" customWidth="1"/>
    <col min="12" max="12" width="16.28515625" style="153" customWidth="1"/>
    <col min="13" max="13" width="46.140625" style="153" customWidth="1"/>
    <col min="14" max="14" width="18" style="153" customWidth="1"/>
    <col min="15" max="15" width="28.28515625" style="153" customWidth="1"/>
    <col min="16" max="16" width="43.2851562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44944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314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266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59" t="s">
        <v>313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s="184" customFormat="1" ht="104.45" customHeight="1" x14ac:dyDescent="0.25">
      <c r="A16" s="369" t="s">
        <v>273</v>
      </c>
      <c r="B16" s="369"/>
      <c r="C16" s="345" t="s">
        <v>267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63" t="s">
        <v>268</v>
      </c>
      <c r="S16" s="183">
        <v>44927</v>
      </c>
      <c r="T16" s="165">
        <v>0.9</v>
      </c>
      <c r="U16" s="365" t="s">
        <v>269</v>
      </c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69" customHeight="1" x14ac:dyDescent="0.25">
      <c r="A19" s="320">
        <v>1</v>
      </c>
      <c r="B19" s="319" t="s">
        <v>274</v>
      </c>
      <c r="C19" s="319"/>
      <c r="D19" s="367">
        <v>0.5</v>
      </c>
      <c r="E19" s="370" t="s">
        <v>1159</v>
      </c>
      <c r="F19" s="370" t="s">
        <v>276</v>
      </c>
      <c r="G19" s="373">
        <v>2134592288</v>
      </c>
      <c r="H19" s="370" t="s">
        <v>277</v>
      </c>
      <c r="I19" s="370" t="s">
        <v>286</v>
      </c>
      <c r="J19" s="370" t="s">
        <v>251</v>
      </c>
      <c r="K19" s="187" t="s">
        <v>278</v>
      </c>
      <c r="L19" s="162">
        <v>0.4</v>
      </c>
      <c r="M19" s="173" t="s">
        <v>248</v>
      </c>
      <c r="N19" s="164">
        <v>45139</v>
      </c>
      <c r="O19" s="164">
        <v>45169</v>
      </c>
      <c r="P19" s="173" t="s">
        <v>287</v>
      </c>
      <c r="Q19" s="161"/>
      <c r="R19" s="161"/>
      <c r="S19" s="161"/>
      <c r="T19" s="161"/>
      <c r="U19" s="161"/>
      <c r="V19" s="161"/>
    </row>
    <row r="20" spans="1:22" ht="88.9" customHeight="1" x14ac:dyDescent="0.25">
      <c r="A20" s="320"/>
      <c r="B20" s="319"/>
      <c r="C20" s="319"/>
      <c r="D20" s="368"/>
      <c r="E20" s="372"/>
      <c r="F20" s="372"/>
      <c r="G20" s="374"/>
      <c r="H20" s="372"/>
      <c r="I20" s="372"/>
      <c r="J20" s="372"/>
      <c r="K20" s="187" t="s">
        <v>279</v>
      </c>
      <c r="L20" s="162">
        <v>0.4</v>
      </c>
      <c r="M20" s="173" t="s">
        <v>280</v>
      </c>
      <c r="N20" s="188">
        <v>45170</v>
      </c>
      <c r="O20" s="188">
        <v>45290</v>
      </c>
      <c r="P20" s="191" t="s">
        <v>288</v>
      </c>
      <c r="Q20" s="161"/>
      <c r="R20" s="161"/>
      <c r="S20" s="161"/>
      <c r="T20" s="161"/>
      <c r="U20" s="161"/>
      <c r="V20" s="161"/>
    </row>
    <row r="21" spans="1:22" ht="127.9" customHeight="1" x14ac:dyDescent="0.25">
      <c r="A21" s="320"/>
      <c r="B21" s="319"/>
      <c r="C21" s="319"/>
      <c r="D21" s="372"/>
      <c r="E21" s="372"/>
      <c r="F21" s="372"/>
      <c r="G21" s="374"/>
      <c r="H21" s="372"/>
      <c r="I21" s="372"/>
      <c r="J21" s="372"/>
      <c r="K21" s="192" t="s">
        <v>317</v>
      </c>
      <c r="L21" s="193">
        <v>0.2</v>
      </c>
      <c r="M21" s="194" t="s">
        <v>316</v>
      </c>
      <c r="N21" s="195">
        <v>45170</v>
      </c>
      <c r="O21" s="195">
        <v>45290</v>
      </c>
      <c r="P21" s="196" t="s">
        <v>318</v>
      </c>
      <c r="Q21" s="161"/>
      <c r="R21" s="161"/>
      <c r="S21" s="161"/>
      <c r="T21" s="161"/>
      <c r="U21" s="161"/>
      <c r="V21" s="161"/>
    </row>
    <row r="22" spans="1:22" ht="105" customHeight="1" x14ac:dyDescent="0.25">
      <c r="A22" s="166">
        <v>2</v>
      </c>
      <c r="B22" s="379" t="s">
        <v>281</v>
      </c>
      <c r="C22" s="380"/>
      <c r="D22" s="185">
        <v>0.25</v>
      </c>
      <c r="E22" s="179" t="s">
        <v>275</v>
      </c>
      <c r="F22" s="179" t="s">
        <v>1117</v>
      </c>
      <c r="G22" s="186">
        <f>2870000*12*12</f>
        <v>413280000</v>
      </c>
      <c r="H22" s="179" t="s">
        <v>1118</v>
      </c>
      <c r="I22" s="179" t="s">
        <v>1107</v>
      </c>
      <c r="J22" s="179" t="s">
        <v>251</v>
      </c>
      <c r="K22" s="187" t="s">
        <v>1119</v>
      </c>
      <c r="L22" s="162">
        <v>1</v>
      </c>
      <c r="M22" s="173" t="s">
        <v>248</v>
      </c>
      <c r="N22" s="164">
        <v>45108</v>
      </c>
      <c r="O22" s="164">
        <v>45291</v>
      </c>
      <c r="P22" s="173" t="s">
        <v>819</v>
      </c>
      <c r="Q22" s="161"/>
      <c r="R22" s="161"/>
      <c r="S22" s="161"/>
      <c r="T22" s="161"/>
      <c r="U22" s="161"/>
      <c r="V22" s="161"/>
    </row>
    <row r="23" spans="1:22" s="154" customFormat="1" ht="105" customHeight="1" x14ac:dyDescent="0.25">
      <c r="A23" s="381">
        <v>3</v>
      </c>
      <c r="B23" s="383" t="s">
        <v>282</v>
      </c>
      <c r="C23" s="384"/>
      <c r="D23" s="197">
        <v>0.1</v>
      </c>
      <c r="E23" s="198" t="s">
        <v>275</v>
      </c>
      <c r="F23" s="199" t="s">
        <v>1120</v>
      </c>
      <c r="G23" s="375">
        <v>155339406</v>
      </c>
      <c r="H23" s="198" t="s">
        <v>284</v>
      </c>
      <c r="I23" s="198" t="s">
        <v>1121</v>
      </c>
      <c r="J23" s="199" t="s">
        <v>251</v>
      </c>
      <c r="K23" s="200" t="s">
        <v>1120</v>
      </c>
      <c r="L23" s="201">
        <v>1</v>
      </c>
      <c r="M23" s="198" t="s">
        <v>248</v>
      </c>
      <c r="N23" s="202">
        <v>44995</v>
      </c>
      <c r="O23" s="202">
        <v>45260</v>
      </c>
      <c r="P23" s="377" t="s">
        <v>1116</v>
      </c>
      <c r="Q23" s="160"/>
      <c r="R23" s="160"/>
      <c r="S23" s="160"/>
      <c r="T23" s="160"/>
      <c r="U23" s="160"/>
      <c r="V23" s="160"/>
    </row>
    <row r="24" spans="1:22" s="154" customFormat="1" ht="150" customHeight="1" x14ac:dyDescent="0.25">
      <c r="A24" s="382"/>
      <c r="B24" s="385"/>
      <c r="C24" s="386"/>
      <c r="D24" s="201">
        <v>0.15</v>
      </c>
      <c r="E24" s="198" t="s">
        <v>275</v>
      </c>
      <c r="F24" s="198" t="s">
        <v>283</v>
      </c>
      <c r="G24" s="376"/>
      <c r="H24" s="198" t="s">
        <v>284</v>
      </c>
      <c r="I24" s="198" t="s">
        <v>285</v>
      </c>
      <c r="J24" s="198" t="s">
        <v>251</v>
      </c>
      <c r="K24" s="200" t="s">
        <v>820</v>
      </c>
      <c r="L24" s="201">
        <v>1</v>
      </c>
      <c r="M24" s="198" t="s">
        <v>248</v>
      </c>
      <c r="N24" s="202">
        <v>45047</v>
      </c>
      <c r="O24" s="202">
        <v>45076</v>
      </c>
      <c r="P24" s="378"/>
      <c r="Q24" s="198"/>
      <c r="R24" s="198"/>
      <c r="S24" s="198"/>
      <c r="T24" s="198"/>
      <c r="U24" s="198"/>
      <c r="V24" s="198"/>
    </row>
    <row r="25" spans="1:22" x14ac:dyDescent="0.25">
      <c r="A25" s="323" t="s">
        <v>1157</v>
      </c>
      <c r="B25" s="323"/>
      <c r="C25" s="323"/>
      <c r="D25" s="190">
        <f>SUM(D16:D24)</f>
        <v>1</v>
      </c>
    </row>
  </sheetData>
  <mergeCells count="43">
    <mergeCell ref="A9:S9"/>
    <mergeCell ref="T9:V9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10:S10"/>
    <mergeCell ref="T10:V10"/>
    <mergeCell ref="A11:B11"/>
    <mergeCell ref="C11:V11"/>
    <mergeCell ref="A16:B16"/>
    <mergeCell ref="C16:Q16"/>
    <mergeCell ref="U16:V16"/>
    <mergeCell ref="B18:C18"/>
    <mergeCell ref="A12:B12"/>
    <mergeCell ref="C12:V12"/>
    <mergeCell ref="A13:V14"/>
    <mergeCell ref="A15:B15"/>
    <mergeCell ref="C15:Q15"/>
    <mergeCell ref="U15:V15"/>
    <mergeCell ref="A25:C25"/>
    <mergeCell ref="G23:G24"/>
    <mergeCell ref="P23:P24"/>
    <mergeCell ref="H19:H21"/>
    <mergeCell ref="I19:I21"/>
    <mergeCell ref="J19:J21"/>
    <mergeCell ref="G19:G21"/>
    <mergeCell ref="B22:C22"/>
    <mergeCell ref="A19:A21"/>
    <mergeCell ref="B19:C21"/>
    <mergeCell ref="D19:D21"/>
    <mergeCell ref="E19:E21"/>
    <mergeCell ref="F19:F21"/>
    <mergeCell ref="A23:A24"/>
    <mergeCell ref="B23:C24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6CE2-BE66-4518-B46A-960E677A693E}">
  <sheetPr>
    <pageSetUpPr fitToPage="1"/>
  </sheetPr>
  <dimension ref="A1:V27"/>
  <sheetViews>
    <sheetView topLeftCell="A22" zoomScale="62" zoomScaleNormal="62" workbookViewId="0">
      <selection activeCell="A27" sqref="A27:C27"/>
    </sheetView>
  </sheetViews>
  <sheetFormatPr baseColWidth="10" defaultColWidth="11.42578125" defaultRowHeight="18" x14ac:dyDescent="0.25"/>
  <cols>
    <col min="1" max="1" width="18.285156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39.28515625" style="153" customWidth="1"/>
    <col min="6" max="6" width="37.42578125" style="153" customWidth="1"/>
    <col min="7" max="10" width="29.85546875" style="153" customWidth="1"/>
    <col min="11" max="11" width="51.7109375" style="153" customWidth="1"/>
    <col min="12" max="12" width="16.28515625" style="153" customWidth="1"/>
    <col min="13" max="13" width="46.140625" style="153" customWidth="1"/>
    <col min="14" max="14" width="18" style="153" customWidth="1"/>
    <col min="15" max="15" width="28.28515625" style="153" customWidth="1"/>
    <col min="16" max="16" width="43.2851562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44944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315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266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59" t="s">
        <v>313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s="184" customFormat="1" ht="104.45" customHeight="1" x14ac:dyDescent="0.25">
      <c r="A16" s="369" t="s">
        <v>304</v>
      </c>
      <c r="B16" s="369"/>
      <c r="C16" s="345" t="s">
        <v>267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63" t="s">
        <v>268</v>
      </c>
      <c r="S16" s="183">
        <v>44927</v>
      </c>
      <c r="T16" s="165">
        <v>0.9</v>
      </c>
      <c r="U16" s="365" t="s">
        <v>269</v>
      </c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68.45" customHeight="1" x14ac:dyDescent="0.25">
      <c r="A19" s="320">
        <v>1</v>
      </c>
      <c r="B19" s="319" t="s">
        <v>821</v>
      </c>
      <c r="C19" s="319"/>
      <c r="D19" s="367">
        <v>0.25</v>
      </c>
      <c r="E19" s="370" t="s">
        <v>275</v>
      </c>
      <c r="F19" s="370" t="s">
        <v>305</v>
      </c>
      <c r="G19" s="392">
        <v>4590000</v>
      </c>
      <c r="H19" s="370" t="s">
        <v>307</v>
      </c>
      <c r="I19" s="370" t="s">
        <v>306</v>
      </c>
      <c r="J19" s="370" t="s">
        <v>251</v>
      </c>
      <c r="K19" s="187" t="s">
        <v>289</v>
      </c>
      <c r="L19" s="162">
        <v>0.5</v>
      </c>
      <c r="M19" s="173" t="s">
        <v>248</v>
      </c>
      <c r="N19" s="164">
        <v>44986</v>
      </c>
      <c r="O19" s="164">
        <v>45013</v>
      </c>
      <c r="P19" s="173" t="s">
        <v>290</v>
      </c>
      <c r="Q19" s="161"/>
      <c r="R19" s="161"/>
      <c r="S19" s="161"/>
      <c r="T19" s="161"/>
      <c r="U19" s="161"/>
      <c r="V19" s="161"/>
    </row>
    <row r="20" spans="1:22" ht="68.45" customHeight="1" x14ac:dyDescent="0.25">
      <c r="A20" s="320"/>
      <c r="B20" s="370"/>
      <c r="C20" s="370"/>
      <c r="D20" s="372"/>
      <c r="E20" s="372"/>
      <c r="F20" s="372"/>
      <c r="G20" s="393"/>
      <c r="H20" s="372"/>
      <c r="I20" s="372"/>
      <c r="J20" s="372"/>
      <c r="K20" s="187" t="s">
        <v>1122</v>
      </c>
      <c r="L20" s="162">
        <v>0.5</v>
      </c>
      <c r="M20" s="173" t="s">
        <v>248</v>
      </c>
      <c r="N20" s="164">
        <v>45017</v>
      </c>
      <c r="O20" s="164">
        <v>45046</v>
      </c>
      <c r="P20" s="173" t="s">
        <v>291</v>
      </c>
      <c r="Q20" s="161"/>
      <c r="R20" s="161"/>
      <c r="S20" s="161"/>
      <c r="T20" s="161"/>
      <c r="U20" s="161"/>
      <c r="V20" s="161"/>
    </row>
    <row r="21" spans="1:22" ht="84" customHeight="1" x14ac:dyDescent="0.25">
      <c r="A21" s="390">
        <v>2</v>
      </c>
      <c r="B21" s="319" t="s">
        <v>292</v>
      </c>
      <c r="C21" s="319"/>
      <c r="D21" s="322">
        <v>0.25</v>
      </c>
      <c r="E21" s="319" t="s">
        <v>275</v>
      </c>
      <c r="F21" s="319" t="s">
        <v>293</v>
      </c>
      <c r="G21" s="394">
        <v>4590000</v>
      </c>
      <c r="H21" s="319" t="s">
        <v>308</v>
      </c>
      <c r="I21" s="319" t="s">
        <v>309</v>
      </c>
      <c r="J21" s="319" t="s">
        <v>251</v>
      </c>
      <c r="K21" s="187" t="s">
        <v>294</v>
      </c>
      <c r="L21" s="162">
        <v>0.5</v>
      </c>
      <c r="M21" s="173" t="s">
        <v>248</v>
      </c>
      <c r="N21" s="164">
        <v>44958</v>
      </c>
      <c r="O21" s="164">
        <v>45230</v>
      </c>
      <c r="P21" s="173" t="s">
        <v>1123</v>
      </c>
      <c r="Q21" s="161"/>
      <c r="R21" s="161"/>
      <c r="S21" s="161"/>
      <c r="T21" s="161"/>
      <c r="U21" s="161"/>
      <c r="V21" s="161"/>
    </row>
    <row r="22" spans="1:22" ht="95.45" customHeight="1" x14ac:dyDescent="0.25">
      <c r="A22" s="391"/>
      <c r="B22" s="319"/>
      <c r="C22" s="319"/>
      <c r="D22" s="322"/>
      <c r="E22" s="319"/>
      <c r="F22" s="319"/>
      <c r="G22" s="394"/>
      <c r="H22" s="319"/>
      <c r="I22" s="319"/>
      <c r="J22" s="319"/>
      <c r="K22" s="187" t="s">
        <v>1124</v>
      </c>
      <c r="L22" s="162">
        <v>0.5</v>
      </c>
      <c r="M22" s="173" t="s">
        <v>248</v>
      </c>
      <c r="N22" s="164">
        <v>45231</v>
      </c>
      <c r="O22" s="164">
        <v>45245</v>
      </c>
      <c r="P22" s="173" t="s">
        <v>293</v>
      </c>
      <c r="Q22" s="161"/>
      <c r="R22" s="161"/>
      <c r="S22" s="161"/>
      <c r="T22" s="161"/>
      <c r="U22" s="161"/>
      <c r="V22" s="161"/>
    </row>
    <row r="23" spans="1:22" ht="80.25" customHeight="1" x14ac:dyDescent="0.25">
      <c r="A23" s="320">
        <v>3</v>
      </c>
      <c r="B23" s="319" t="s">
        <v>1014</v>
      </c>
      <c r="C23" s="319"/>
      <c r="D23" s="367">
        <v>0.25</v>
      </c>
      <c r="E23" s="370" t="s">
        <v>275</v>
      </c>
      <c r="F23" s="370" t="s">
        <v>295</v>
      </c>
      <c r="G23" s="388">
        <v>4590000</v>
      </c>
      <c r="H23" s="370" t="s">
        <v>310</v>
      </c>
      <c r="I23" s="370" t="s">
        <v>1125</v>
      </c>
      <c r="J23" s="370" t="s">
        <v>251</v>
      </c>
      <c r="K23" s="187" t="s">
        <v>296</v>
      </c>
      <c r="L23" s="162">
        <v>0.5</v>
      </c>
      <c r="M23" s="173" t="s">
        <v>248</v>
      </c>
      <c r="N23" s="164">
        <v>44986</v>
      </c>
      <c r="O23" s="164">
        <v>45013</v>
      </c>
      <c r="P23" s="173" t="s">
        <v>297</v>
      </c>
      <c r="Q23" s="161"/>
      <c r="R23" s="161"/>
      <c r="S23" s="161"/>
      <c r="T23" s="161"/>
      <c r="U23" s="161"/>
      <c r="V23" s="161"/>
    </row>
    <row r="24" spans="1:22" ht="54" customHeight="1" x14ac:dyDescent="0.25">
      <c r="A24" s="320"/>
      <c r="B24" s="319"/>
      <c r="C24" s="319"/>
      <c r="D24" s="368"/>
      <c r="E24" s="372"/>
      <c r="F24" s="372"/>
      <c r="G24" s="389"/>
      <c r="H24" s="372"/>
      <c r="I24" s="372"/>
      <c r="J24" s="372"/>
      <c r="K24" s="187" t="s">
        <v>822</v>
      </c>
      <c r="L24" s="162">
        <v>0.5</v>
      </c>
      <c r="M24" s="173" t="s">
        <v>298</v>
      </c>
      <c r="N24" s="164">
        <v>44958</v>
      </c>
      <c r="O24" s="164">
        <v>45290</v>
      </c>
      <c r="P24" s="173" t="s">
        <v>299</v>
      </c>
      <c r="Q24" s="161"/>
      <c r="R24" s="161"/>
      <c r="S24" s="161"/>
      <c r="T24" s="161"/>
      <c r="U24" s="161"/>
      <c r="V24" s="161"/>
    </row>
    <row r="25" spans="1:22" ht="77.25" customHeight="1" x14ac:dyDescent="0.25">
      <c r="A25" s="320">
        <v>4</v>
      </c>
      <c r="B25" s="319" t="s">
        <v>300</v>
      </c>
      <c r="C25" s="319"/>
      <c r="D25" s="322">
        <v>0.25</v>
      </c>
      <c r="E25" s="319" t="s">
        <v>275</v>
      </c>
      <c r="F25" s="319" t="s">
        <v>301</v>
      </c>
      <c r="G25" s="387">
        <f>+G23*12</f>
        <v>55080000</v>
      </c>
      <c r="H25" s="319" t="s">
        <v>311</v>
      </c>
      <c r="I25" s="319" t="s">
        <v>1126</v>
      </c>
      <c r="J25" s="319" t="s">
        <v>251</v>
      </c>
      <c r="K25" s="187" t="s">
        <v>1127</v>
      </c>
      <c r="L25" s="162">
        <v>0.5</v>
      </c>
      <c r="M25" s="173" t="s">
        <v>248</v>
      </c>
      <c r="N25" s="164">
        <v>44927</v>
      </c>
      <c r="O25" s="164">
        <v>45290</v>
      </c>
      <c r="P25" s="173" t="s">
        <v>823</v>
      </c>
      <c r="Q25" s="161"/>
      <c r="R25" s="161"/>
      <c r="S25" s="161"/>
      <c r="T25" s="161"/>
      <c r="U25" s="161"/>
      <c r="V25" s="161"/>
    </row>
    <row r="26" spans="1:22" ht="90" customHeight="1" x14ac:dyDescent="0.25">
      <c r="A26" s="320"/>
      <c r="B26" s="319"/>
      <c r="C26" s="319"/>
      <c r="D26" s="322"/>
      <c r="E26" s="319"/>
      <c r="F26" s="319"/>
      <c r="G26" s="387"/>
      <c r="H26" s="320"/>
      <c r="I26" s="320"/>
      <c r="J26" s="319"/>
      <c r="K26" s="187" t="s">
        <v>302</v>
      </c>
      <c r="L26" s="162">
        <v>0.5</v>
      </c>
      <c r="M26" s="173" t="s">
        <v>248</v>
      </c>
      <c r="N26" s="164">
        <v>45017</v>
      </c>
      <c r="O26" s="164">
        <v>45046</v>
      </c>
      <c r="P26" s="173" t="s">
        <v>303</v>
      </c>
      <c r="Q26" s="161"/>
      <c r="R26" s="161"/>
      <c r="S26" s="161"/>
      <c r="T26" s="161"/>
      <c r="U26" s="161"/>
      <c r="V26" s="161"/>
    </row>
    <row r="27" spans="1:22" x14ac:dyDescent="0.25">
      <c r="A27" s="323" t="s">
        <v>1157</v>
      </c>
      <c r="B27" s="323"/>
      <c r="C27" s="323"/>
      <c r="D27" s="190">
        <f>SUM(D18:D26)</f>
        <v>1</v>
      </c>
    </row>
  </sheetData>
  <mergeCells count="65">
    <mergeCell ref="F21:F22"/>
    <mergeCell ref="G21:G22"/>
    <mergeCell ref="H21:H22"/>
    <mergeCell ref="I21:I22"/>
    <mergeCell ref="J21:J22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U16:V16"/>
    <mergeCell ref="B18:C18"/>
    <mergeCell ref="A19:A20"/>
    <mergeCell ref="B19:C20"/>
    <mergeCell ref="D19:D20"/>
    <mergeCell ref="E19:E20"/>
    <mergeCell ref="F19:F20"/>
    <mergeCell ref="G19:G20"/>
    <mergeCell ref="H19:H20"/>
    <mergeCell ref="I19:I20"/>
    <mergeCell ref="J19:J20"/>
    <mergeCell ref="A16:B16"/>
    <mergeCell ref="C16:Q16"/>
    <mergeCell ref="B23:C24"/>
    <mergeCell ref="D23:D24"/>
    <mergeCell ref="E23:E24"/>
    <mergeCell ref="E21:E22"/>
    <mergeCell ref="A21:A22"/>
    <mergeCell ref="D21:D22"/>
    <mergeCell ref="B21:C22"/>
    <mergeCell ref="A27:C27"/>
    <mergeCell ref="J23:J24"/>
    <mergeCell ref="A25:A26"/>
    <mergeCell ref="B25:C26"/>
    <mergeCell ref="D25:D26"/>
    <mergeCell ref="E25:E26"/>
    <mergeCell ref="F25:F26"/>
    <mergeCell ref="G25:G26"/>
    <mergeCell ref="H25:H26"/>
    <mergeCell ref="I25:I26"/>
    <mergeCell ref="J25:J26"/>
    <mergeCell ref="F23:F24"/>
    <mergeCell ref="G23:G24"/>
    <mergeCell ref="H23:H24"/>
    <mergeCell ref="I23:I24"/>
    <mergeCell ref="A23:A24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2B35-AC3A-42DC-A772-4673BE8634FC}">
  <dimension ref="A1:V57"/>
  <sheetViews>
    <sheetView topLeftCell="C22" zoomScale="35" workbookViewId="0">
      <selection activeCell="A19" sqref="A19:V26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27.28515625" style="140" customWidth="1"/>
    <col min="7" max="10" width="29.85546875" style="140" customWidth="1"/>
    <col min="11" max="11" width="41" style="140" customWidth="1"/>
    <col min="12" max="12" width="16.28515625" style="140" customWidth="1"/>
    <col min="13" max="13" width="28.28515625" style="140" customWidth="1"/>
    <col min="14" max="14" width="25" style="140" customWidth="1"/>
    <col min="15" max="15" width="28.28515625" style="140" customWidth="1"/>
    <col min="16" max="16" width="33.2851562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402"/>
      <c r="B2" s="403"/>
      <c r="C2" s="403"/>
      <c r="D2" s="404"/>
      <c r="E2" s="411" t="s">
        <v>241</v>
      </c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139" t="s">
        <v>238</v>
      </c>
      <c r="U2" s="412" t="s">
        <v>243</v>
      </c>
      <c r="V2" s="412"/>
    </row>
    <row r="3" spans="1:22" ht="36.75" customHeight="1" x14ac:dyDescent="0.3">
      <c r="A3" s="405"/>
      <c r="B3" s="406"/>
      <c r="C3" s="406"/>
      <c r="D3" s="407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139" t="s">
        <v>239</v>
      </c>
      <c r="U3" s="413">
        <v>2</v>
      </c>
      <c r="V3" s="413"/>
    </row>
    <row r="4" spans="1:22" ht="36.75" customHeight="1" x14ac:dyDescent="0.3">
      <c r="A4" s="408"/>
      <c r="B4" s="409"/>
      <c r="C4" s="409"/>
      <c r="D4" s="410"/>
      <c r="E4" s="411" t="s">
        <v>242</v>
      </c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139" t="s">
        <v>240</v>
      </c>
      <c r="U4" s="414">
        <v>44173</v>
      </c>
      <c r="V4" s="415"/>
    </row>
    <row r="5" spans="1:22" ht="36.75" customHeight="1" x14ac:dyDescent="0.3"/>
    <row r="6" spans="1:22" ht="59.25" customHeight="1" x14ac:dyDescent="0.3">
      <c r="A6" s="416" t="s">
        <v>50</v>
      </c>
      <c r="B6" s="417"/>
      <c r="C6" s="418"/>
      <c r="D6" s="419">
        <v>44946</v>
      </c>
      <c r="E6" s="420"/>
      <c r="F6" s="420"/>
      <c r="G6" s="420"/>
      <c r="H6" s="420"/>
      <c r="I6" s="420"/>
      <c r="J6" s="420"/>
      <c r="K6" s="420"/>
      <c r="L6" s="421"/>
      <c r="M6" s="422"/>
      <c r="N6" s="422"/>
      <c r="O6" s="422"/>
      <c r="P6" s="422"/>
      <c r="Q6" s="423" t="s">
        <v>51</v>
      </c>
      <c r="R6" s="423"/>
      <c r="S6" s="424"/>
      <c r="T6" s="424"/>
      <c r="U6" s="424"/>
      <c r="V6" s="424"/>
    </row>
    <row r="7" spans="1:22" ht="18" customHeight="1" x14ac:dyDescent="0.3">
      <c r="A7" s="395" t="s">
        <v>227</v>
      </c>
      <c r="B7" s="396"/>
      <c r="C7" s="396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6"/>
      <c r="R7" s="396"/>
      <c r="S7" s="396"/>
      <c r="T7" s="396"/>
      <c r="U7" s="396"/>
      <c r="V7" s="398"/>
    </row>
    <row r="8" spans="1:22" ht="48.75" customHeight="1" x14ac:dyDescent="0.3">
      <c r="A8" s="399"/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1"/>
    </row>
    <row r="9" spans="1:22" ht="54.75" customHeight="1" x14ac:dyDescent="0.3">
      <c r="A9" s="423" t="s">
        <v>452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 t="s">
        <v>235</v>
      </c>
      <c r="U9" s="423"/>
      <c r="V9" s="423"/>
    </row>
    <row r="10" spans="1:22" ht="31.5" customHeight="1" x14ac:dyDescent="0.3">
      <c r="A10" s="425"/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</row>
    <row r="11" spans="1:22" ht="114.6" customHeight="1" x14ac:dyDescent="0.3">
      <c r="A11" s="426" t="s">
        <v>223</v>
      </c>
      <c r="B11" s="426"/>
      <c r="C11" s="427" t="s">
        <v>1015</v>
      </c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9"/>
    </row>
    <row r="12" spans="1:22" ht="72" customHeight="1" x14ac:dyDescent="0.3">
      <c r="A12" s="423" t="s">
        <v>224</v>
      </c>
      <c r="B12" s="423"/>
      <c r="C12" s="427" t="s">
        <v>1016</v>
      </c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9"/>
    </row>
    <row r="13" spans="1:22" ht="31.5" customHeight="1" x14ac:dyDescent="0.3">
      <c r="A13" s="430" t="s">
        <v>52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</row>
    <row r="14" spans="1:22" ht="12.75" customHeight="1" x14ac:dyDescent="0.3">
      <c r="A14" s="430"/>
      <c r="B14" s="430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</row>
    <row r="15" spans="1:22" ht="90" customHeight="1" x14ac:dyDescent="0.3">
      <c r="A15" s="423" t="s">
        <v>53</v>
      </c>
      <c r="B15" s="423"/>
      <c r="C15" s="423" t="s">
        <v>54</v>
      </c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138" t="s">
        <v>55</v>
      </c>
      <c r="S15" s="141" t="s">
        <v>56</v>
      </c>
      <c r="T15" s="138" t="s">
        <v>57</v>
      </c>
      <c r="U15" s="423" t="s">
        <v>222</v>
      </c>
      <c r="V15" s="423"/>
    </row>
    <row r="16" spans="1:22" ht="60.75" customHeight="1" x14ac:dyDescent="0.3">
      <c r="A16" s="431" t="s">
        <v>1017</v>
      </c>
      <c r="B16" s="431"/>
      <c r="C16" s="432" t="s">
        <v>1018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147" t="s">
        <v>1019</v>
      </c>
      <c r="S16" s="150">
        <v>45048</v>
      </c>
      <c r="T16" s="152">
        <v>0.8</v>
      </c>
      <c r="U16" s="433" t="s">
        <v>1020</v>
      </c>
      <c r="V16" s="434"/>
    </row>
    <row r="17" spans="1:22" x14ac:dyDescent="0.3">
      <c r="O17" s="142"/>
    </row>
    <row r="18" spans="1:22" ht="78" customHeight="1" x14ac:dyDescent="0.3">
      <c r="A18" s="138" t="s">
        <v>234</v>
      </c>
      <c r="B18" s="423" t="s">
        <v>58</v>
      </c>
      <c r="C18" s="423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93" customHeight="1" x14ac:dyDescent="0.3">
      <c r="A19" s="435">
        <v>1</v>
      </c>
      <c r="B19" s="435" t="s">
        <v>1021</v>
      </c>
      <c r="C19" s="435"/>
      <c r="D19" s="436">
        <v>1</v>
      </c>
      <c r="E19" s="439" t="s">
        <v>1022</v>
      </c>
      <c r="F19" s="439" t="s">
        <v>1023</v>
      </c>
      <c r="G19" s="439" t="s">
        <v>1024</v>
      </c>
      <c r="H19" s="439" t="s">
        <v>1025</v>
      </c>
      <c r="I19" s="435" t="s">
        <v>1026</v>
      </c>
      <c r="J19" s="143" t="s">
        <v>251</v>
      </c>
      <c r="K19" s="143" t="s">
        <v>1027</v>
      </c>
      <c r="L19" s="151">
        <v>0.4</v>
      </c>
      <c r="M19" s="143" t="s">
        <v>1028</v>
      </c>
      <c r="N19" s="148">
        <v>44986</v>
      </c>
      <c r="O19" s="148">
        <v>45030</v>
      </c>
      <c r="P19" s="143" t="s">
        <v>1029</v>
      </c>
      <c r="Q19" s="143" t="s">
        <v>1030</v>
      </c>
      <c r="R19" s="143"/>
      <c r="S19" s="143"/>
      <c r="T19" s="143"/>
      <c r="U19" s="143"/>
      <c r="V19" s="143"/>
    </row>
    <row r="20" spans="1:22" ht="163.9" customHeight="1" x14ac:dyDescent="0.3">
      <c r="A20" s="435"/>
      <c r="B20" s="435"/>
      <c r="C20" s="435"/>
      <c r="D20" s="437"/>
      <c r="E20" s="437"/>
      <c r="F20" s="437"/>
      <c r="G20" s="437"/>
      <c r="H20" s="437"/>
      <c r="I20" s="435"/>
      <c r="J20" s="143" t="s">
        <v>251</v>
      </c>
      <c r="K20" s="143" t="s">
        <v>1031</v>
      </c>
      <c r="L20" s="151">
        <v>0.1</v>
      </c>
      <c r="M20" s="143" t="s">
        <v>1028</v>
      </c>
      <c r="N20" s="148">
        <v>45033</v>
      </c>
      <c r="O20" s="148">
        <v>45044</v>
      </c>
      <c r="P20" s="143" t="s">
        <v>1032</v>
      </c>
      <c r="Q20" s="143" t="s">
        <v>1030</v>
      </c>
      <c r="R20" s="143"/>
      <c r="S20" s="143"/>
      <c r="T20" s="143"/>
      <c r="U20" s="143"/>
      <c r="V20" s="143"/>
    </row>
    <row r="21" spans="1:22" ht="124.9" customHeight="1" x14ac:dyDescent="0.3">
      <c r="A21" s="435"/>
      <c r="B21" s="435"/>
      <c r="C21" s="435"/>
      <c r="D21" s="437"/>
      <c r="E21" s="437"/>
      <c r="F21" s="437"/>
      <c r="G21" s="437"/>
      <c r="H21" s="437"/>
      <c r="I21" s="435"/>
      <c r="J21" s="143" t="s">
        <v>251</v>
      </c>
      <c r="K21" s="143" t="s">
        <v>1033</v>
      </c>
      <c r="L21" s="151">
        <v>0.4</v>
      </c>
      <c r="M21" s="143" t="s">
        <v>1028</v>
      </c>
      <c r="N21" s="148">
        <v>45048</v>
      </c>
      <c r="O21" s="148">
        <v>45077</v>
      </c>
      <c r="P21" s="143" t="s">
        <v>1034</v>
      </c>
      <c r="Q21" s="143" t="s">
        <v>1030</v>
      </c>
      <c r="R21" s="143"/>
      <c r="S21" s="143"/>
      <c r="T21" s="143"/>
      <c r="U21" s="143"/>
      <c r="V21" s="143"/>
    </row>
    <row r="22" spans="1:22" ht="79.900000000000006" customHeight="1" x14ac:dyDescent="0.3">
      <c r="A22" s="435"/>
      <c r="B22" s="435"/>
      <c r="C22" s="435"/>
      <c r="D22" s="438"/>
      <c r="E22" s="438"/>
      <c r="F22" s="438"/>
      <c r="G22" s="438"/>
      <c r="H22" s="438"/>
      <c r="I22" s="435"/>
      <c r="J22" s="143" t="s">
        <v>251</v>
      </c>
      <c r="K22" s="143" t="s">
        <v>1035</v>
      </c>
      <c r="L22" s="151">
        <v>0.1</v>
      </c>
      <c r="M22" s="143" t="s">
        <v>1028</v>
      </c>
      <c r="N22" s="148">
        <v>45078</v>
      </c>
      <c r="O22" s="148">
        <v>45092</v>
      </c>
      <c r="P22" s="143" t="s">
        <v>1036</v>
      </c>
      <c r="Q22" s="143" t="s">
        <v>1030</v>
      </c>
      <c r="R22" s="143"/>
      <c r="S22" s="143"/>
      <c r="T22" s="143"/>
      <c r="U22" s="143"/>
      <c r="V22" s="143"/>
    </row>
    <row r="23" spans="1:22" ht="144" customHeight="1" x14ac:dyDescent="0.3">
      <c r="A23" s="435">
        <v>2</v>
      </c>
      <c r="B23" s="435" t="s">
        <v>1037</v>
      </c>
      <c r="C23" s="435"/>
      <c r="D23" s="436">
        <v>1</v>
      </c>
      <c r="E23" s="439" t="s">
        <v>1022</v>
      </c>
      <c r="F23" s="439" t="s">
        <v>1038</v>
      </c>
      <c r="G23" s="439" t="s">
        <v>1024</v>
      </c>
      <c r="H23" s="439" t="s">
        <v>1025</v>
      </c>
      <c r="I23" s="435" t="s">
        <v>1026</v>
      </c>
      <c r="J23" s="143" t="s">
        <v>251</v>
      </c>
      <c r="K23" s="143" t="s">
        <v>1027</v>
      </c>
      <c r="L23" s="151">
        <v>0.4</v>
      </c>
      <c r="M23" s="143" t="s">
        <v>1028</v>
      </c>
      <c r="N23" s="148">
        <v>44986</v>
      </c>
      <c r="O23" s="148">
        <v>45030</v>
      </c>
      <c r="P23" s="143" t="s">
        <v>1039</v>
      </c>
      <c r="Q23" s="143" t="s">
        <v>1030</v>
      </c>
      <c r="R23" s="143"/>
      <c r="S23" s="143"/>
      <c r="T23" s="143"/>
      <c r="U23" s="143"/>
      <c r="V23" s="143"/>
    </row>
    <row r="24" spans="1:22" ht="163.9" customHeight="1" x14ac:dyDescent="0.3">
      <c r="A24" s="435"/>
      <c r="B24" s="435"/>
      <c r="C24" s="435"/>
      <c r="D24" s="437"/>
      <c r="E24" s="437"/>
      <c r="F24" s="437"/>
      <c r="G24" s="437"/>
      <c r="H24" s="437"/>
      <c r="I24" s="435"/>
      <c r="J24" s="143" t="s">
        <v>251</v>
      </c>
      <c r="K24" s="143" t="s">
        <v>1031</v>
      </c>
      <c r="L24" s="151">
        <v>0.1</v>
      </c>
      <c r="M24" s="143" t="s">
        <v>1028</v>
      </c>
      <c r="N24" s="148">
        <v>45033</v>
      </c>
      <c r="O24" s="148">
        <v>45044</v>
      </c>
      <c r="P24" s="143" t="s">
        <v>1040</v>
      </c>
      <c r="Q24" s="143" t="s">
        <v>1030</v>
      </c>
      <c r="R24" s="143"/>
      <c r="S24" s="143"/>
      <c r="T24" s="143"/>
      <c r="U24" s="143"/>
      <c r="V24" s="143"/>
    </row>
    <row r="25" spans="1:22" ht="124.9" customHeight="1" x14ac:dyDescent="0.3">
      <c r="A25" s="435"/>
      <c r="B25" s="435"/>
      <c r="C25" s="435"/>
      <c r="D25" s="437"/>
      <c r="E25" s="437"/>
      <c r="F25" s="437"/>
      <c r="G25" s="437"/>
      <c r="H25" s="437"/>
      <c r="I25" s="435"/>
      <c r="J25" s="143" t="s">
        <v>251</v>
      </c>
      <c r="K25" s="143" t="s">
        <v>1033</v>
      </c>
      <c r="L25" s="151">
        <v>0.4</v>
      </c>
      <c r="M25" s="143" t="s">
        <v>1028</v>
      </c>
      <c r="N25" s="148">
        <v>45048</v>
      </c>
      <c r="O25" s="148">
        <v>45077</v>
      </c>
      <c r="P25" s="143" t="s">
        <v>1034</v>
      </c>
      <c r="Q25" s="143" t="s">
        <v>1030</v>
      </c>
      <c r="R25" s="143"/>
      <c r="S25" s="143"/>
      <c r="T25" s="143"/>
      <c r="U25" s="143"/>
      <c r="V25" s="143"/>
    </row>
    <row r="26" spans="1:22" ht="97.9" customHeight="1" x14ac:dyDescent="0.3">
      <c r="A26" s="435"/>
      <c r="B26" s="435"/>
      <c r="C26" s="435"/>
      <c r="D26" s="438"/>
      <c r="E26" s="438"/>
      <c r="F26" s="438"/>
      <c r="G26" s="438"/>
      <c r="H26" s="438"/>
      <c r="I26" s="435"/>
      <c r="J26" s="143" t="s">
        <v>251</v>
      </c>
      <c r="K26" s="143" t="s">
        <v>1035</v>
      </c>
      <c r="L26" s="151">
        <v>0.1</v>
      </c>
      <c r="M26" s="143" t="s">
        <v>1028</v>
      </c>
      <c r="N26" s="148">
        <v>45078</v>
      </c>
      <c r="O26" s="148">
        <v>45092</v>
      </c>
      <c r="P26" s="143" t="s">
        <v>1036</v>
      </c>
      <c r="Q26" s="143" t="s">
        <v>1030</v>
      </c>
      <c r="R26" s="143"/>
      <c r="S26" s="143"/>
      <c r="T26" s="143"/>
      <c r="U26" s="143"/>
      <c r="V26" s="143"/>
    </row>
    <row r="27" spans="1:22" x14ac:dyDescent="0.3">
      <c r="A27" s="435">
        <v>3</v>
      </c>
      <c r="B27" s="435"/>
      <c r="C27" s="435"/>
      <c r="D27" s="439"/>
      <c r="E27" s="439"/>
      <c r="F27" s="439"/>
      <c r="G27" s="439"/>
      <c r="H27" s="144"/>
      <c r="I27" s="144"/>
      <c r="J27" s="144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</row>
    <row r="28" spans="1:22" x14ac:dyDescent="0.3">
      <c r="A28" s="435"/>
      <c r="B28" s="435"/>
      <c r="C28" s="435"/>
      <c r="D28" s="437"/>
      <c r="E28" s="437"/>
      <c r="F28" s="437"/>
      <c r="G28" s="437"/>
      <c r="H28" s="145"/>
      <c r="I28" s="145"/>
      <c r="J28" s="145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</row>
    <row r="29" spans="1:22" x14ac:dyDescent="0.3">
      <c r="A29" s="435"/>
      <c r="B29" s="435"/>
      <c r="C29" s="435"/>
      <c r="D29" s="437"/>
      <c r="E29" s="437"/>
      <c r="F29" s="437"/>
      <c r="G29" s="437"/>
      <c r="H29" s="145"/>
      <c r="I29" s="145"/>
      <c r="J29" s="145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</row>
    <row r="30" spans="1:22" x14ac:dyDescent="0.3">
      <c r="A30" s="435"/>
      <c r="B30" s="435"/>
      <c r="C30" s="435"/>
      <c r="D30" s="437"/>
      <c r="E30" s="437"/>
      <c r="F30" s="437"/>
      <c r="G30" s="437"/>
      <c r="H30" s="145"/>
      <c r="I30" s="145"/>
      <c r="J30" s="145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</row>
    <row r="31" spans="1:22" x14ac:dyDescent="0.3">
      <c r="A31" s="435"/>
      <c r="B31" s="435"/>
      <c r="C31" s="435"/>
      <c r="D31" s="438"/>
      <c r="E31" s="438"/>
      <c r="F31" s="438"/>
      <c r="G31" s="438"/>
      <c r="H31" s="146"/>
      <c r="I31" s="146"/>
      <c r="J31" s="146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</row>
    <row r="32" spans="1:22" x14ac:dyDescent="0.3">
      <c r="A32" s="435">
        <v>4</v>
      </c>
      <c r="B32" s="435"/>
      <c r="C32" s="435"/>
      <c r="D32" s="439"/>
      <c r="E32" s="439"/>
      <c r="F32" s="174"/>
      <c r="G32" s="439"/>
      <c r="H32" s="144"/>
      <c r="I32" s="144"/>
      <c r="J32" s="144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</row>
    <row r="33" spans="1:22" x14ac:dyDescent="0.3">
      <c r="A33" s="435"/>
      <c r="B33" s="435"/>
      <c r="C33" s="435"/>
      <c r="D33" s="437"/>
      <c r="E33" s="437"/>
      <c r="F33" s="175"/>
      <c r="G33" s="437"/>
      <c r="H33" s="145"/>
      <c r="I33" s="145"/>
      <c r="J33" s="145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</row>
    <row r="34" spans="1:22" x14ac:dyDescent="0.3">
      <c r="A34" s="435"/>
      <c r="B34" s="435"/>
      <c r="C34" s="435"/>
      <c r="D34" s="437"/>
      <c r="E34" s="437"/>
      <c r="F34" s="175"/>
      <c r="G34" s="437"/>
      <c r="H34" s="145"/>
      <c r="I34" s="145"/>
      <c r="J34" s="145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</row>
    <row r="35" spans="1:22" x14ac:dyDescent="0.3">
      <c r="A35" s="435"/>
      <c r="B35" s="435"/>
      <c r="C35" s="435"/>
      <c r="D35" s="437"/>
      <c r="E35" s="437"/>
      <c r="F35" s="175"/>
      <c r="G35" s="437"/>
      <c r="H35" s="145"/>
      <c r="I35" s="145"/>
      <c r="J35" s="145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</row>
    <row r="36" spans="1:22" x14ac:dyDescent="0.3">
      <c r="A36" s="435"/>
      <c r="B36" s="435"/>
      <c r="C36" s="435"/>
      <c r="D36" s="438"/>
      <c r="E36" s="438"/>
      <c r="F36" s="146"/>
      <c r="G36" s="438"/>
      <c r="H36" s="146"/>
      <c r="I36" s="146"/>
      <c r="J36" s="146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</row>
    <row r="37" spans="1:22" x14ac:dyDescent="0.3">
      <c r="A37" s="435">
        <v>5</v>
      </c>
      <c r="B37" s="435"/>
      <c r="C37" s="435"/>
      <c r="D37" s="439"/>
      <c r="E37" s="439"/>
      <c r="F37" s="439"/>
      <c r="G37" s="439"/>
      <c r="H37" s="144"/>
      <c r="I37" s="144"/>
      <c r="J37" s="144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</row>
    <row r="38" spans="1:22" x14ac:dyDescent="0.3">
      <c r="A38" s="435"/>
      <c r="B38" s="435"/>
      <c r="C38" s="435"/>
      <c r="D38" s="437"/>
      <c r="E38" s="437"/>
      <c r="F38" s="437"/>
      <c r="G38" s="437"/>
      <c r="H38" s="145"/>
      <c r="I38" s="145"/>
      <c r="J38" s="145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</row>
    <row r="39" spans="1:22" x14ac:dyDescent="0.3">
      <c r="A39" s="435"/>
      <c r="B39" s="435"/>
      <c r="C39" s="435"/>
      <c r="D39" s="437"/>
      <c r="E39" s="437"/>
      <c r="F39" s="437"/>
      <c r="G39" s="437"/>
      <c r="H39" s="145"/>
      <c r="I39" s="145"/>
      <c r="J39" s="145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</row>
    <row r="40" spans="1:22" x14ac:dyDescent="0.3">
      <c r="A40" s="435"/>
      <c r="B40" s="435"/>
      <c r="C40" s="435"/>
      <c r="D40" s="437"/>
      <c r="E40" s="437"/>
      <c r="F40" s="437"/>
      <c r="G40" s="437"/>
      <c r="H40" s="145"/>
      <c r="I40" s="145"/>
      <c r="J40" s="145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</row>
    <row r="41" spans="1:22" x14ac:dyDescent="0.3">
      <c r="A41" s="435"/>
      <c r="B41" s="435"/>
      <c r="C41" s="435"/>
      <c r="D41" s="438"/>
      <c r="E41" s="438"/>
      <c r="F41" s="438"/>
      <c r="G41" s="438"/>
      <c r="H41" s="146"/>
      <c r="I41" s="146"/>
      <c r="J41" s="146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</row>
    <row r="42" spans="1:22" x14ac:dyDescent="0.3">
      <c r="A42" s="435">
        <v>6</v>
      </c>
      <c r="B42" s="435"/>
      <c r="C42" s="435"/>
      <c r="D42" s="439"/>
      <c r="E42" s="439"/>
      <c r="F42" s="439"/>
      <c r="G42" s="439"/>
      <c r="H42" s="144"/>
      <c r="I42" s="144"/>
      <c r="J42" s="144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</row>
    <row r="43" spans="1:22" x14ac:dyDescent="0.3">
      <c r="A43" s="435"/>
      <c r="B43" s="435"/>
      <c r="C43" s="435"/>
      <c r="D43" s="437"/>
      <c r="E43" s="437"/>
      <c r="F43" s="437"/>
      <c r="G43" s="437"/>
      <c r="H43" s="145"/>
      <c r="I43" s="145"/>
      <c r="J43" s="145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</row>
    <row r="44" spans="1:22" x14ac:dyDescent="0.3">
      <c r="A44" s="435"/>
      <c r="B44" s="435"/>
      <c r="C44" s="435"/>
      <c r="D44" s="437"/>
      <c r="E44" s="437"/>
      <c r="F44" s="437"/>
      <c r="G44" s="437"/>
      <c r="H44" s="145"/>
      <c r="I44" s="145"/>
      <c r="J44" s="145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</row>
    <row r="45" spans="1:22" x14ac:dyDescent="0.3">
      <c r="A45" s="435"/>
      <c r="B45" s="435"/>
      <c r="C45" s="435"/>
      <c r="D45" s="437"/>
      <c r="E45" s="437"/>
      <c r="F45" s="437"/>
      <c r="G45" s="437"/>
      <c r="H45" s="145"/>
      <c r="I45" s="145"/>
      <c r="J45" s="145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</row>
    <row r="46" spans="1:22" x14ac:dyDescent="0.3">
      <c r="A46" s="435"/>
      <c r="B46" s="435"/>
      <c r="C46" s="435"/>
      <c r="D46" s="438"/>
      <c r="E46" s="438"/>
      <c r="F46" s="438"/>
      <c r="G46" s="438"/>
      <c r="H46" s="146"/>
      <c r="I46" s="146"/>
      <c r="J46" s="146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</row>
    <row r="47" spans="1:22" x14ac:dyDescent="0.3">
      <c r="A47" s="435">
        <v>7</v>
      </c>
      <c r="B47" s="435"/>
      <c r="C47" s="435"/>
      <c r="D47" s="439"/>
      <c r="E47" s="439"/>
      <c r="F47" s="439"/>
      <c r="G47" s="439"/>
      <c r="H47" s="144"/>
      <c r="I47" s="144"/>
      <c r="J47" s="144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</row>
    <row r="48" spans="1:22" x14ac:dyDescent="0.3">
      <c r="A48" s="435"/>
      <c r="B48" s="435"/>
      <c r="C48" s="435"/>
      <c r="D48" s="437"/>
      <c r="E48" s="437"/>
      <c r="F48" s="437"/>
      <c r="G48" s="437"/>
      <c r="H48" s="145"/>
      <c r="I48" s="145"/>
      <c r="J48" s="145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</row>
    <row r="49" spans="1:22" x14ac:dyDescent="0.3">
      <c r="A49" s="435"/>
      <c r="B49" s="435"/>
      <c r="C49" s="435"/>
      <c r="D49" s="437"/>
      <c r="E49" s="437"/>
      <c r="F49" s="437"/>
      <c r="G49" s="437"/>
      <c r="H49" s="145"/>
      <c r="I49" s="145"/>
      <c r="J49" s="145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</row>
    <row r="50" spans="1:22" x14ac:dyDescent="0.3">
      <c r="A50" s="435"/>
      <c r="B50" s="435"/>
      <c r="C50" s="435"/>
      <c r="D50" s="437"/>
      <c r="E50" s="437"/>
      <c r="F50" s="437"/>
      <c r="G50" s="437"/>
      <c r="H50" s="145"/>
      <c r="I50" s="145"/>
      <c r="J50" s="145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1" spans="1:22" x14ac:dyDescent="0.3">
      <c r="A51" s="435"/>
      <c r="B51" s="435"/>
      <c r="C51" s="435"/>
      <c r="D51" s="438"/>
      <c r="E51" s="438"/>
      <c r="F51" s="438"/>
      <c r="G51" s="438"/>
      <c r="H51" s="146"/>
      <c r="I51" s="146"/>
      <c r="J51" s="146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</row>
    <row r="52" spans="1:22" x14ac:dyDescent="0.3">
      <c r="A52" s="435">
        <v>8</v>
      </c>
      <c r="B52" s="435"/>
      <c r="C52" s="435"/>
      <c r="D52" s="439"/>
      <c r="E52" s="439"/>
      <c r="F52" s="439"/>
      <c r="G52" s="439"/>
      <c r="H52" s="144"/>
      <c r="I52" s="144"/>
      <c r="J52" s="144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</row>
    <row r="53" spans="1:22" x14ac:dyDescent="0.3">
      <c r="A53" s="435"/>
      <c r="B53" s="435"/>
      <c r="C53" s="435"/>
      <c r="D53" s="437"/>
      <c r="E53" s="437"/>
      <c r="F53" s="437"/>
      <c r="G53" s="437"/>
      <c r="H53" s="145"/>
      <c r="I53" s="145"/>
      <c r="J53" s="145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</row>
    <row r="54" spans="1:22" x14ac:dyDescent="0.3">
      <c r="A54" s="435"/>
      <c r="B54" s="435"/>
      <c r="C54" s="435"/>
      <c r="D54" s="437"/>
      <c r="E54" s="437"/>
      <c r="F54" s="437"/>
      <c r="G54" s="437"/>
      <c r="H54" s="145"/>
      <c r="I54" s="145"/>
      <c r="J54" s="145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</row>
    <row r="55" spans="1:22" x14ac:dyDescent="0.3">
      <c r="A55" s="435"/>
      <c r="B55" s="435"/>
      <c r="C55" s="435"/>
      <c r="D55" s="437"/>
      <c r="E55" s="437"/>
      <c r="F55" s="437"/>
      <c r="G55" s="437"/>
      <c r="H55" s="145"/>
      <c r="I55" s="145"/>
      <c r="J55" s="145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</row>
    <row r="56" spans="1:22" x14ac:dyDescent="0.3">
      <c r="A56" s="435"/>
      <c r="B56" s="435"/>
      <c r="C56" s="435"/>
      <c r="D56" s="438"/>
      <c r="E56" s="438"/>
      <c r="F56" s="438"/>
      <c r="G56" s="438"/>
      <c r="H56" s="146"/>
      <c r="I56" s="146"/>
      <c r="J56" s="146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</row>
    <row r="57" spans="1:22" x14ac:dyDescent="0.3">
      <c r="D57" s="149">
        <v>1</v>
      </c>
    </row>
  </sheetData>
  <mergeCells count="79">
    <mergeCell ref="G52:G56"/>
    <mergeCell ref="A47:A51"/>
    <mergeCell ref="B47:C51"/>
    <mergeCell ref="D47:D51"/>
    <mergeCell ref="E47:E51"/>
    <mergeCell ref="F47:F51"/>
    <mergeCell ref="G47:G51"/>
    <mergeCell ref="A52:A56"/>
    <mergeCell ref="B52:C56"/>
    <mergeCell ref="D52:D56"/>
    <mergeCell ref="E52:E56"/>
    <mergeCell ref="F52:F56"/>
    <mergeCell ref="G37:G41"/>
    <mergeCell ref="A42:A46"/>
    <mergeCell ref="B42:C46"/>
    <mergeCell ref="D42:D46"/>
    <mergeCell ref="E42:E46"/>
    <mergeCell ref="F42:F46"/>
    <mergeCell ref="G42:G46"/>
    <mergeCell ref="A37:A41"/>
    <mergeCell ref="B37:C41"/>
    <mergeCell ref="D37:D41"/>
    <mergeCell ref="E37:E41"/>
    <mergeCell ref="F37:F41"/>
    <mergeCell ref="A32:A36"/>
    <mergeCell ref="B32:C36"/>
    <mergeCell ref="D32:D36"/>
    <mergeCell ref="E32:E36"/>
    <mergeCell ref="G32:G36"/>
    <mergeCell ref="G27:G31"/>
    <mergeCell ref="H19:H22"/>
    <mergeCell ref="I19:I22"/>
    <mergeCell ref="A23:A26"/>
    <mergeCell ref="B23:C26"/>
    <mergeCell ref="D23:D26"/>
    <mergeCell ref="E23:E26"/>
    <mergeCell ref="F23:F26"/>
    <mergeCell ref="G23:G26"/>
    <mergeCell ref="H23:H26"/>
    <mergeCell ref="I23:I26"/>
    <mergeCell ref="A27:A31"/>
    <mergeCell ref="B27:C31"/>
    <mergeCell ref="D27:D31"/>
    <mergeCell ref="E27:E31"/>
    <mergeCell ref="F27:F31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G19:G22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45D8-EB62-462F-BB03-572EA200AE11}">
  <dimension ref="A1:V55"/>
  <sheetViews>
    <sheetView topLeftCell="A35" zoomScale="75" zoomScaleNormal="75" workbookViewId="0">
      <selection activeCell="A40" sqref="A1:XFD1048576"/>
    </sheetView>
  </sheetViews>
  <sheetFormatPr baseColWidth="10" defaultColWidth="11.42578125" defaultRowHeight="18" x14ac:dyDescent="0.25"/>
  <cols>
    <col min="1" max="1" width="12.42578125" style="153" customWidth="1"/>
    <col min="2" max="2" width="24.140625" style="153" customWidth="1"/>
    <col min="3" max="3" width="27.85546875" style="153" customWidth="1"/>
    <col min="4" max="4" width="20.42578125" style="153" bestFit="1" customWidth="1"/>
    <col min="5" max="5" width="50.42578125" style="153" customWidth="1"/>
    <col min="6" max="6" width="44.42578125" style="153" customWidth="1"/>
    <col min="7" max="7" width="32.85546875" style="153" customWidth="1"/>
    <col min="8" max="8" width="29.85546875" style="153" customWidth="1"/>
    <col min="9" max="9" width="59.85546875" style="153" customWidth="1"/>
    <col min="10" max="10" width="29.85546875" style="153" customWidth="1"/>
    <col min="11" max="11" width="142.85546875" style="153" customWidth="1"/>
    <col min="12" max="12" width="16.28515625" style="153" customWidth="1"/>
    <col min="13" max="13" width="94.42578125" style="153" customWidth="1"/>
    <col min="14" max="14" width="18" style="153" customWidth="1"/>
    <col min="15" max="15" width="19" style="153" customWidth="1"/>
    <col min="16" max="16" width="76.85546875" style="153" customWidth="1"/>
    <col min="17" max="17" width="40.28515625" style="153" customWidth="1"/>
    <col min="18" max="18" width="28.42578125" style="153" customWidth="1"/>
    <col min="19" max="19" width="23.42578125" style="153" customWidth="1"/>
    <col min="20" max="20" width="22.85546875" style="153" customWidth="1"/>
    <col min="21" max="21" width="13.7109375" style="153" customWidth="1"/>
    <col min="22" max="22" width="21.42578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457" t="s">
        <v>697</v>
      </c>
      <c r="E6" s="458"/>
      <c r="F6" s="458"/>
      <c r="G6" s="458"/>
      <c r="H6" s="458"/>
      <c r="I6" s="458"/>
      <c r="J6" s="458"/>
      <c r="K6" s="458"/>
      <c r="L6" s="459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698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454" t="s">
        <v>699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6"/>
    </row>
    <row r="12" spans="1:22" ht="72" customHeight="1" x14ac:dyDescent="0.25">
      <c r="A12" s="344" t="s">
        <v>224</v>
      </c>
      <c r="B12" s="344"/>
      <c r="C12" s="454" t="s">
        <v>700</v>
      </c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6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ht="60.75" customHeight="1" x14ac:dyDescent="0.25">
      <c r="A16" s="453" t="s">
        <v>1048</v>
      </c>
      <c r="B16" s="453"/>
      <c r="C16" s="345" t="s">
        <v>1049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203" t="s">
        <v>1050</v>
      </c>
      <c r="S16" s="204">
        <v>44986</v>
      </c>
      <c r="T16" s="203" t="s">
        <v>971</v>
      </c>
      <c r="U16" s="365" t="s">
        <v>1091</v>
      </c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33" customHeight="1" x14ac:dyDescent="0.25">
      <c r="A19" s="320">
        <v>1</v>
      </c>
      <c r="B19" s="446" t="s">
        <v>870</v>
      </c>
      <c r="C19" s="446"/>
      <c r="D19" s="367">
        <v>0.2</v>
      </c>
      <c r="E19" s="443" t="s">
        <v>701</v>
      </c>
      <c r="F19" s="443" t="s">
        <v>871</v>
      </c>
      <c r="G19" s="447">
        <v>250000000</v>
      </c>
      <c r="H19" s="370" t="s">
        <v>872</v>
      </c>
      <c r="I19" s="370" t="s">
        <v>702</v>
      </c>
      <c r="J19" s="370" t="s">
        <v>703</v>
      </c>
      <c r="K19" s="187" t="s">
        <v>873</v>
      </c>
      <c r="L19" s="162">
        <v>0.2</v>
      </c>
      <c r="M19" s="187" t="s">
        <v>704</v>
      </c>
      <c r="N19" s="205">
        <v>44927</v>
      </c>
      <c r="O19" s="205">
        <v>44927</v>
      </c>
      <c r="P19" s="187" t="s">
        <v>705</v>
      </c>
      <c r="Q19" s="161"/>
      <c r="R19" s="161"/>
      <c r="S19" s="161"/>
      <c r="T19" s="161"/>
      <c r="U19" s="161"/>
      <c r="V19" s="161"/>
    </row>
    <row r="20" spans="1:22" ht="33" customHeight="1" x14ac:dyDescent="0.25">
      <c r="A20" s="320"/>
      <c r="B20" s="446"/>
      <c r="C20" s="446"/>
      <c r="D20" s="372"/>
      <c r="E20" s="444"/>
      <c r="F20" s="444"/>
      <c r="G20" s="448"/>
      <c r="H20" s="372"/>
      <c r="I20" s="372"/>
      <c r="J20" s="372"/>
      <c r="K20" s="187" t="s">
        <v>874</v>
      </c>
      <c r="L20" s="162">
        <v>0.2</v>
      </c>
      <c r="M20" s="187" t="s">
        <v>706</v>
      </c>
      <c r="N20" s="205">
        <v>44927</v>
      </c>
      <c r="O20" s="205">
        <v>44927</v>
      </c>
      <c r="P20" s="187" t="s">
        <v>705</v>
      </c>
      <c r="Q20" s="161"/>
      <c r="R20" s="161"/>
      <c r="S20" s="161"/>
      <c r="T20" s="161"/>
      <c r="U20" s="161"/>
      <c r="V20" s="161"/>
    </row>
    <row r="21" spans="1:22" ht="33" customHeight="1" x14ac:dyDescent="0.25">
      <c r="A21" s="320"/>
      <c r="B21" s="446"/>
      <c r="C21" s="446"/>
      <c r="D21" s="372"/>
      <c r="E21" s="444"/>
      <c r="F21" s="444"/>
      <c r="G21" s="448"/>
      <c r="H21" s="372"/>
      <c r="I21" s="372"/>
      <c r="J21" s="372"/>
      <c r="K21" s="187" t="s">
        <v>875</v>
      </c>
      <c r="L21" s="162">
        <v>0.3</v>
      </c>
      <c r="M21" s="187" t="s">
        <v>707</v>
      </c>
      <c r="N21" s="205">
        <v>44958</v>
      </c>
      <c r="O21" s="205">
        <v>45261</v>
      </c>
      <c r="P21" s="187" t="s">
        <v>708</v>
      </c>
      <c r="Q21" s="161"/>
      <c r="R21" s="161"/>
      <c r="S21" s="161"/>
      <c r="T21" s="161"/>
      <c r="U21" s="161"/>
      <c r="V21" s="161"/>
    </row>
    <row r="22" spans="1:22" ht="33" customHeight="1" x14ac:dyDescent="0.25">
      <c r="A22" s="320"/>
      <c r="B22" s="446"/>
      <c r="C22" s="446"/>
      <c r="D22" s="371"/>
      <c r="E22" s="445"/>
      <c r="F22" s="445"/>
      <c r="G22" s="449"/>
      <c r="H22" s="371"/>
      <c r="I22" s="371"/>
      <c r="J22" s="371"/>
      <c r="K22" s="187" t="s">
        <v>876</v>
      </c>
      <c r="L22" s="162">
        <v>0.3</v>
      </c>
      <c r="M22" s="187" t="s">
        <v>709</v>
      </c>
      <c r="N22" s="205">
        <v>44958</v>
      </c>
      <c r="O22" s="205">
        <v>45261</v>
      </c>
      <c r="P22" s="187" t="s">
        <v>708</v>
      </c>
      <c r="Q22" s="161"/>
      <c r="R22" s="161"/>
      <c r="S22" s="161"/>
      <c r="T22" s="161"/>
      <c r="U22" s="161"/>
      <c r="V22" s="161"/>
    </row>
    <row r="23" spans="1:22" ht="33" customHeight="1" x14ac:dyDescent="0.25">
      <c r="A23" s="320">
        <v>2</v>
      </c>
      <c r="B23" s="452" t="s">
        <v>710</v>
      </c>
      <c r="C23" s="452"/>
      <c r="D23" s="367">
        <v>0.2</v>
      </c>
      <c r="E23" s="443" t="s">
        <v>711</v>
      </c>
      <c r="F23" s="443" t="s">
        <v>712</v>
      </c>
      <c r="G23" s="447">
        <v>200000000</v>
      </c>
      <c r="H23" s="370" t="s">
        <v>713</v>
      </c>
      <c r="I23" s="370" t="s">
        <v>714</v>
      </c>
      <c r="J23" s="370" t="s">
        <v>715</v>
      </c>
      <c r="K23" s="187" t="s">
        <v>716</v>
      </c>
      <c r="L23" s="162">
        <v>0.2</v>
      </c>
      <c r="M23" s="187" t="s">
        <v>707</v>
      </c>
      <c r="N23" s="205">
        <v>44927</v>
      </c>
      <c r="O23" s="205">
        <v>44927</v>
      </c>
      <c r="P23" s="187" t="s">
        <v>556</v>
      </c>
      <c r="Q23" s="161"/>
      <c r="R23" s="161"/>
      <c r="S23" s="161"/>
      <c r="T23" s="161"/>
      <c r="U23" s="161"/>
      <c r="V23" s="161"/>
    </row>
    <row r="24" spans="1:22" ht="33" customHeight="1" x14ac:dyDescent="0.25">
      <c r="A24" s="320"/>
      <c r="B24" s="452"/>
      <c r="C24" s="452"/>
      <c r="D24" s="372"/>
      <c r="E24" s="444"/>
      <c r="F24" s="444"/>
      <c r="G24" s="448"/>
      <c r="H24" s="372"/>
      <c r="I24" s="372"/>
      <c r="J24" s="372"/>
      <c r="K24" s="206" t="s">
        <v>717</v>
      </c>
      <c r="L24" s="162">
        <v>0.2</v>
      </c>
      <c r="M24" s="187" t="s">
        <v>709</v>
      </c>
      <c r="N24" s="205">
        <v>44927</v>
      </c>
      <c r="O24" s="205">
        <v>44927</v>
      </c>
      <c r="P24" s="187" t="s">
        <v>556</v>
      </c>
      <c r="Q24" s="161"/>
      <c r="R24" s="161"/>
      <c r="S24" s="161"/>
      <c r="T24" s="161"/>
      <c r="U24" s="161"/>
      <c r="V24" s="161"/>
    </row>
    <row r="25" spans="1:22" ht="33" customHeight="1" x14ac:dyDescent="0.25">
      <c r="A25" s="320"/>
      <c r="B25" s="452"/>
      <c r="C25" s="452"/>
      <c r="D25" s="372"/>
      <c r="E25" s="444"/>
      <c r="F25" s="444"/>
      <c r="G25" s="448"/>
      <c r="H25" s="372"/>
      <c r="I25" s="372"/>
      <c r="J25" s="372"/>
      <c r="K25" s="187" t="s">
        <v>718</v>
      </c>
      <c r="L25" s="162">
        <v>0.3</v>
      </c>
      <c r="M25" s="187" t="s">
        <v>707</v>
      </c>
      <c r="N25" s="205">
        <v>44958</v>
      </c>
      <c r="O25" s="205">
        <v>45261</v>
      </c>
      <c r="P25" s="187" t="s">
        <v>708</v>
      </c>
      <c r="Q25" s="161"/>
      <c r="R25" s="161"/>
      <c r="S25" s="161"/>
      <c r="T25" s="161"/>
      <c r="U25" s="161"/>
      <c r="V25" s="161"/>
    </row>
    <row r="26" spans="1:22" ht="33" customHeight="1" x14ac:dyDescent="0.25">
      <c r="A26" s="320"/>
      <c r="B26" s="452"/>
      <c r="C26" s="452"/>
      <c r="D26" s="371"/>
      <c r="E26" s="445"/>
      <c r="F26" s="445"/>
      <c r="G26" s="449"/>
      <c r="H26" s="371"/>
      <c r="I26" s="371"/>
      <c r="J26" s="371"/>
      <c r="K26" s="187" t="s">
        <v>719</v>
      </c>
      <c r="L26" s="162">
        <v>0.3</v>
      </c>
      <c r="M26" s="187" t="s">
        <v>709</v>
      </c>
      <c r="N26" s="205">
        <v>44958</v>
      </c>
      <c r="O26" s="205">
        <v>45261</v>
      </c>
      <c r="P26" s="187" t="s">
        <v>708</v>
      </c>
      <c r="Q26" s="161"/>
      <c r="R26" s="161"/>
      <c r="S26" s="161"/>
      <c r="T26" s="161"/>
      <c r="U26" s="161"/>
      <c r="V26" s="161"/>
    </row>
    <row r="27" spans="1:22" ht="33" customHeight="1" x14ac:dyDescent="0.25">
      <c r="A27" s="320">
        <v>3</v>
      </c>
      <c r="B27" s="446" t="s">
        <v>720</v>
      </c>
      <c r="C27" s="446"/>
      <c r="D27" s="367">
        <v>0.1</v>
      </c>
      <c r="E27" s="443" t="s">
        <v>721</v>
      </c>
      <c r="F27" s="443" t="s">
        <v>722</v>
      </c>
      <c r="G27" s="447">
        <v>120000000</v>
      </c>
      <c r="H27" s="370" t="s">
        <v>723</v>
      </c>
      <c r="I27" s="370" t="s">
        <v>724</v>
      </c>
      <c r="J27" s="370" t="s">
        <v>725</v>
      </c>
      <c r="K27" s="187" t="s">
        <v>726</v>
      </c>
      <c r="L27" s="162">
        <v>0.2</v>
      </c>
      <c r="M27" s="187" t="s">
        <v>727</v>
      </c>
      <c r="N27" s="205">
        <v>44927</v>
      </c>
      <c r="O27" s="205">
        <v>44927</v>
      </c>
      <c r="P27" s="443" t="s">
        <v>728</v>
      </c>
      <c r="Q27" s="161"/>
      <c r="R27" s="161"/>
      <c r="S27" s="161"/>
      <c r="T27" s="161"/>
      <c r="U27" s="161"/>
      <c r="V27" s="161"/>
    </row>
    <row r="28" spans="1:22" ht="33" customHeight="1" x14ac:dyDescent="0.25">
      <c r="A28" s="320"/>
      <c r="B28" s="446"/>
      <c r="C28" s="446"/>
      <c r="D28" s="372"/>
      <c r="E28" s="451"/>
      <c r="F28" s="444"/>
      <c r="G28" s="448"/>
      <c r="H28" s="372"/>
      <c r="I28" s="372"/>
      <c r="J28" s="372"/>
      <c r="K28" s="187" t="s">
        <v>729</v>
      </c>
      <c r="L28" s="162">
        <v>0.2</v>
      </c>
      <c r="M28" s="187" t="s">
        <v>707</v>
      </c>
      <c r="N28" s="205">
        <v>44927</v>
      </c>
      <c r="O28" s="205">
        <v>44927</v>
      </c>
      <c r="P28" s="445"/>
      <c r="Q28" s="161"/>
      <c r="R28" s="161"/>
      <c r="S28" s="161"/>
      <c r="T28" s="161"/>
      <c r="U28" s="161"/>
      <c r="V28" s="161"/>
    </row>
    <row r="29" spans="1:22" ht="33" customHeight="1" x14ac:dyDescent="0.25">
      <c r="A29" s="320"/>
      <c r="B29" s="446"/>
      <c r="C29" s="446"/>
      <c r="D29" s="372"/>
      <c r="E29" s="451"/>
      <c r="F29" s="444"/>
      <c r="G29" s="448"/>
      <c r="H29" s="372"/>
      <c r="I29" s="372"/>
      <c r="J29" s="372"/>
      <c r="K29" s="187" t="s">
        <v>730</v>
      </c>
      <c r="L29" s="162">
        <v>0.3</v>
      </c>
      <c r="M29" s="187" t="s">
        <v>727</v>
      </c>
      <c r="N29" s="205">
        <v>44958</v>
      </c>
      <c r="O29" s="205">
        <v>45261</v>
      </c>
      <c r="P29" s="443" t="s">
        <v>731</v>
      </c>
      <c r="Q29" s="161"/>
      <c r="R29" s="161"/>
      <c r="S29" s="161"/>
      <c r="T29" s="161"/>
      <c r="U29" s="161"/>
      <c r="V29" s="161"/>
    </row>
    <row r="30" spans="1:22" ht="33" customHeight="1" x14ac:dyDescent="0.25">
      <c r="A30" s="320"/>
      <c r="B30" s="446"/>
      <c r="C30" s="446"/>
      <c r="D30" s="372"/>
      <c r="E30" s="451"/>
      <c r="F30" s="444"/>
      <c r="G30" s="448"/>
      <c r="H30" s="371"/>
      <c r="I30" s="372"/>
      <c r="J30" s="372"/>
      <c r="K30" s="187" t="s">
        <v>732</v>
      </c>
      <c r="L30" s="162">
        <v>0.3</v>
      </c>
      <c r="M30" s="187" t="s">
        <v>707</v>
      </c>
      <c r="N30" s="205">
        <v>44958</v>
      </c>
      <c r="O30" s="205">
        <v>45261</v>
      </c>
      <c r="P30" s="445"/>
      <c r="Q30" s="161"/>
      <c r="R30" s="161"/>
      <c r="S30" s="161"/>
      <c r="T30" s="161"/>
      <c r="U30" s="161"/>
      <c r="V30" s="161"/>
    </row>
    <row r="31" spans="1:22" ht="33" customHeight="1" x14ac:dyDescent="0.25">
      <c r="A31" s="320">
        <v>4</v>
      </c>
      <c r="B31" s="446" t="s">
        <v>733</v>
      </c>
      <c r="C31" s="446"/>
      <c r="D31" s="367">
        <v>0.1</v>
      </c>
      <c r="E31" s="443" t="s">
        <v>734</v>
      </c>
      <c r="F31" s="443" t="s">
        <v>735</v>
      </c>
      <c r="G31" s="447">
        <v>129000000</v>
      </c>
      <c r="H31" s="370" t="s">
        <v>736</v>
      </c>
      <c r="I31" s="370" t="s">
        <v>877</v>
      </c>
      <c r="J31" s="370" t="s">
        <v>737</v>
      </c>
      <c r="K31" s="187" t="s">
        <v>738</v>
      </c>
      <c r="L31" s="162">
        <v>0.2</v>
      </c>
      <c r="M31" s="187" t="s">
        <v>739</v>
      </c>
      <c r="N31" s="205">
        <v>44927</v>
      </c>
      <c r="O31" s="205">
        <v>44958</v>
      </c>
      <c r="P31" s="443" t="s">
        <v>740</v>
      </c>
      <c r="Q31" s="161"/>
      <c r="R31" s="161"/>
      <c r="S31" s="161"/>
      <c r="T31" s="161"/>
      <c r="U31" s="161"/>
      <c r="V31" s="161"/>
    </row>
    <row r="32" spans="1:22" ht="33" customHeight="1" x14ac:dyDescent="0.25">
      <c r="A32" s="320"/>
      <c r="B32" s="446"/>
      <c r="C32" s="446"/>
      <c r="D32" s="372"/>
      <c r="E32" s="444"/>
      <c r="F32" s="444"/>
      <c r="G32" s="448"/>
      <c r="H32" s="372"/>
      <c r="I32" s="372"/>
      <c r="J32" s="372"/>
      <c r="K32" s="187" t="s">
        <v>741</v>
      </c>
      <c r="L32" s="162">
        <v>0.2</v>
      </c>
      <c r="M32" s="187" t="s">
        <v>742</v>
      </c>
      <c r="N32" s="205">
        <v>44927</v>
      </c>
      <c r="O32" s="205">
        <v>44958</v>
      </c>
      <c r="P32" s="445"/>
      <c r="Q32" s="161"/>
      <c r="R32" s="161"/>
      <c r="S32" s="161"/>
      <c r="T32" s="161"/>
      <c r="U32" s="161"/>
      <c r="V32" s="161"/>
    </row>
    <row r="33" spans="1:22" ht="33" customHeight="1" x14ac:dyDescent="0.25">
      <c r="A33" s="320"/>
      <c r="B33" s="446"/>
      <c r="C33" s="446"/>
      <c r="D33" s="372"/>
      <c r="E33" s="444"/>
      <c r="F33" s="444"/>
      <c r="G33" s="448"/>
      <c r="H33" s="372"/>
      <c r="I33" s="372"/>
      <c r="J33" s="372"/>
      <c r="K33" s="187" t="s">
        <v>743</v>
      </c>
      <c r="L33" s="162">
        <v>0.4</v>
      </c>
      <c r="M33" s="187" t="s">
        <v>744</v>
      </c>
      <c r="N33" s="205">
        <v>44958</v>
      </c>
      <c r="O33" s="205">
        <v>45261</v>
      </c>
      <c r="P33" s="187" t="s">
        <v>745</v>
      </c>
      <c r="Q33" s="161"/>
      <c r="R33" s="161"/>
      <c r="S33" s="161"/>
      <c r="T33" s="161"/>
      <c r="U33" s="161"/>
      <c r="V33" s="161"/>
    </row>
    <row r="34" spans="1:22" ht="33" customHeight="1" x14ac:dyDescent="0.25">
      <c r="A34" s="320"/>
      <c r="B34" s="446"/>
      <c r="C34" s="446"/>
      <c r="D34" s="372"/>
      <c r="E34" s="444"/>
      <c r="F34" s="444"/>
      <c r="G34" s="448"/>
      <c r="H34" s="371"/>
      <c r="I34" s="371"/>
      <c r="J34" s="371"/>
      <c r="K34" s="187" t="s">
        <v>746</v>
      </c>
      <c r="L34" s="162">
        <v>0.2</v>
      </c>
      <c r="M34" s="187" t="s">
        <v>747</v>
      </c>
      <c r="N34" s="205">
        <v>45261</v>
      </c>
      <c r="O34" s="205">
        <v>45261</v>
      </c>
      <c r="P34" s="187" t="s">
        <v>1128</v>
      </c>
      <c r="Q34" s="161"/>
      <c r="R34" s="161"/>
      <c r="S34" s="161"/>
      <c r="T34" s="161"/>
      <c r="U34" s="161"/>
      <c r="V34" s="161"/>
    </row>
    <row r="35" spans="1:22" ht="33" customHeight="1" x14ac:dyDescent="0.25">
      <c r="A35" s="320">
        <v>5</v>
      </c>
      <c r="B35" s="446" t="s">
        <v>749</v>
      </c>
      <c r="C35" s="446"/>
      <c r="D35" s="367">
        <v>0.1</v>
      </c>
      <c r="E35" s="443" t="s">
        <v>701</v>
      </c>
      <c r="F35" s="443" t="s">
        <v>750</v>
      </c>
      <c r="G35" s="447">
        <v>150000000</v>
      </c>
      <c r="H35" s="370" t="s">
        <v>751</v>
      </c>
      <c r="I35" s="370" t="s">
        <v>878</v>
      </c>
      <c r="J35" s="370" t="s">
        <v>715</v>
      </c>
      <c r="K35" s="187" t="s">
        <v>752</v>
      </c>
      <c r="L35" s="162">
        <v>0.3</v>
      </c>
      <c r="M35" s="187" t="s">
        <v>706</v>
      </c>
      <c r="N35" s="205">
        <v>44927</v>
      </c>
      <c r="O35" s="205">
        <v>44927</v>
      </c>
      <c r="P35" s="187" t="s">
        <v>753</v>
      </c>
      <c r="Q35" s="161"/>
      <c r="R35" s="161"/>
      <c r="S35" s="161"/>
      <c r="T35" s="161"/>
      <c r="U35" s="161"/>
      <c r="V35" s="161"/>
    </row>
    <row r="36" spans="1:22" ht="33" customHeight="1" x14ac:dyDescent="0.25">
      <c r="A36" s="320"/>
      <c r="B36" s="446"/>
      <c r="C36" s="446"/>
      <c r="D36" s="372"/>
      <c r="E36" s="444"/>
      <c r="F36" s="444"/>
      <c r="G36" s="448"/>
      <c r="H36" s="372"/>
      <c r="I36" s="372"/>
      <c r="J36" s="372"/>
      <c r="K36" s="187" t="s">
        <v>754</v>
      </c>
      <c r="L36" s="162">
        <v>0.2</v>
      </c>
      <c r="M36" s="187" t="s">
        <v>709</v>
      </c>
      <c r="N36" s="205">
        <v>44927</v>
      </c>
      <c r="O36" s="205">
        <v>44958</v>
      </c>
      <c r="P36" s="187" t="s">
        <v>755</v>
      </c>
      <c r="Q36" s="161"/>
      <c r="R36" s="161"/>
      <c r="S36" s="161"/>
      <c r="T36" s="161"/>
      <c r="U36" s="161"/>
      <c r="V36" s="161"/>
    </row>
    <row r="37" spans="1:22" ht="33" customHeight="1" x14ac:dyDescent="0.25">
      <c r="A37" s="320"/>
      <c r="B37" s="446"/>
      <c r="C37" s="446"/>
      <c r="D37" s="372"/>
      <c r="E37" s="444"/>
      <c r="F37" s="444"/>
      <c r="G37" s="448"/>
      <c r="H37" s="371"/>
      <c r="I37" s="371"/>
      <c r="J37" s="371"/>
      <c r="K37" s="187" t="s">
        <v>756</v>
      </c>
      <c r="L37" s="162">
        <v>0.5</v>
      </c>
      <c r="M37" s="187" t="s">
        <v>757</v>
      </c>
      <c r="N37" s="205">
        <v>44958</v>
      </c>
      <c r="O37" s="205">
        <v>45261</v>
      </c>
      <c r="P37" s="187" t="s">
        <v>758</v>
      </c>
      <c r="Q37" s="161"/>
      <c r="R37" s="161"/>
      <c r="S37" s="161"/>
      <c r="T37" s="161"/>
      <c r="U37" s="161"/>
      <c r="V37" s="161"/>
    </row>
    <row r="38" spans="1:22" ht="33" customHeight="1" x14ac:dyDescent="0.25">
      <c r="A38" s="320">
        <v>6</v>
      </c>
      <c r="B38" s="446" t="s">
        <v>759</v>
      </c>
      <c r="C38" s="450"/>
      <c r="D38" s="367">
        <v>0.1</v>
      </c>
      <c r="E38" s="443" t="s">
        <v>760</v>
      </c>
      <c r="F38" s="443" t="s">
        <v>761</v>
      </c>
      <c r="G38" s="447">
        <v>250000000</v>
      </c>
      <c r="H38" s="370" t="s">
        <v>1129</v>
      </c>
      <c r="I38" s="370" t="s">
        <v>880</v>
      </c>
      <c r="J38" s="370" t="s">
        <v>725</v>
      </c>
      <c r="K38" s="187" t="s">
        <v>762</v>
      </c>
      <c r="L38" s="162">
        <v>0.3</v>
      </c>
      <c r="M38" s="187" t="s">
        <v>763</v>
      </c>
      <c r="N38" s="205">
        <v>44958</v>
      </c>
      <c r="O38" s="205">
        <v>44986</v>
      </c>
      <c r="P38" s="187" t="s">
        <v>764</v>
      </c>
      <c r="Q38" s="161"/>
      <c r="R38" s="161"/>
      <c r="S38" s="161"/>
      <c r="T38" s="161"/>
      <c r="U38" s="161"/>
      <c r="V38" s="161"/>
    </row>
    <row r="39" spans="1:22" ht="33" customHeight="1" x14ac:dyDescent="0.25">
      <c r="A39" s="320"/>
      <c r="B39" s="450"/>
      <c r="C39" s="450"/>
      <c r="D39" s="372"/>
      <c r="E39" s="444"/>
      <c r="F39" s="444"/>
      <c r="G39" s="448"/>
      <c r="H39" s="371"/>
      <c r="I39" s="371"/>
      <c r="J39" s="371"/>
      <c r="K39" s="187" t="s">
        <v>765</v>
      </c>
      <c r="L39" s="162">
        <v>0.1</v>
      </c>
      <c r="M39" s="187" t="s">
        <v>709</v>
      </c>
      <c r="N39" s="205">
        <v>44986</v>
      </c>
      <c r="O39" s="205">
        <v>45261</v>
      </c>
      <c r="P39" s="187" t="s">
        <v>766</v>
      </c>
      <c r="Q39" s="161"/>
      <c r="R39" s="161"/>
      <c r="S39" s="161"/>
      <c r="T39" s="161"/>
      <c r="U39" s="161"/>
      <c r="V39" s="161"/>
    </row>
    <row r="40" spans="1:22" ht="33" customHeight="1" x14ac:dyDescent="0.25">
      <c r="A40" s="320">
        <v>7</v>
      </c>
      <c r="B40" s="446" t="s">
        <v>767</v>
      </c>
      <c r="C40" s="446"/>
      <c r="D40" s="367">
        <v>0.05</v>
      </c>
      <c r="E40" s="443" t="s">
        <v>701</v>
      </c>
      <c r="F40" s="443" t="s">
        <v>768</v>
      </c>
      <c r="G40" s="447">
        <v>100000000</v>
      </c>
      <c r="H40" s="370" t="s">
        <v>769</v>
      </c>
      <c r="I40" s="370" t="s">
        <v>881</v>
      </c>
      <c r="J40" s="370" t="s">
        <v>725</v>
      </c>
      <c r="K40" s="443" t="s">
        <v>770</v>
      </c>
      <c r="L40" s="367">
        <v>0.3</v>
      </c>
      <c r="M40" s="443" t="s">
        <v>707</v>
      </c>
      <c r="N40" s="440">
        <v>44927</v>
      </c>
      <c r="O40" s="440">
        <v>44958</v>
      </c>
      <c r="P40" s="443" t="s">
        <v>771</v>
      </c>
      <c r="Q40" s="161"/>
      <c r="R40" s="161"/>
      <c r="S40" s="161"/>
      <c r="T40" s="161"/>
      <c r="U40" s="161"/>
      <c r="V40" s="161"/>
    </row>
    <row r="41" spans="1:22" ht="33" customHeight="1" x14ac:dyDescent="0.25">
      <c r="A41" s="320"/>
      <c r="B41" s="446"/>
      <c r="C41" s="446"/>
      <c r="D41" s="372"/>
      <c r="E41" s="444"/>
      <c r="F41" s="444"/>
      <c r="G41" s="448"/>
      <c r="H41" s="372"/>
      <c r="I41" s="372"/>
      <c r="J41" s="372"/>
      <c r="K41" s="445"/>
      <c r="L41" s="371"/>
      <c r="M41" s="445"/>
      <c r="N41" s="371"/>
      <c r="O41" s="371"/>
      <c r="P41" s="445"/>
      <c r="Q41" s="161"/>
      <c r="R41" s="161"/>
      <c r="S41" s="161"/>
      <c r="T41" s="161"/>
      <c r="U41" s="161"/>
      <c r="V41" s="161"/>
    </row>
    <row r="42" spans="1:22" ht="33" customHeight="1" x14ac:dyDescent="0.25">
      <c r="A42" s="320"/>
      <c r="B42" s="446"/>
      <c r="C42" s="446"/>
      <c r="D42" s="372"/>
      <c r="E42" s="444"/>
      <c r="F42" s="444"/>
      <c r="G42" s="448"/>
      <c r="H42" s="372"/>
      <c r="I42" s="372"/>
      <c r="J42" s="372"/>
      <c r="K42" s="187" t="s">
        <v>772</v>
      </c>
      <c r="L42" s="162">
        <v>0.3</v>
      </c>
      <c r="M42" s="187" t="s">
        <v>707</v>
      </c>
      <c r="N42" s="205">
        <v>44958</v>
      </c>
      <c r="O42" s="205">
        <v>44986</v>
      </c>
      <c r="P42" s="187" t="s">
        <v>556</v>
      </c>
      <c r="Q42" s="161"/>
      <c r="R42" s="161"/>
      <c r="S42" s="161"/>
      <c r="T42" s="161"/>
      <c r="U42" s="161"/>
      <c r="V42" s="161"/>
    </row>
    <row r="43" spans="1:22" ht="33" customHeight="1" x14ac:dyDescent="0.25">
      <c r="A43" s="320"/>
      <c r="B43" s="446"/>
      <c r="C43" s="446"/>
      <c r="D43" s="372"/>
      <c r="E43" s="444"/>
      <c r="F43" s="444"/>
      <c r="G43" s="448"/>
      <c r="H43" s="372"/>
      <c r="I43" s="372"/>
      <c r="J43" s="372"/>
      <c r="K43" s="443" t="s">
        <v>1130</v>
      </c>
      <c r="L43" s="367">
        <v>0.4</v>
      </c>
      <c r="M43" s="443" t="s">
        <v>707</v>
      </c>
      <c r="N43" s="440">
        <v>44986</v>
      </c>
      <c r="O43" s="440">
        <v>45261</v>
      </c>
      <c r="P43" s="443" t="s">
        <v>1131</v>
      </c>
      <c r="Q43" s="161"/>
      <c r="R43" s="161"/>
      <c r="S43" s="161"/>
      <c r="T43" s="161"/>
      <c r="U43" s="161"/>
      <c r="V43" s="161"/>
    </row>
    <row r="44" spans="1:22" ht="33" customHeight="1" x14ac:dyDescent="0.25">
      <c r="A44" s="320"/>
      <c r="B44" s="446"/>
      <c r="C44" s="446"/>
      <c r="D44" s="371"/>
      <c r="E44" s="445"/>
      <c r="F44" s="445"/>
      <c r="G44" s="449"/>
      <c r="H44" s="371"/>
      <c r="I44" s="371"/>
      <c r="J44" s="371"/>
      <c r="K44" s="445"/>
      <c r="L44" s="371"/>
      <c r="M44" s="445"/>
      <c r="N44" s="371"/>
      <c r="O44" s="371"/>
      <c r="P44" s="445"/>
      <c r="Q44" s="161"/>
      <c r="R44" s="161"/>
      <c r="S44" s="161"/>
      <c r="T44" s="161"/>
      <c r="U44" s="161"/>
      <c r="V44" s="161"/>
    </row>
    <row r="45" spans="1:22" ht="33" customHeight="1" x14ac:dyDescent="0.25">
      <c r="A45" s="320">
        <v>8</v>
      </c>
      <c r="B45" s="446" t="s">
        <v>775</v>
      </c>
      <c r="C45" s="446"/>
      <c r="D45" s="367">
        <v>0.15</v>
      </c>
      <c r="E45" s="443" t="s">
        <v>701</v>
      </c>
      <c r="F45" s="443" t="s">
        <v>776</v>
      </c>
      <c r="G45" s="447">
        <v>129000000</v>
      </c>
      <c r="H45" s="370" t="s">
        <v>776</v>
      </c>
      <c r="I45" s="370" t="s">
        <v>1132</v>
      </c>
      <c r="J45" s="370" t="s">
        <v>883</v>
      </c>
      <c r="K45" s="443" t="s">
        <v>777</v>
      </c>
      <c r="L45" s="367">
        <v>1</v>
      </c>
      <c r="M45" s="443" t="s">
        <v>706</v>
      </c>
      <c r="N45" s="440">
        <v>44927</v>
      </c>
      <c r="O45" s="440">
        <v>44958</v>
      </c>
      <c r="P45" s="443" t="s">
        <v>776</v>
      </c>
      <c r="Q45" s="161"/>
      <c r="R45" s="161"/>
      <c r="S45" s="161"/>
      <c r="T45" s="161"/>
      <c r="U45" s="161"/>
      <c r="V45" s="161"/>
    </row>
    <row r="46" spans="1:22" ht="33" customHeight="1" x14ac:dyDescent="0.25">
      <c r="A46" s="320"/>
      <c r="B46" s="446"/>
      <c r="C46" s="446"/>
      <c r="D46" s="372"/>
      <c r="E46" s="444"/>
      <c r="F46" s="444"/>
      <c r="G46" s="448"/>
      <c r="H46" s="372"/>
      <c r="I46" s="372"/>
      <c r="J46" s="372"/>
      <c r="K46" s="444"/>
      <c r="L46" s="372"/>
      <c r="M46" s="444"/>
      <c r="N46" s="441"/>
      <c r="O46" s="441"/>
      <c r="P46" s="444"/>
      <c r="Q46" s="161"/>
      <c r="R46" s="161"/>
      <c r="S46" s="161"/>
      <c r="T46" s="161"/>
      <c r="U46" s="161"/>
      <c r="V46" s="161"/>
    </row>
    <row r="47" spans="1:22" ht="33" customHeight="1" x14ac:dyDescent="0.25">
      <c r="A47" s="320"/>
      <c r="B47" s="446"/>
      <c r="C47" s="446"/>
      <c r="D47" s="372"/>
      <c r="E47" s="444"/>
      <c r="F47" s="444"/>
      <c r="G47" s="448"/>
      <c r="H47" s="372"/>
      <c r="I47" s="372"/>
      <c r="J47" s="372"/>
      <c r="K47" s="444"/>
      <c r="L47" s="372"/>
      <c r="M47" s="444"/>
      <c r="N47" s="441"/>
      <c r="O47" s="441"/>
      <c r="P47" s="444"/>
      <c r="Q47" s="161"/>
      <c r="R47" s="161"/>
      <c r="S47" s="161"/>
      <c r="T47" s="161"/>
      <c r="U47" s="161"/>
      <c r="V47" s="161"/>
    </row>
    <row r="48" spans="1:22" ht="33" customHeight="1" x14ac:dyDescent="0.25">
      <c r="A48" s="320"/>
      <c r="B48" s="446"/>
      <c r="C48" s="446"/>
      <c r="D48" s="371"/>
      <c r="E48" s="445"/>
      <c r="F48" s="445"/>
      <c r="G48" s="449"/>
      <c r="H48" s="371"/>
      <c r="I48" s="371"/>
      <c r="J48" s="371"/>
      <c r="K48" s="445"/>
      <c r="L48" s="371"/>
      <c r="M48" s="445"/>
      <c r="N48" s="442"/>
      <c r="O48" s="442"/>
      <c r="P48" s="445"/>
      <c r="Q48" s="161"/>
      <c r="R48" s="161"/>
      <c r="S48" s="161"/>
      <c r="T48" s="161"/>
      <c r="U48" s="161"/>
      <c r="V48" s="161"/>
    </row>
    <row r="49" spans="1:9" x14ac:dyDescent="0.25">
      <c r="A49" s="323" t="s">
        <v>1157</v>
      </c>
      <c r="B49" s="323"/>
      <c r="C49" s="323"/>
      <c r="D49" s="190">
        <f>SUM(D19:D48)</f>
        <v>1</v>
      </c>
      <c r="G49" s="207">
        <f>SUM(G19:G48)</f>
        <v>1328000000</v>
      </c>
    </row>
    <row r="53" spans="1:9" x14ac:dyDescent="0.25">
      <c r="F53" s="208"/>
      <c r="G53" s="207"/>
      <c r="H53" s="207"/>
      <c r="I53" s="207"/>
    </row>
    <row r="54" spans="1:9" x14ac:dyDescent="0.25">
      <c r="F54" s="207"/>
      <c r="G54" s="207"/>
      <c r="H54" s="207"/>
      <c r="I54" s="207"/>
    </row>
    <row r="55" spans="1:9" x14ac:dyDescent="0.25">
      <c r="I55" s="207"/>
    </row>
  </sheetData>
  <mergeCells count="122"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G19:G22"/>
    <mergeCell ref="H19:H22"/>
    <mergeCell ref="I19:I22"/>
    <mergeCell ref="J19:J22"/>
    <mergeCell ref="A23:A26"/>
    <mergeCell ref="B23:C26"/>
    <mergeCell ref="D23:D26"/>
    <mergeCell ref="E23:E26"/>
    <mergeCell ref="F23:F26"/>
    <mergeCell ref="G23:G26"/>
    <mergeCell ref="H23:H26"/>
    <mergeCell ref="I23:I26"/>
    <mergeCell ref="J23:J26"/>
    <mergeCell ref="P27:P28"/>
    <mergeCell ref="P29:P30"/>
    <mergeCell ref="A31:A34"/>
    <mergeCell ref="B31:C34"/>
    <mergeCell ref="D31:D34"/>
    <mergeCell ref="E31:E34"/>
    <mergeCell ref="F31:F34"/>
    <mergeCell ref="G31:G34"/>
    <mergeCell ref="H31:H34"/>
    <mergeCell ref="I31:I34"/>
    <mergeCell ref="J31:J34"/>
    <mergeCell ref="P31:P32"/>
    <mergeCell ref="A27:A30"/>
    <mergeCell ref="B27:C30"/>
    <mergeCell ref="D27:D30"/>
    <mergeCell ref="E27:E30"/>
    <mergeCell ref="F27:F30"/>
    <mergeCell ref="G27:G30"/>
    <mergeCell ref="H27:H30"/>
    <mergeCell ref="I27:I30"/>
    <mergeCell ref="J27:J30"/>
    <mergeCell ref="A35:A37"/>
    <mergeCell ref="B35:C37"/>
    <mergeCell ref="D35:D37"/>
    <mergeCell ref="E35:E37"/>
    <mergeCell ref="F35:F37"/>
    <mergeCell ref="G35:G37"/>
    <mergeCell ref="H35:H37"/>
    <mergeCell ref="I35:I37"/>
    <mergeCell ref="J35:J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A40:A44"/>
    <mergeCell ref="B40:C44"/>
    <mergeCell ref="D40:D44"/>
    <mergeCell ref="E40:E44"/>
    <mergeCell ref="F40:F44"/>
    <mergeCell ref="G40:G44"/>
    <mergeCell ref="H40:H44"/>
    <mergeCell ref="I40:I44"/>
    <mergeCell ref="J40:J44"/>
    <mergeCell ref="K43:K44"/>
    <mergeCell ref="L43:L44"/>
    <mergeCell ref="M43:M44"/>
    <mergeCell ref="N43:N44"/>
    <mergeCell ref="O43:O44"/>
    <mergeCell ref="P43:P44"/>
    <mergeCell ref="K40:K41"/>
    <mergeCell ref="L40:L41"/>
    <mergeCell ref="M40:M41"/>
    <mergeCell ref="N40:N41"/>
    <mergeCell ref="O40:O41"/>
    <mergeCell ref="P40:P41"/>
    <mergeCell ref="A49:C49"/>
    <mergeCell ref="N45:N48"/>
    <mergeCell ref="O45:O48"/>
    <mergeCell ref="P45:P48"/>
    <mergeCell ref="H45:H48"/>
    <mergeCell ref="I45:I48"/>
    <mergeCell ref="J45:J48"/>
    <mergeCell ref="K45:K48"/>
    <mergeCell ref="L45:L48"/>
    <mergeCell ref="M45:M48"/>
    <mergeCell ref="A45:A48"/>
    <mergeCell ref="B45:C48"/>
    <mergeCell ref="D45:D48"/>
    <mergeCell ref="E45:E48"/>
    <mergeCell ref="F45:F48"/>
    <mergeCell ref="G45:G48"/>
  </mergeCell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CA51-48A8-4049-B372-741AF6D74FBF}">
  <dimension ref="A1:V36"/>
  <sheetViews>
    <sheetView topLeftCell="A27" zoomScale="53" zoomScaleNormal="69" workbookViewId="0">
      <selection activeCell="A36" sqref="A36:C36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62.85546875" style="153" customWidth="1"/>
    <col min="7" max="8" width="29.85546875" style="153" customWidth="1"/>
    <col min="9" max="9" width="77.28515625" style="153" customWidth="1"/>
    <col min="10" max="10" width="29.85546875" style="153" customWidth="1"/>
    <col min="11" max="11" width="53.5703125" style="153" customWidth="1"/>
    <col min="12" max="12" width="16.28515625" style="153" customWidth="1"/>
    <col min="13" max="13" width="20.7109375" style="153" customWidth="1"/>
    <col min="14" max="14" width="18" style="153" customWidth="1"/>
    <col min="15" max="15" width="28.28515625" style="153" customWidth="1"/>
    <col min="16" max="16" width="21.71093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44942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319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320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321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59" t="s">
        <v>322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s="206" customFormat="1" ht="60.75" customHeight="1" x14ac:dyDescent="0.25">
      <c r="A16" s="369" t="s">
        <v>1133</v>
      </c>
      <c r="B16" s="369"/>
      <c r="C16" s="345" t="s">
        <v>1134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209" t="s">
        <v>323</v>
      </c>
      <c r="S16" s="164">
        <v>45017</v>
      </c>
      <c r="T16" s="162">
        <v>1</v>
      </c>
      <c r="U16" s="365" t="s">
        <v>394</v>
      </c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s="154" customFormat="1" ht="116.25" customHeight="1" x14ac:dyDescent="0.25">
      <c r="A19" s="460">
        <v>1</v>
      </c>
      <c r="B19" s="460" t="s">
        <v>1135</v>
      </c>
      <c r="C19" s="460"/>
      <c r="D19" s="461">
        <v>0.2</v>
      </c>
      <c r="E19" s="460" t="s">
        <v>324</v>
      </c>
      <c r="F19" s="460" t="s">
        <v>1136</v>
      </c>
      <c r="G19" s="465">
        <v>2323657897</v>
      </c>
      <c r="H19" s="381" t="s">
        <v>1137</v>
      </c>
      <c r="I19" s="381" t="s">
        <v>825</v>
      </c>
      <c r="J19" s="381" t="s">
        <v>553</v>
      </c>
      <c r="K19" s="160" t="s">
        <v>1138</v>
      </c>
      <c r="L19" s="210">
        <v>0.5</v>
      </c>
      <c r="M19" s="381" t="s">
        <v>324</v>
      </c>
      <c r="N19" s="211">
        <v>44958</v>
      </c>
      <c r="O19" s="211">
        <v>45260</v>
      </c>
      <c r="P19" s="160" t="s">
        <v>325</v>
      </c>
      <c r="Q19" s="160"/>
      <c r="R19" s="160"/>
      <c r="S19" s="160"/>
      <c r="T19" s="160"/>
      <c r="U19" s="160"/>
      <c r="V19" s="160"/>
    </row>
    <row r="20" spans="1:22" s="154" customFormat="1" ht="37.9" customHeight="1" x14ac:dyDescent="0.25">
      <c r="A20" s="460"/>
      <c r="B20" s="460"/>
      <c r="C20" s="460"/>
      <c r="D20" s="461"/>
      <c r="E20" s="460"/>
      <c r="F20" s="460"/>
      <c r="G20" s="466"/>
      <c r="H20" s="468"/>
      <c r="I20" s="468"/>
      <c r="J20" s="468"/>
      <c r="K20" s="381" t="s">
        <v>1139</v>
      </c>
      <c r="L20" s="462">
        <v>0.5</v>
      </c>
      <c r="M20" s="468"/>
      <c r="N20" s="479" t="s">
        <v>824</v>
      </c>
      <c r="O20" s="479">
        <v>45291</v>
      </c>
      <c r="P20" s="160" t="s">
        <v>327</v>
      </c>
      <c r="Q20" s="160"/>
      <c r="R20" s="160"/>
      <c r="S20" s="160"/>
      <c r="T20" s="160"/>
      <c r="U20" s="160"/>
      <c r="V20" s="160"/>
    </row>
    <row r="21" spans="1:22" s="154" customFormat="1" ht="71.25" customHeight="1" x14ac:dyDescent="0.25">
      <c r="A21" s="460"/>
      <c r="B21" s="460"/>
      <c r="C21" s="460"/>
      <c r="D21" s="461"/>
      <c r="E21" s="460"/>
      <c r="F21" s="460"/>
      <c r="G21" s="466"/>
      <c r="H21" s="382"/>
      <c r="I21" s="382"/>
      <c r="J21" s="382"/>
      <c r="K21" s="382"/>
      <c r="L21" s="463"/>
      <c r="M21" s="468"/>
      <c r="N21" s="480"/>
      <c r="O21" s="480"/>
      <c r="P21" s="160" t="s">
        <v>327</v>
      </c>
      <c r="Q21" s="160"/>
      <c r="R21" s="160"/>
      <c r="S21" s="160"/>
      <c r="T21" s="160"/>
      <c r="U21" s="160"/>
      <c r="V21" s="160"/>
    </row>
    <row r="22" spans="1:22" ht="93" customHeight="1" x14ac:dyDescent="0.25">
      <c r="A22" s="320">
        <v>2</v>
      </c>
      <c r="B22" s="320" t="s">
        <v>1140</v>
      </c>
      <c r="C22" s="320"/>
      <c r="D22" s="476">
        <v>0.2</v>
      </c>
      <c r="E22" s="320" t="s">
        <v>324</v>
      </c>
      <c r="F22" s="320" t="s">
        <v>328</v>
      </c>
      <c r="G22" s="466"/>
      <c r="H22" s="390" t="s">
        <v>1141</v>
      </c>
      <c r="I22" s="390" t="s">
        <v>1142</v>
      </c>
      <c r="J22" s="390" t="s">
        <v>553</v>
      </c>
      <c r="K22" s="170" t="s">
        <v>1143</v>
      </c>
      <c r="L22" s="212">
        <v>0.33300000000000002</v>
      </c>
      <c r="M22" s="172"/>
      <c r="N22" s="168">
        <v>44958</v>
      </c>
      <c r="O22" s="168">
        <v>45016</v>
      </c>
      <c r="P22" s="161" t="s">
        <v>329</v>
      </c>
      <c r="Q22" s="161"/>
      <c r="R22" s="161"/>
      <c r="S22" s="161"/>
      <c r="T22" s="161"/>
      <c r="U22" s="161"/>
      <c r="V22" s="161"/>
    </row>
    <row r="23" spans="1:22" ht="37.9" customHeight="1" x14ac:dyDescent="0.25">
      <c r="A23" s="320"/>
      <c r="B23" s="320"/>
      <c r="C23" s="320"/>
      <c r="D23" s="477"/>
      <c r="E23" s="320"/>
      <c r="F23" s="320"/>
      <c r="G23" s="466"/>
      <c r="H23" s="464"/>
      <c r="I23" s="464"/>
      <c r="J23" s="464"/>
      <c r="K23" s="170" t="s">
        <v>330</v>
      </c>
      <c r="L23" s="212">
        <v>0.33300000000000002</v>
      </c>
      <c r="M23" s="172"/>
      <c r="N23" s="168">
        <v>45017</v>
      </c>
      <c r="O23" s="168">
        <v>45046</v>
      </c>
      <c r="P23" s="161" t="s">
        <v>331</v>
      </c>
      <c r="Q23" s="161"/>
      <c r="R23" s="161"/>
      <c r="S23" s="161"/>
      <c r="T23" s="161"/>
      <c r="U23" s="161"/>
      <c r="V23" s="161"/>
    </row>
    <row r="24" spans="1:22" ht="80.25" customHeight="1" x14ac:dyDescent="0.25">
      <c r="A24" s="320"/>
      <c r="B24" s="320"/>
      <c r="C24" s="320"/>
      <c r="D24" s="478"/>
      <c r="E24" s="320"/>
      <c r="F24" s="320"/>
      <c r="G24" s="466"/>
      <c r="H24" s="391"/>
      <c r="I24" s="391"/>
      <c r="J24" s="391"/>
      <c r="K24" s="170" t="s">
        <v>1144</v>
      </c>
      <c r="L24" s="212">
        <v>0.33300000000000002</v>
      </c>
      <c r="M24" s="172"/>
      <c r="N24" s="168">
        <v>45261</v>
      </c>
      <c r="O24" s="168">
        <v>45291</v>
      </c>
      <c r="P24" s="161" t="s">
        <v>332</v>
      </c>
      <c r="Q24" s="161"/>
      <c r="R24" s="161"/>
      <c r="S24" s="161"/>
      <c r="T24" s="161"/>
      <c r="U24" s="161"/>
      <c r="V24" s="161"/>
    </row>
    <row r="25" spans="1:22" ht="36" x14ac:dyDescent="0.25">
      <c r="A25" s="390">
        <v>3</v>
      </c>
      <c r="B25" s="472" t="s">
        <v>1145</v>
      </c>
      <c r="C25" s="473"/>
      <c r="D25" s="476">
        <v>0.2</v>
      </c>
      <c r="E25" s="390" t="s">
        <v>324</v>
      </c>
      <c r="F25" s="390" t="s">
        <v>41</v>
      </c>
      <c r="G25" s="466"/>
      <c r="H25" s="390" t="s">
        <v>333</v>
      </c>
      <c r="I25" s="390" t="s">
        <v>826</v>
      </c>
      <c r="J25" s="469" t="s">
        <v>334</v>
      </c>
      <c r="K25" s="161" t="s">
        <v>335</v>
      </c>
      <c r="L25" s="212">
        <v>0.25</v>
      </c>
      <c r="M25" s="390" t="s">
        <v>324</v>
      </c>
      <c r="N25" s="168">
        <v>44958</v>
      </c>
      <c r="O25" s="168">
        <v>44985</v>
      </c>
      <c r="P25" s="161" t="s">
        <v>336</v>
      </c>
      <c r="Q25" s="161"/>
      <c r="R25" s="161"/>
      <c r="S25" s="161"/>
      <c r="T25" s="161"/>
      <c r="U25" s="161"/>
      <c r="V25" s="161"/>
    </row>
    <row r="26" spans="1:22" ht="85.5" customHeight="1" x14ac:dyDescent="0.25">
      <c r="A26" s="464"/>
      <c r="B26" s="474"/>
      <c r="C26" s="475"/>
      <c r="D26" s="477"/>
      <c r="E26" s="464"/>
      <c r="F26" s="464"/>
      <c r="G26" s="466"/>
      <c r="H26" s="464"/>
      <c r="I26" s="464"/>
      <c r="J26" s="470"/>
      <c r="K26" s="161" t="s">
        <v>1146</v>
      </c>
      <c r="L26" s="212">
        <v>0.75</v>
      </c>
      <c r="M26" s="464"/>
      <c r="N26" s="168">
        <v>45078</v>
      </c>
      <c r="O26" s="168">
        <v>45107</v>
      </c>
      <c r="P26" s="161" t="s">
        <v>337</v>
      </c>
      <c r="Q26" s="161"/>
      <c r="R26" s="161"/>
      <c r="S26" s="161"/>
      <c r="T26" s="161"/>
      <c r="U26" s="161"/>
      <c r="V26" s="161"/>
    </row>
    <row r="27" spans="1:22" ht="113.25" customHeight="1" x14ac:dyDescent="0.25">
      <c r="A27" s="320">
        <v>4</v>
      </c>
      <c r="B27" s="320" t="s">
        <v>1147</v>
      </c>
      <c r="C27" s="320"/>
      <c r="D27" s="476">
        <v>0.2</v>
      </c>
      <c r="E27" s="390" t="s">
        <v>324</v>
      </c>
      <c r="F27" s="390" t="s">
        <v>41</v>
      </c>
      <c r="G27" s="466"/>
      <c r="H27" s="390" t="s">
        <v>338</v>
      </c>
      <c r="I27" s="469" t="s">
        <v>1148</v>
      </c>
      <c r="J27" s="469" t="s">
        <v>334</v>
      </c>
      <c r="K27" s="161" t="s">
        <v>1149</v>
      </c>
      <c r="L27" s="212">
        <v>0.25</v>
      </c>
      <c r="M27" s="390" t="s">
        <v>324</v>
      </c>
      <c r="N27" s="168">
        <v>44958</v>
      </c>
      <c r="O27" s="168">
        <v>44985</v>
      </c>
      <c r="P27" s="161" t="s">
        <v>336</v>
      </c>
      <c r="Q27" s="161"/>
      <c r="R27" s="161"/>
      <c r="S27" s="161"/>
      <c r="T27" s="161"/>
      <c r="U27" s="161"/>
      <c r="V27" s="161"/>
    </row>
    <row r="28" spans="1:22" ht="36" x14ac:dyDescent="0.25">
      <c r="A28" s="320"/>
      <c r="B28" s="320"/>
      <c r="C28" s="320"/>
      <c r="D28" s="464"/>
      <c r="E28" s="464"/>
      <c r="F28" s="464"/>
      <c r="G28" s="466"/>
      <c r="H28" s="464"/>
      <c r="I28" s="470"/>
      <c r="J28" s="470"/>
      <c r="K28" s="390" t="s">
        <v>335</v>
      </c>
      <c r="L28" s="481">
        <v>0.25</v>
      </c>
      <c r="M28" s="464"/>
      <c r="N28" s="168">
        <v>45078</v>
      </c>
      <c r="O28" s="168">
        <v>45107</v>
      </c>
      <c r="P28" s="161" t="s">
        <v>337</v>
      </c>
      <c r="Q28" s="161"/>
      <c r="R28" s="161"/>
      <c r="S28" s="161"/>
      <c r="T28" s="161"/>
      <c r="U28" s="161"/>
      <c r="V28" s="161"/>
    </row>
    <row r="29" spans="1:22" ht="36" x14ac:dyDescent="0.25">
      <c r="A29" s="320"/>
      <c r="B29" s="320"/>
      <c r="C29" s="320"/>
      <c r="D29" s="464"/>
      <c r="E29" s="464"/>
      <c r="F29" s="464"/>
      <c r="G29" s="466"/>
      <c r="H29" s="464"/>
      <c r="I29" s="470"/>
      <c r="J29" s="470"/>
      <c r="K29" s="391"/>
      <c r="L29" s="482"/>
      <c r="M29" s="464"/>
      <c r="N29" s="168">
        <v>45261</v>
      </c>
      <c r="O29" s="168">
        <v>45291</v>
      </c>
      <c r="P29" s="161" t="s">
        <v>337</v>
      </c>
      <c r="Q29" s="161"/>
      <c r="R29" s="161"/>
      <c r="S29" s="161"/>
      <c r="T29" s="161"/>
      <c r="U29" s="161"/>
      <c r="V29" s="161"/>
    </row>
    <row r="30" spans="1:22" ht="72" x14ac:dyDescent="0.25">
      <c r="A30" s="320"/>
      <c r="B30" s="320"/>
      <c r="C30" s="320"/>
      <c r="D30" s="464"/>
      <c r="E30" s="391"/>
      <c r="F30" s="464"/>
      <c r="G30" s="466"/>
      <c r="H30" s="391"/>
      <c r="I30" s="471"/>
      <c r="J30" s="471"/>
      <c r="K30" s="161" t="s">
        <v>827</v>
      </c>
      <c r="L30" s="212">
        <v>0.5</v>
      </c>
      <c r="M30" s="391"/>
      <c r="N30" s="168">
        <v>45078</v>
      </c>
      <c r="O30" s="168">
        <v>45107</v>
      </c>
      <c r="P30" s="161" t="s">
        <v>339</v>
      </c>
      <c r="Q30" s="161"/>
      <c r="R30" s="161"/>
      <c r="S30" s="161"/>
      <c r="T30" s="161"/>
      <c r="U30" s="161"/>
      <c r="V30" s="161"/>
    </row>
    <row r="31" spans="1:22" ht="66" customHeight="1" x14ac:dyDescent="0.25">
      <c r="A31" s="320">
        <v>5</v>
      </c>
      <c r="B31" s="320" t="s">
        <v>340</v>
      </c>
      <c r="C31" s="320"/>
      <c r="D31" s="476">
        <v>0.2</v>
      </c>
      <c r="E31" s="390" t="s">
        <v>324</v>
      </c>
      <c r="F31" s="390" t="s">
        <v>41</v>
      </c>
      <c r="G31" s="466"/>
      <c r="H31" s="390" t="s">
        <v>1150</v>
      </c>
      <c r="I31" s="390" t="s">
        <v>828</v>
      </c>
      <c r="J31" s="469" t="s">
        <v>334</v>
      </c>
      <c r="K31" s="161" t="s">
        <v>335</v>
      </c>
      <c r="L31" s="212">
        <v>0.2</v>
      </c>
      <c r="M31" s="390" t="s">
        <v>324</v>
      </c>
      <c r="N31" s="168">
        <v>44958</v>
      </c>
      <c r="O31" s="168">
        <v>44985</v>
      </c>
      <c r="P31" s="161" t="s">
        <v>336</v>
      </c>
      <c r="Q31" s="161"/>
      <c r="R31" s="161"/>
      <c r="S31" s="161"/>
      <c r="T31" s="161"/>
      <c r="U31" s="161"/>
      <c r="V31" s="161"/>
    </row>
    <row r="32" spans="1:22" ht="40.5" customHeight="1" x14ac:dyDescent="0.25">
      <c r="A32" s="320"/>
      <c r="B32" s="320"/>
      <c r="C32" s="320"/>
      <c r="D32" s="477"/>
      <c r="E32" s="464"/>
      <c r="F32" s="464"/>
      <c r="G32" s="466"/>
      <c r="H32" s="464"/>
      <c r="I32" s="464"/>
      <c r="J32" s="470"/>
      <c r="K32" s="390" t="s">
        <v>341</v>
      </c>
      <c r="L32" s="481">
        <v>0.8</v>
      </c>
      <c r="M32" s="464"/>
      <c r="N32" s="484">
        <v>44986</v>
      </c>
      <c r="O32" s="484">
        <v>45291</v>
      </c>
      <c r="P32" s="390" t="s">
        <v>337</v>
      </c>
      <c r="Q32" s="161"/>
      <c r="R32" s="161"/>
      <c r="S32" s="161"/>
      <c r="T32" s="161"/>
      <c r="U32" s="161"/>
      <c r="V32" s="161"/>
    </row>
    <row r="33" spans="1:22" ht="40.5" customHeight="1" x14ac:dyDescent="0.25">
      <c r="A33" s="320"/>
      <c r="B33" s="320"/>
      <c r="C33" s="320"/>
      <c r="D33" s="477"/>
      <c r="E33" s="464"/>
      <c r="F33" s="464"/>
      <c r="G33" s="466"/>
      <c r="H33" s="464"/>
      <c r="I33" s="464"/>
      <c r="J33" s="470"/>
      <c r="K33" s="464"/>
      <c r="L33" s="483"/>
      <c r="M33" s="464"/>
      <c r="N33" s="485"/>
      <c r="O33" s="485"/>
      <c r="P33" s="464"/>
      <c r="Q33" s="161"/>
      <c r="R33" s="161"/>
      <c r="S33" s="161"/>
      <c r="T33" s="161"/>
      <c r="U33" s="161"/>
      <c r="V33" s="161"/>
    </row>
    <row r="34" spans="1:22" ht="40.5" customHeight="1" x14ac:dyDescent="0.25">
      <c r="A34" s="320"/>
      <c r="B34" s="320"/>
      <c r="C34" s="320"/>
      <c r="D34" s="464"/>
      <c r="E34" s="464"/>
      <c r="F34" s="464"/>
      <c r="G34" s="466"/>
      <c r="H34" s="464"/>
      <c r="I34" s="464"/>
      <c r="J34" s="470"/>
      <c r="K34" s="464"/>
      <c r="L34" s="483"/>
      <c r="M34" s="464"/>
      <c r="N34" s="485"/>
      <c r="O34" s="485"/>
      <c r="P34" s="464"/>
      <c r="Q34" s="161"/>
      <c r="R34" s="161"/>
      <c r="S34" s="161"/>
      <c r="T34" s="161"/>
      <c r="U34" s="161"/>
      <c r="V34" s="161"/>
    </row>
    <row r="35" spans="1:22" ht="40.5" customHeight="1" x14ac:dyDescent="0.25">
      <c r="A35" s="320"/>
      <c r="B35" s="320"/>
      <c r="C35" s="320"/>
      <c r="D35" s="391"/>
      <c r="E35" s="391"/>
      <c r="F35" s="391"/>
      <c r="G35" s="467"/>
      <c r="H35" s="391"/>
      <c r="I35" s="391"/>
      <c r="J35" s="471"/>
      <c r="K35" s="391"/>
      <c r="L35" s="482"/>
      <c r="M35" s="391"/>
      <c r="N35" s="486"/>
      <c r="O35" s="486"/>
      <c r="P35" s="391"/>
      <c r="Q35" s="161"/>
      <c r="R35" s="161"/>
      <c r="S35" s="161"/>
      <c r="T35" s="161"/>
      <c r="U35" s="161"/>
      <c r="V35" s="161"/>
    </row>
    <row r="36" spans="1:22" x14ac:dyDescent="0.25">
      <c r="A36" s="323" t="s">
        <v>1157</v>
      </c>
      <c r="B36" s="323"/>
      <c r="C36" s="323"/>
      <c r="D36" s="190">
        <f>SUM(D19:D35)</f>
        <v>1</v>
      </c>
      <c r="L36" s="213"/>
    </row>
  </sheetData>
  <mergeCells count="85">
    <mergeCell ref="N20:N21"/>
    <mergeCell ref="O20:O21"/>
    <mergeCell ref="L28:L29"/>
    <mergeCell ref="L32:L35"/>
    <mergeCell ref="N32:N35"/>
    <mergeCell ref="O32:O35"/>
    <mergeCell ref="M25:M26"/>
    <mergeCell ref="M27:M30"/>
    <mergeCell ref="M19:M21"/>
    <mergeCell ref="P32:P35"/>
    <mergeCell ref="M31:M35"/>
    <mergeCell ref="K32:K35"/>
    <mergeCell ref="H31:H35"/>
    <mergeCell ref="I31:I35"/>
    <mergeCell ref="J31:J35"/>
    <mergeCell ref="A31:A35"/>
    <mergeCell ref="B31:C35"/>
    <mergeCell ref="D31:D35"/>
    <mergeCell ref="A27:A30"/>
    <mergeCell ref="B27:C30"/>
    <mergeCell ref="D27:D30"/>
    <mergeCell ref="E27:E30"/>
    <mergeCell ref="F27:F30"/>
    <mergeCell ref="E31:E35"/>
    <mergeCell ref="F31:F35"/>
    <mergeCell ref="K28:K29"/>
    <mergeCell ref="A22:A24"/>
    <mergeCell ref="B22:C24"/>
    <mergeCell ref="D22:D24"/>
    <mergeCell ref="E22:E24"/>
    <mergeCell ref="F22:F24"/>
    <mergeCell ref="A25:A26"/>
    <mergeCell ref="B25:C26"/>
    <mergeCell ref="D25:D26"/>
    <mergeCell ref="E25:E26"/>
    <mergeCell ref="F25:F26"/>
    <mergeCell ref="K20:K21"/>
    <mergeCell ref="L20:L21"/>
    <mergeCell ref="I22:I24"/>
    <mergeCell ref="J22:J24"/>
    <mergeCell ref="F19:F21"/>
    <mergeCell ref="G19:G35"/>
    <mergeCell ref="H19:H21"/>
    <mergeCell ref="I19:I21"/>
    <mergeCell ref="J19:J21"/>
    <mergeCell ref="H25:H26"/>
    <mergeCell ref="I25:I26"/>
    <mergeCell ref="J25:J26"/>
    <mergeCell ref="H22:H24"/>
    <mergeCell ref="H27:H30"/>
    <mergeCell ref="I27:I30"/>
    <mergeCell ref="J27:J30"/>
    <mergeCell ref="B18:C18"/>
    <mergeCell ref="A19:A21"/>
    <mergeCell ref="B19:C21"/>
    <mergeCell ref="D19:D21"/>
    <mergeCell ref="E19:E21"/>
    <mergeCell ref="A13:V14"/>
    <mergeCell ref="A15:B15"/>
    <mergeCell ref="C15:Q15"/>
    <mergeCell ref="U15:V15"/>
    <mergeCell ref="A16:B16"/>
    <mergeCell ref="C16:Q16"/>
    <mergeCell ref="U16:V16"/>
    <mergeCell ref="T10:V10"/>
    <mergeCell ref="A11:B11"/>
    <mergeCell ref="C11:V11"/>
    <mergeCell ref="A12:B12"/>
    <mergeCell ref="C12:V12"/>
    <mergeCell ref="A36:C36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0CD9-1273-447C-93D3-0B142977F5BB}">
  <dimension ref="A2:V31"/>
  <sheetViews>
    <sheetView topLeftCell="A24" zoomScale="51" zoomScaleNormal="51" workbookViewId="0">
      <selection activeCell="A31" sqref="A31:C31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19.140625" style="153" customWidth="1"/>
    <col min="7" max="10" width="29.85546875" style="153" customWidth="1"/>
    <col min="11" max="11" width="41" style="153" customWidth="1"/>
    <col min="12" max="12" width="16.28515625" style="153" customWidth="1"/>
    <col min="13" max="13" width="20.7109375" style="153" customWidth="1"/>
    <col min="14" max="14" width="18" style="153" customWidth="1"/>
    <col min="15" max="15" width="28.28515625" style="153" customWidth="1"/>
    <col min="16" max="16" width="21.71093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2" spans="1:22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6" spans="1:22" x14ac:dyDescent="0.25">
      <c r="A6" s="338" t="s">
        <v>50</v>
      </c>
      <c r="B6" s="339"/>
      <c r="C6" s="340"/>
      <c r="D6" s="341">
        <v>44945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x14ac:dyDescent="0.25">
      <c r="A9" s="344" t="s">
        <v>342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x14ac:dyDescent="0.25">
      <c r="A11" s="358" t="s">
        <v>223</v>
      </c>
      <c r="B11" s="358"/>
      <c r="C11" s="359" t="s">
        <v>1151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x14ac:dyDescent="0.25">
      <c r="A12" s="344" t="s">
        <v>224</v>
      </c>
      <c r="B12" s="344"/>
      <c r="C12" s="359" t="s">
        <v>1041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36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x14ac:dyDescent="0.25">
      <c r="A16" s="453" t="s">
        <v>343</v>
      </c>
      <c r="B16" s="453"/>
      <c r="C16" s="319" t="s">
        <v>1042</v>
      </c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163" t="s">
        <v>1043</v>
      </c>
      <c r="S16" s="183">
        <v>45017</v>
      </c>
      <c r="T16" s="214">
        <v>4</v>
      </c>
      <c r="U16" s="365" t="s">
        <v>269</v>
      </c>
      <c r="V16" s="366"/>
    </row>
    <row r="17" spans="1:22" x14ac:dyDescent="0.25">
      <c r="O17" s="159"/>
    </row>
    <row r="18" spans="1:22" ht="90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90" x14ac:dyDescent="0.25">
      <c r="A19" s="320">
        <v>1</v>
      </c>
      <c r="B19" s="488" t="s">
        <v>344</v>
      </c>
      <c r="C19" s="488"/>
      <c r="D19" s="490">
        <v>0.3</v>
      </c>
      <c r="E19" s="370" t="s">
        <v>345</v>
      </c>
      <c r="F19" s="492" t="s">
        <v>346</v>
      </c>
      <c r="G19" s="447">
        <f>439997000/2</f>
        <v>219998500</v>
      </c>
      <c r="H19" s="492" t="s">
        <v>347</v>
      </c>
      <c r="I19" s="492" t="s">
        <v>1044</v>
      </c>
      <c r="J19" s="492" t="s">
        <v>348</v>
      </c>
      <c r="K19" s="215" t="s">
        <v>1045</v>
      </c>
      <c r="L19" s="216">
        <v>0.3</v>
      </c>
      <c r="M19" s="173" t="s">
        <v>345</v>
      </c>
      <c r="N19" s="188">
        <v>44986</v>
      </c>
      <c r="O19" s="188">
        <v>45016</v>
      </c>
      <c r="P19" s="173" t="s">
        <v>349</v>
      </c>
      <c r="Q19" s="161"/>
      <c r="R19" s="161"/>
      <c r="S19" s="161"/>
      <c r="T19" s="161"/>
      <c r="U19" s="161"/>
      <c r="V19" s="161"/>
    </row>
    <row r="20" spans="1:22" ht="90" x14ac:dyDescent="0.25">
      <c r="A20" s="320"/>
      <c r="B20" s="488"/>
      <c r="C20" s="488"/>
      <c r="D20" s="491"/>
      <c r="E20" s="372"/>
      <c r="F20" s="492"/>
      <c r="G20" s="448"/>
      <c r="H20" s="492"/>
      <c r="I20" s="492"/>
      <c r="J20" s="492"/>
      <c r="K20" s="488" t="s">
        <v>350</v>
      </c>
      <c r="L20" s="216">
        <v>0.35</v>
      </c>
      <c r="M20" s="179" t="s">
        <v>345</v>
      </c>
      <c r="N20" s="188">
        <v>44986</v>
      </c>
      <c r="O20" s="188">
        <v>45107</v>
      </c>
      <c r="P20" s="370" t="s">
        <v>351</v>
      </c>
      <c r="Q20" s="161"/>
      <c r="R20" s="161"/>
      <c r="S20" s="161"/>
      <c r="T20" s="161"/>
      <c r="U20" s="161"/>
      <c r="V20" s="161"/>
    </row>
    <row r="21" spans="1:22" ht="90" x14ac:dyDescent="0.25">
      <c r="A21" s="320"/>
      <c r="B21" s="488"/>
      <c r="C21" s="489"/>
      <c r="D21" s="491"/>
      <c r="E21" s="372"/>
      <c r="F21" s="493"/>
      <c r="G21" s="448"/>
      <c r="H21" s="493"/>
      <c r="I21" s="493"/>
      <c r="J21" s="493"/>
      <c r="K21" s="488"/>
      <c r="L21" s="216">
        <v>0.35</v>
      </c>
      <c r="M21" s="179" t="s">
        <v>345</v>
      </c>
      <c r="N21" s="188">
        <v>45108</v>
      </c>
      <c r="O21" s="188">
        <v>45290</v>
      </c>
      <c r="P21" s="371"/>
      <c r="Q21" s="161"/>
      <c r="R21" s="161"/>
      <c r="S21" s="161"/>
      <c r="T21" s="161"/>
      <c r="U21" s="161"/>
      <c r="V21" s="161"/>
    </row>
    <row r="22" spans="1:22" ht="90" x14ac:dyDescent="0.25">
      <c r="A22" s="320">
        <v>2</v>
      </c>
      <c r="B22" s="494" t="s">
        <v>352</v>
      </c>
      <c r="C22" s="495"/>
      <c r="D22" s="490">
        <v>0.3</v>
      </c>
      <c r="E22" s="370" t="s">
        <v>345</v>
      </c>
      <c r="F22" s="493" t="s">
        <v>353</v>
      </c>
      <c r="G22" s="447">
        <v>219998500</v>
      </c>
      <c r="H22" s="493" t="s">
        <v>354</v>
      </c>
      <c r="I22" s="493" t="s">
        <v>1046</v>
      </c>
      <c r="J22" s="493" t="s">
        <v>334</v>
      </c>
      <c r="K22" s="215" t="s">
        <v>355</v>
      </c>
      <c r="L22" s="216">
        <v>0.25</v>
      </c>
      <c r="M22" s="179" t="s">
        <v>345</v>
      </c>
      <c r="N22" s="188">
        <v>44941</v>
      </c>
      <c r="O22" s="188">
        <v>44972</v>
      </c>
      <c r="P22" s="173" t="s">
        <v>326</v>
      </c>
      <c r="Q22" s="161"/>
      <c r="R22" s="161"/>
      <c r="S22" s="161"/>
      <c r="T22" s="161"/>
      <c r="U22" s="161"/>
      <c r="V22" s="161"/>
    </row>
    <row r="23" spans="1:22" ht="90" x14ac:dyDescent="0.25">
      <c r="A23" s="320"/>
      <c r="B23" s="496"/>
      <c r="C23" s="497"/>
      <c r="D23" s="491"/>
      <c r="E23" s="372"/>
      <c r="F23" s="501"/>
      <c r="G23" s="448"/>
      <c r="H23" s="501"/>
      <c r="I23" s="501"/>
      <c r="J23" s="501"/>
      <c r="K23" s="215" t="s">
        <v>356</v>
      </c>
      <c r="L23" s="216">
        <v>0.25</v>
      </c>
      <c r="M23" s="179" t="s">
        <v>345</v>
      </c>
      <c r="N23" s="188">
        <v>44972</v>
      </c>
      <c r="O23" s="217">
        <v>45015</v>
      </c>
      <c r="P23" s="173" t="s">
        <v>357</v>
      </c>
      <c r="Q23" s="161"/>
      <c r="R23" s="161"/>
      <c r="S23" s="161"/>
      <c r="T23" s="161"/>
      <c r="U23" s="161"/>
      <c r="V23" s="161"/>
    </row>
    <row r="24" spans="1:22" ht="90" x14ac:dyDescent="0.25">
      <c r="A24" s="320"/>
      <c r="B24" s="496"/>
      <c r="C24" s="497"/>
      <c r="D24" s="491"/>
      <c r="E24" s="372"/>
      <c r="F24" s="501"/>
      <c r="G24" s="448"/>
      <c r="H24" s="501"/>
      <c r="I24" s="501"/>
      <c r="J24" s="501"/>
      <c r="K24" s="503" t="s">
        <v>358</v>
      </c>
      <c r="L24" s="216">
        <v>0.25</v>
      </c>
      <c r="M24" s="179" t="s">
        <v>345</v>
      </c>
      <c r="N24" s="188">
        <v>45017</v>
      </c>
      <c r="O24" s="188">
        <v>45107</v>
      </c>
      <c r="P24" s="370" t="s">
        <v>359</v>
      </c>
      <c r="Q24" s="161"/>
      <c r="R24" s="161"/>
      <c r="S24" s="161"/>
      <c r="T24" s="161"/>
      <c r="U24" s="161"/>
      <c r="V24" s="161"/>
    </row>
    <row r="25" spans="1:22" ht="90" x14ac:dyDescent="0.25">
      <c r="A25" s="320"/>
      <c r="B25" s="498"/>
      <c r="C25" s="499"/>
      <c r="D25" s="500"/>
      <c r="E25" s="371"/>
      <c r="F25" s="502"/>
      <c r="G25" s="449"/>
      <c r="H25" s="502"/>
      <c r="I25" s="502"/>
      <c r="J25" s="502"/>
      <c r="K25" s="504"/>
      <c r="L25" s="216">
        <v>0.25</v>
      </c>
      <c r="M25" s="179" t="s">
        <v>345</v>
      </c>
      <c r="N25" s="188">
        <v>45108</v>
      </c>
      <c r="O25" s="188">
        <v>45275</v>
      </c>
      <c r="P25" s="371"/>
      <c r="Q25" s="161"/>
      <c r="R25" s="161"/>
      <c r="S25" s="161"/>
      <c r="T25" s="161"/>
      <c r="U25" s="161"/>
      <c r="V25" s="161"/>
    </row>
    <row r="26" spans="1:22" ht="54" x14ac:dyDescent="0.25">
      <c r="A26" s="320">
        <v>3</v>
      </c>
      <c r="B26" s="492" t="s">
        <v>360</v>
      </c>
      <c r="C26" s="492"/>
      <c r="D26" s="506">
        <v>0.4</v>
      </c>
      <c r="E26" s="319" t="s">
        <v>361</v>
      </c>
      <c r="F26" s="505" t="s">
        <v>362</v>
      </c>
      <c r="G26" s="447">
        <v>46336238</v>
      </c>
      <c r="H26" s="505" t="s">
        <v>363</v>
      </c>
      <c r="I26" s="505" t="s">
        <v>1047</v>
      </c>
      <c r="J26" s="505" t="s">
        <v>348</v>
      </c>
      <c r="K26" s="215" t="s">
        <v>364</v>
      </c>
      <c r="L26" s="216">
        <v>0.2</v>
      </c>
      <c r="M26" s="173" t="s">
        <v>365</v>
      </c>
      <c r="N26" s="202">
        <v>45047</v>
      </c>
      <c r="O26" s="202">
        <v>45076</v>
      </c>
      <c r="P26" s="173" t="s">
        <v>366</v>
      </c>
      <c r="Q26" s="161"/>
      <c r="R26" s="161"/>
      <c r="S26" s="161"/>
      <c r="T26" s="161"/>
      <c r="U26" s="161"/>
      <c r="V26" s="161"/>
    </row>
    <row r="27" spans="1:22" ht="54" x14ac:dyDescent="0.25">
      <c r="A27" s="320"/>
      <c r="B27" s="492"/>
      <c r="C27" s="492"/>
      <c r="D27" s="506"/>
      <c r="E27" s="319"/>
      <c r="F27" s="505"/>
      <c r="G27" s="448"/>
      <c r="H27" s="505"/>
      <c r="I27" s="505"/>
      <c r="J27" s="505"/>
      <c r="K27" s="218" t="s">
        <v>367</v>
      </c>
      <c r="L27" s="216">
        <v>0.2</v>
      </c>
      <c r="M27" s="173" t="s">
        <v>365</v>
      </c>
      <c r="N27" s="202">
        <v>45139</v>
      </c>
      <c r="O27" s="202">
        <v>45169</v>
      </c>
      <c r="P27" s="173" t="s">
        <v>368</v>
      </c>
      <c r="Q27" s="161"/>
      <c r="R27" s="161"/>
      <c r="S27" s="161"/>
      <c r="T27" s="161"/>
      <c r="U27" s="161"/>
      <c r="V27" s="161"/>
    </row>
    <row r="28" spans="1:22" ht="72" x14ac:dyDescent="0.25">
      <c r="A28" s="320"/>
      <c r="B28" s="492"/>
      <c r="C28" s="492"/>
      <c r="D28" s="506"/>
      <c r="E28" s="319"/>
      <c r="F28" s="505"/>
      <c r="G28" s="448"/>
      <c r="H28" s="505"/>
      <c r="I28" s="505"/>
      <c r="J28" s="505"/>
      <c r="K28" s="218" t="s">
        <v>369</v>
      </c>
      <c r="L28" s="216">
        <v>0.2</v>
      </c>
      <c r="M28" s="173" t="s">
        <v>365</v>
      </c>
      <c r="N28" s="202">
        <v>45170</v>
      </c>
      <c r="O28" s="202">
        <v>45199</v>
      </c>
      <c r="P28" s="173" t="s">
        <v>370</v>
      </c>
      <c r="Q28" s="161"/>
      <c r="R28" s="161"/>
      <c r="S28" s="161"/>
      <c r="T28" s="161"/>
      <c r="U28" s="161"/>
      <c r="V28" s="161"/>
    </row>
    <row r="29" spans="1:22" ht="72" x14ac:dyDescent="0.25">
      <c r="A29" s="320"/>
      <c r="B29" s="492"/>
      <c r="C29" s="492"/>
      <c r="D29" s="506"/>
      <c r="E29" s="319"/>
      <c r="F29" s="505"/>
      <c r="G29" s="448"/>
      <c r="H29" s="505"/>
      <c r="I29" s="505"/>
      <c r="J29" s="505"/>
      <c r="K29" s="218" t="s">
        <v>371</v>
      </c>
      <c r="L29" s="216">
        <v>0.2</v>
      </c>
      <c r="M29" s="173" t="s">
        <v>365</v>
      </c>
      <c r="N29" s="202">
        <v>45170</v>
      </c>
      <c r="O29" s="202">
        <v>45199</v>
      </c>
      <c r="P29" s="173" t="s">
        <v>372</v>
      </c>
      <c r="Q29" s="161"/>
      <c r="R29" s="161"/>
      <c r="S29" s="161"/>
      <c r="T29" s="161"/>
      <c r="U29" s="161"/>
      <c r="V29" s="161"/>
    </row>
    <row r="30" spans="1:22" ht="72" x14ac:dyDescent="0.25">
      <c r="A30" s="320"/>
      <c r="B30" s="492"/>
      <c r="C30" s="492"/>
      <c r="D30" s="506"/>
      <c r="E30" s="319"/>
      <c r="F30" s="505"/>
      <c r="G30" s="449"/>
      <c r="H30" s="505"/>
      <c r="I30" s="505"/>
      <c r="J30" s="505"/>
      <c r="K30" s="218" t="s">
        <v>373</v>
      </c>
      <c r="L30" s="216">
        <v>0.2</v>
      </c>
      <c r="M30" s="173" t="s">
        <v>365</v>
      </c>
      <c r="N30" s="188">
        <v>45214</v>
      </c>
      <c r="O30" s="188">
        <v>45275</v>
      </c>
      <c r="P30" s="173" t="s">
        <v>374</v>
      </c>
      <c r="Q30" s="161"/>
      <c r="R30" s="161"/>
      <c r="S30" s="161"/>
      <c r="T30" s="161"/>
      <c r="U30" s="161"/>
      <c r="V30" s="161"/>
    </row>
    <row r="31" spans="1:22" x14ac:dyDescent="0.25">
      <c r="A31" s="323" t="s">
        <v>1157</v>
      </c>
      <c r="B31" s="323"/>
      <c r="C31" s="323"/>
      <c r="D31" s="190">
        <f>SUM(D19:D30)</f>
        <v>1</v>
      </c>
    </row>
  </sheetData>
  <mergeCells count="60">
    <mergeCell ref="A26:A30"/>
    <mergeCell ref="B26:C30"/>
    <mergeCell ref="D26:D30"/>
    <mergeCell ref="E26:E30"/>
    <mergeCell ref="F26:F30"/>
    <mergeCell ref="G26:G30"/>
    <mergeCell ref="G22:G25"/>
    <mergeCell ref="H22:H25"/>
    <mergeCell ref="I22:I25"/>
    <mergeCell ref="J22:J25"/>
    <mergeCell ref="H26:H30"/>
    <mergeCell ref="I26:I30"/>
    <mergeCell ref="J26:J30"/>
    <mergeCell ref="P24:P25"/>
    <mergeCell ref="H19:H21"/>
    <mergeCell ref="I19:I21"/>
    <mergeCell ref="J19:J21"/>
    <mergeCell ref="K20:K21"/>
    <mergeCell ref="P20:P21"/>
    <mergeCell ref="K24:K25"/>
    <mergeCell ref="F19:F21"/>
    <mergeCell ref="G19:G21"/>
    <mergeCell ref="A22:A25"/>
    <mergeCell ref="B22:C25"/>
    <mergeCell ref="D22:D25"/>
    <mergeCell ref="E22:E25"/>
    <mergeCell ref="F22:F25"/>
    <mergeCell ref="B18:C18"/>
    <mergeCell ref="A19:A21"/>
    <mergeCell ref="B19:C21"/>
    <mergeCell ref="D19:D21"/>
    <mergeCell ref="E19:E21"/>
    <mergeCell ref="A13:V14"/>
    <mergeCell ref="A15:B15"/>
    <mergeCell ref="C15:Q15"/>
    <mergeCell ref="U15:V15"/>
    <mergeCell ref="A16:B16"/>
    <mergeCell ref="C16:Q16"/>
    <mergeCell ref="U16:V16"/>
    <mergeCell ref="T10:V10"/>
    <mergeCell ref="A11:B11"/>
    <mergeCell ref="C11:V11"/>
    <mergeCell ref="A12:B12"/>
    <mergeCell ref="C12:V12"/>
    <mergeCell ref="A31:C31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0596-3DB9-48FE-8EBE-3A94B80B4516}">
  <dimension ref="A2:V26"/>
  <sheetViews>
    <sheetView topLeftCell="A8" zoomScale="41" zoomScaleNormal="41" workbookViewId="0">
      <selection activeCell="A19" sqref="A1:XFD1048576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28.28515625" style="153" customWidth="1"/>
    <col min="7" max="10" width="29.85546875" style="153" customWidth="1"/>
    <col min="11" max="11" width="41" style="153" customWidth="1"/>
    <col min="12" max="12" width="25.28515625" style="153" customWidth="1"/>
    <col min="13" max="13" width="33.140625" style="153" bestFit="1" customWidth="1"/>
    <col min="14" max="14" width="18" style="153" customWidth="1"/>
    <col min="15" max="15" width="28.28515625" style="153" customWidth="1"/>
    <col min="16" max="16" width="28.855468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6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2" spans="1:22" x14ac:dyDescent="0.25">
      <c r="A2" s="328"/>
      <c r="B2" s="329"/>
      <c r="C2" s="329"/>
      <c r="D2" s="330"/>
      <c r="E2" s="510" t="s">
        <v>241</v>
      </c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2"/>
      <c r="T2" s="155" t="s">
        <v>238</v>
      </c>
      <c r="U2" s="516" t="s">
        <v>243</v>
      </c>
      <c r="V2" s="517"/>
    </row>
    <row r="3" spans="1:22" x14ac:dyDescent="0.25">
      <c r="A3" s="331"/>
      <c r="B3" s="332"/>
      <c r="C3" s="332"/>
      <c r="D3" s="333"/>
      <c r="E3" s="513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5"/>
      <c r="T3" s="155" t="s">
        <v>239</v>
      </c>
      <c r="U3" s="518">
        <v>2</v>
      </c>
      <c r="V3" s="519"/>
    </row>
    <row r="4" spans="1:22" x14ac:dyDescent="0.25">
      <c r="A4" s="334"/>
      <c r="B4" s="335"/>
      <c r="C4" s="335"/>
      <c r="D4" s="336"/>
      <c r="E4" s="520" t="s">
        <v>242</v>
      </c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2"/>
      <c r="T4" s="155" t="s">
        <v>240</v>
      </c>
      <c r="U4" s="523">
        <v>44173</v>
      </c>
      <c r="V4" s="524"/>
    </row>
    <row r="6" spans="1:22" x14ac:dyDescent="0.25">
      <c r="A6" s="338" t="s">
        <v>50</v>
      </c>
      <c r="B6" s="339"/>
      <c r="C6" s="340"/>
      <c r="D6" s="341">
        <v>44946</v>
      </c>
      <c r="E6" s="342"/>
      <c r="F6" s="342"/>
      <c r="G6" s="342"/>
      <c r="H6" s="342"/>
      <c r="I6" s="342"/>
      <c r="J6" s="342"/>
      <c r="K6" s="342"/>
      <c r="L6" s="343"/>
      <c r="M6" s="525"/>
      <c r="N6" s="347"/>
      <c r="O6" s="347"/>
      <c r="P6" s="526"/>
      <c r="Q6" s="338" t="s">
        <v>51</v>
      </c>
      <c r="R6" s="340"/>
      <c r="S6" s="341"/>
      <c r="T6" s="342"/>
      <c r="U6" s="342"/>
      <c r="V6" s="343"/>
    </row>
    <row r="7" spans="1:22" x14ac:dyDescent="0.25">
      <c r="A7" s="508" t="s">
        <v>227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509"/>
    </row>
    <row r="8" spans="1:22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x14ac:dyDescent="0.25">
      <c r="A9" s="338" t="s">
        <v>375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40"/>
      <c r="T9" s="338" t="s">
        <v>235</v>
      </c>
      <c r="U9" s="339"/>
      <c r="V9" s="340"/>
    </row>
    <row r="10" spans="1:22" x14ac:dyDescent="0.25">
      <c r="A10" s="527"/>
      <c r="B10" s="528"/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9"/>
      <c r="T10" s="527"/>
      <c r="U10" s="528"/>
      <c r="V10" s="529"/>
    </row>
    <row r="11" spans="1:22" x14ac:dyDescent="0.25">
      <c r="A11" s="338" t="s">
        <v>223</v>
      </c>
      <c r="B11" s="340"/>
      <c r="C11" s="359" t="s">
        <v>376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x14ac:dyDescent="0.25">
      <c r="A12" s="338" t="s">
        <v>224</v>
      </c>
      <c r="B12" s="340"/>
      <c r="C12" s="359" t="s">
        <v>377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x14ac:dyDescent="0.25">
      <c r="A13" s="530" t="s">
        <v>52</v>
      </c>
      <c r="B13" s="531"/>
      <c r="C13" s="531"/>
      <c r="D13" s="531"/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2"/>
    </row>
    <row r="14" spans="1:22" x14ac:dyDescent="0.25">
      <c r="A14" s="533"/>
      <c r="B14" s="534"/>
      <c r="C14" s="534"/>
      <c r="D14" s="534"/>
      <c r="E14" s="534"/>
      <c r="F14" s="534"/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5"/>
    </row>
    <row r="15" spans="1:22" ht="36" x14ac:dyDescent="0.25">
      <c r="A15" s="338" t="s">
        <v>53</v>
      </c>
      <c r="B15" s="340"/>
      <c r="C15" s="338" t="s">
        <v>54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40"/>
      <c r="R15" s="156" t="s">
        <v>55</v>
      </c>
      <c r="S15" s="157" t="s">
        <v>56</v>
      </c>
      <c r="T15" s="156" t="s">
        <v>57</v>
      </c>
      <c r="U15" s="338" t="s">
        <v>222</v>
      </c>
      <c r="V15" s="340"/>
    </row>
    <row r="16" spans="1:22" ht="39" customHeight="1" x14ac:dyDescent="0.25">
      <c r="A16" s="359" t="s">
        <v>378</v>
      </c>
      <c r="B16" s="361"/>
      <c r="C16" s="536" t="s">
        <v>1153</v>
      </c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8"/>
      <c r="R16" s="163" t="s">
        <v>323</v>
      </c>
      <c r="S16" s="219">
        <v>45046</v>
      </c>
      <c r="T16" s="163">
        <v>15</v>
      </c>
      <c r="U16" s="365" t="s">
        <v>379</v>
      </c>
      <c r="V16" s="366"/>
    </row>
    <row r="17" spans="1:22" x14ac:dyDescent="0.25">
      <c r="O17" s="159"/>
    </row>
    <row r="18" spans="1:22" ht="72" x14ac:dyDescent="0.25">
      <c r="A18" s="156" t="s">
        <v>234</v>
      </c>
      <c r="B18" s="338" t="s">
        <v>58</v>
      </c>
      <c r="C18" s="340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175.5" customHeight="1" x14ac:dyDescent="0.25">
      <c r="A19" s="390">
        <v>1</v>
      </c>
      <c r="B19" s="472" t="s">
        <v>1154</v>
      </c>
      <c r="C19" s="473"/>
      <c r="D19" s="367">
        <v>0.5</v>
      </c>
      <c r="E19" s="370" t="s">
        <v>380</v>
      </c>
      <c r="F19" s="370" t="s">
        <v>381</v>
      </c>
      <c r="G19" s="542">
        <v>52785000</v>
      </c>
      <c r="H19" s="545" t="s">
        <v>376</v>
      </c>
      <c r="I19" s="545" t="s">
        <v>382</v>
      </c>
      <c r="J19" s="166"/>
      <c r="K19" s="173" t="s">
        <v>1155</v>
      </c>
      <c r="L19" s="167">
        <v>0.33</v>
      </c>
      <c r="M19" s="173" t="s">
        <v>383</v>
      </c>
      <c r="N19" s="164">
        <v>44957</v>
      </c>
      <c r="O19" s="164">
        <v>45291</v>
      </c>
      <c r="P19" s="370" t="s">
        <v>384</v>
      </c>
      <c r="Q19" s="161"/>
      <c r="R19" s="161"/>
      <c r="S19" s="173" t="s">
        <v>385</v>
      </c>
      <c r="T19" s="173" t="s">
        <v>385</v>
      </c>
      <c r="U19" s="173" t="s">
        <v>385</v>
      </c>
      <c r="V19" s="161"/>
    </row>
    <row r="20" spans="1:22" ht="174" customHeight="1" x14ac:dyDescent="0.25">
      <c r="A20" s="464"/>
      <c r="B20" s="474"/>
      <c r="C20" s="475"/>
      <c r="D20" s="368"/>
      <c r="E20" s="372"/>
      <c r="F20" s="372"/>
      <c r="G20" s="543"/>
      <c r="H20" s="546"/>
      <c r="I20" s="546"/>
      <c r="J20" s="180" t="s">
        <v>348</v>
      </c>
      <c r="K20" s="173" t="s">
        <v>386</v>
      </c>
      <c r="L20" s="167">
        <v>0.33</v>
      </c>
      <c r="M20" s="173" t="s">
        <v>383</v>
      </c>
      <c r="N20" s="164">
        <v>44957</v>
      </c>
      <c r="O20" s="164">
        <v>45291</v>
      </c>
      <c r="P20" s="372"/>
      <c r="Q20" s="161"/>
      <c r="R20" s="161"/>
      <c r="S20" s="173" t="s">
        <v>385</v>
      </c>
      <c r="T20" s="173" t="s">
        <v>385</v>
      </c>
      <c r="U20" s="173" t="s">
        <v>385</v>
      </c>
      <c r="V20" s="161"/>
    </row>
    <row r="21" spans="1:22" ht="36" x14ac:dyDescent="0.25">
      <c r="A21" s="391"/>
      <c r="B21" s="539"/>
      <c r="C21" s="540"/>
      <c r="D21" s="541"/>
      <c r="E21" s="371"/>
      <c r="F21" s="371"/>
      <c r="G21" s="544"/>
      <c r="H21" s="546"/>
      <c r="I21" s="546"/>
      <c r="J21" s="172"/>
      <c r="K21" s="173" t="s">
        <v>1156</v>
      </c>
      <c r="L21" s="167">
        <v>0.34</v>
      </c>
      <c r="M21" s="173" t="s">
        <v>383</v>
      </c>
      <c r="N21" s="164">
        <v>44957</v>
      </c>
      <c r="O21" s="164">
        <v>45291</v>
      </c>
      <c r="P21" s="371"/>
      <c r="Q21" s="161"/>
      <c r="R21" s="161"/>
      <c r="S21" s="173" t="s">
        <v>385</v>
      </c>
      <c r="T21" s="173" t="s">
        <v>385</v>
      </c>
      <c r="U21" s="173" t="s">
        <v>385</v>
      </c>
      <c r="V21" s="161"/>
    </row>
    <row r="22" spans="1:22" x14ac:dyDescent="0.25">
      <c r="A22" s="390">
        <v>2</v>
      </c>
      <c r="B22" s="472" t="s">
        <v>387</v>
      </c>
      <c r="C22" s="473"/>
      <c r="D22" s="548">
        <v>0.5</v>
      </c>
      <c r="E22" s="370" t="s">
        <v>380</v>
      </c>
      <c r="F22" s="370" t="s">
        <v>388</v>
      </c>
      <c r="G22" s="542">
        <v>68425000</v>
      </c>
      <c r="H22" s="546"/>
      <c r="I22" s="546"/>
      <c r="J22" s="166"/>
      <c r="K22" s="370" t="s">
        <v>1152</v>
      </c>
      <c r="L22" s="476">
        <v>1</v>
      </c>
      <c r="M22" s="370" t="s">
        <v>383</v>
      </c>
      <c r="N22" s="493">
        <v>44957</v>
      </c>
      <c r="O22" s="493">
        <v>45291</v>
      </c>
      <c r="P22" s="370" t="s">
        <v>829</v>
      </c>
      <c r="Q22" s="161"/>
      <c r="R22" s="161"/>
      <c r="S22" s="173" t="s">
        <v>385</v>
      </c>
      <c r="T22" s="173" t="s">
        <v>385</v>
      </c>
      <c r="U22" s="173" t="s">
        <v>385</v>
      </c>
      <c r="V22" s="161"/>
    </row>
    <row r="23" spans="1:22" x14ac:dyDescent="0.25">
      <c r="A23" s="464"/>
      <c r="B23" s="474"/>
      <c r="C23" s="475"/>
      <c r="D23" s="549"/>
      <c r="E23" s="372"/>
      <c r="F23" s="372"/>
      <c r="G23" s="543"/>
      <c r="H23" s="546"/>
      <c r="I23" s="546"/>
      <c r="J23" s="180" t="s">
        <v>348</v>
      </c>
      <c r="K23" s="372"/>
      <c r="L23" s="477"/>
      <c r="M23" s="372"/>
      <c r="N23" s="501"/>
      <c r="O23" s="501"/>
      <c r="P23" s="372"/>
      <c r="Q23" s="161"/>
      <c r="R23" s="161"/>
      <c r="S23" s="173" t="s">
        <v>385</v>
      </c>
      <c r="T23" s="173" t="s">
        <v>385</v>
      </c>
      <c r="U23" s="173" t="s">
        <v>385</v>
      </c>
      <c r="V23" s="161"/>
    </row>
    <row r="24" spans="1:22" x14ac:dyDescent="0.25">
      <c r="A24" s="464"/>
      <c r="B24" s="474"/>
      <c r="C24" s="475"/>
      <c r="D24" s="549"/>
      <c r="E24" s="372"/>
      <c r="F24" s="372"/>
      <c r="G24" s="543"/>
      <c r="H24" s="546"/>
      <c r="I24" s="546"/>
      <c r="J24" s="172"/>
      <c r="K24" s="372"/>
      <c r="L24" s="477"/>
      <c r="M24" s="372"/>
      <c r="N24" s="501"/>
      <c r="O24" s="501"/>
      <c r="P24" s="372"/>
      <c r="Q24" s="161"/>
      <c r="R24" s="161"/>
      <c r="S24" s="161"/>
      <c r="T24" s="161"/>
      <c r="U24" s="161"/>
      <c r="V24" s="161"/>
    </row>
    <row r="25" spans="1:22" ht="62.25" customHeight="1" x14ac:dyDescent="0.25">
      <c r="A25" s="391"/>
      <c r="B25" s="539"/>
      <c r="C25" s="540"/>
      <c r="D25" s="550"/>
      <c r="E25" s="371"/>
      <c r="F25" s="371"/>
      <c r="G25" s="544"/>
      <c r="H25" s="547"/>
      <c r="I25" s="547"/>
      <c r="J25" s="170"/>
      <c r="K25" s="371"/>
      <c r="L25" s="478"/>
      <c r="M25" s="371"/>
      <c r="N25" s="502"/>
      <c r="O25" s="502"/>
      <c r="P25" s="371"/>
      <c r="Q25" s="161"/>
      <c r="R25" s="161"/>
      <c r="S25" s="161"/>
      <c r="T25" s="161"/>
      <c r="U25" s="161"/>
      <c r="V25" s="161"/>
    </row>
    <row r="26" spans="1:22" x14ac:dyDescent="0.25">
      <c r="A26" s="507" t="s">
        <v>1157</v>
      </c>
      <c r="B26" s="507"/>
      <c r="C26" s="507"/>
      <c r="D26" s="220">
        <f>SUM(D19:D25)</f>
        <v>1</v>
      </c>
    </row>
  </sheetData>
  <mergeCells count="50">
    <mergeCell ref="A22:A25"/>
    <mergeCell ref="B22:C25"/>
    <mergeCell ref="D22:D25"/>
    <mergeCell ref="M22:M25"/>
    <mergeCell ref="N22:N25"/>
    <mergeCell ref="E22:E25"/>
    <mergeCell ref="F22:F25"/>
    <mergeCell ref="G22:G25"/>
    <mergeCell ref="K22:K25"/>
    <mergeCell ref="L22:L25"/>
    <mergeCell ref="F19:F21"/>
    <mergeCell ref="G19:G21"/>
    <mergeCell ref="H19:H25"/>
    <mergeCell ref="I19:I25"/>
    <mergeCell ref="P19:P21"/>
    <mergeCell ref="O22:O25"/>
    <mergeCell ref="P22:P25"/>
    <mergeCell ref="B18:C18"/>
    <mergeCell ref="A19:A21"/>
    <mergeCell ref="B19:C21"/>
    <mergeCell ref="D19:D21"/>
    <mergeCell ref="E19:E21"/>
    <mergeCell ref="A13:V14"/>
    <mergeCell ref="A15:B15"/>
    <mergeCell ref="C15:Q15"/>
    <mergeCell ref="U15:V15"/>
    <mergeCell ref="A16:B16"/>
    <mergeCell ref="C16:Q16"/>
    <mergeCell ref="U16:V16"/>
    <mergeCell ref="T10:V10"/>
    <mergeCell ref="A11:B11"/>
    <mergeCell ref="C11:V11"/>
    <mergeCell ref="A12:B12"/>
    <mergeCell ref="C12:V12"/>
    <mergeCell ref="A26:C26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90C8-9C5C-4DDF-A819-A38F8AB1AF3B}">
  <dimension ref="A1:V73"/>
  <sheetViews>
    <sheetView topLeftCell="A48" zoomScale="41" workbookViewId="0">
      <selection activeCell="F63" sqref="F63:F67"/>
    </sheetView>
  </sheetViews>
  <sheetFormatPr baseColWidth="10" defaultRowHeight="18" x14ac:dyDescent="0.25"/>
  <cols>
    <col min="1" max="1" width="15.7109375" style="153" customWidth="1"/>
    <col min="2" max="3" width="24.140625" style="153" customWidth="1"/>
    <col min="4" max="4" width="20.5703125" style="153" bestFit="1" customWidth="1"/>
    <col min="5" max="5" width="27" style="221" bestFit="1" customWidth="1"/>
    <col min="6" max="6" width="32" style="153" customWidth="1"/>
    <col min="7" max="8" width="29.85546875" style="153" customWidth="1"/>
    <col min="9" max="9" width="33.140625" style="153" customWidth="1"/>
    <col min="10" max="10" width="29.85546875" style="153" customWidth="1"/>
    <col min="11" max="11" width="41" style="153" customWidth="1"/>
    <col min="12" max="12" width="16.28515625" style="222" customWidth="1"/>
    <col min="13" max="13" width="25.7109375" style="153" customWidth="1"/>
    <col min="14" max="14" width="26" style="153" customWidth="1"/>
    <col min="15" max="15" width="28.28515625" style="153" customWidth="1"/>
    <col min="16" max="16" width="28.855468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568" t="s">
        <v>241</v>
      </c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155" t="s">
        <v>238</v>
      </c>
      <c r="U2" s="569" t="s">
        <v>243</v>
      </c>
      <c r="V2" s="569"/>
    </row>
    <row r="3" spans="1:22" ht="36.75" customHeight="1" x14ac:dyDescent="0.25">
      <c r="A3" s="331"/>
      <c r="B3" s="332"/>
      <c r="C3" s="332"/>
      <c r="D3" s="333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155" t="s">
        <v>239</v>
      </c>
      <c r="U3" s="570">
        <v>2</v>
      </c>
      <c r="V3" s="570"/>
    </row>
    <row r="4" spans="1:22" ht="36.75" customHeight="1" x14ac:dyDescent="0.25">
      <c r="A4" s="334"/>
      <c r="B4" s="335"/>
      <c r="C4" s="335"/>
      <c r="D4" s="336"/>
      <c r="E4" s="568" t="s">
        <v>242</v>
      </c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155" t="s">
        <v>240</v>
      </c>
      <c r="U4" s="571">
        <v>44173</v>
      </c>
      <c r="V4" s="551"/>
    </row>
    <row r="5" spans="1:22" ht="36.75" customHeight="1" x14ac:dyDescent="0.25"/>
    <row r="6" spans="1:22" ht="59.25" customHeight="1" x14ac:dyDescent="0.25">
      <c r="A6" s="552" t="s">
        <v>50</v>
      </c>
      <c r="B6" s="553"/>
      <c r="C6" s="554"/>
      <c r="D6" s="555"/>
      <c r="E6" s="556"/>
      <c r="F6" s="556"/>
      <c r="G6" s="556"/>
      <c r="H6" s="556"/>
      <c r="I6" s="556"/>
      <c r="J6" s="556"/>
      <c r="K6" s="556"/>
      <c r="L6" s="557"/>
      <c r="M6" s="558"/>
      <c r="N6" s="558"/>
      <c r="O6" s="558"/>
      <c r="P6" s="558"/>
      <c r="Q6" s="559" t="s">
        <v>51</v>
      </c>
      <c r="R6" s="559"/>
      <c r="S6" s="560"/>
      <c r="T6" s="560"/>
      <c r="U6" s="560"/>
      <c r="V6" s="560"/>
    </row>
    <row r="7" spans="1:22" ht="18" customHeight="1" x14ac:dyDescent="0.25">
      <c r="A7" s="561" t="s">
        <v>227</v>
      </c>
      <c r="B7" s="562"/>
      <c r="C7" s="562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2"/>
      <c r="R7" s="562"/>
      <c r="S7" s="562"/>
      <c r="T7" s="562"/>
      <c r="U7" s="562"/>
      <c r="V7" s="564"/>
    </row>
    <row r="8" spans="1:22" ht="48.75" customHeight="1" x14ac:dyDescent="0.25">
      <c r="A8" s="565"/>
      <c r="B8" s="566"/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7"/>
    </row>
    <row r="9" spans="1:22" ht="54.75" customHeight="1" x14ac:dyDescent="0.25">
      <c r="A9" s="559" t="s">
        <v>389</v>
      </c>
      <c r="B9" s="559"/>
      <c r="C9" s="559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 t="s">
        <v>235</v>
      </c>
      <c r="U9" s="559"/>
      <c r="V9" s="559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573" t="s">
        <v>223</v>
      </c>
      <c r="B11" s="573"/>
      <c r="C11" s="359" t="s">
        <v>390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559" t="s">
        <v>224</v>
      </c>
      <c r="B12" s="559"/>
      <c r="C12" s="359" t="s">
        <v>391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572" t="s">
        <v>52</v>
      </c>
      <c r="B13" s="572"/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</row>
    <row r="14" spans="1:22" ht="12.75" customHeight="1" x14ac:dyDescent="0.25">
      <c r="A14" s="572"/>
      <c r="B14" s="572"/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</row>
    <row r="15" spans="1:22" ht="90" customHeight="1" x14ac:dyDescent="0.25">
      <c r="A15" s="559" t="s">
        <v>53</v>
      </c>
      <c r="B15" s="559"/>
      <c r="C15" s="559" t="s">
        <v>54</v>
      </c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228" t="s">
        <v>55</v>
      </c>
      <c r="S15" s="229" t="s">
        <v>56</v>
      </c>
      <c r="T15" s="228" t="s">
        <v>57</v>
      </c>
      <c r="U15" s="559" t="s">
        <v>222</v>
      </c>
      <c r="V15" s="559"/>
    </row>
    <row r="16" spans="1:22" ht="124.5" customHeight="1" x14ac:dyDescent="0.25">
      <c r="A16" s="574" t="s">
        <v>392</v>
      </c>
      <c r="B16" s="574"/>
      <c r="C16" s="551" t="s">
        <v>393</v>
      </c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  <c r="O16" s="551"/>
      <c r="P16" s="551"/>
      <c r="Q16" s="551"/>
      <c r="R16" s="163" t="s">
        <v>268</v>
      </c>
      <c r="S16" s="223">
        <v>44958</v>
      </c>
      <c r="T16" s="224">
        <v>0.7</v>
      </c>
      <c r="U16" s="365" t="s">
        <v>394</v>
      </c>
      <c r="V16" s="366"/>
    </row>
    <row r="17" spans="1:22" x14ac:dyDescent="0.25">
      <c r="O17" s="159"/>
    </row>
    <row r="18" spans="1:22" ht="183.75" customHeight="1" x14ac:dyDescent="0.25">
      <c r="A18" s="228" t="s">
        <v>234</v>
      </c>
      <c r="B18" s="559" t="s">
        <v>58</v>
      </c>
      <c r="C18" s="559"/>
      <c r="D18" s="228" t="s">
        <v>225</v>
      </c>
      <c r="E18" s="228" t="s">
        <v>60</v>
      </c>
      <c r="F18" s="228" t="s">
        <v>233</v>
      </c>
      <c r="G18" s="228" t="s">
        <v>244</v>
      </c>
      <c r="H18" s="228" t="s">
        <v>41</v>
      </c>
      <c r="I18" s="228" t="s">
        <v>245</v>
      </c>
      <c r="J18" s="228" t="s">
        <v>246</v>
      </c>
      <c r="K18" s="228" t="s">
        <v>231</v>
      </c>
      <c r="L18" s="230" t="s">
        <v>226</v>
      </c>
      <c r="M18" s="228" t="s">
        <v>232</v>
      </c>
      <c r="N18" s="228" t="s">
        <v>61</v>
      </c>
      <c r="O18" s="228" t="s">
        <v>62</v>
      </c>
      <c r="P18" s="228" t="s">
        <v>233</v>
      </c>
      <c r="Q18" s="228" t="s">
        <v>247</v>
      </c>
      <c r="R18" s="228" t="s">
        <v>228</v>
      </c>
      <c r="S18" s="228" t="s">
        <v>236</v>
      </c>
      <c r="T18" s="228" t="s">
        <v>229</v>
      </c>
      <c r="U18" s="228" t="s">
        <v>230</v>
      </c>
      <c r="V18" s="228" t="s">
        <v>237</v>
      </c>
    </row>
    <row r="19" spans="1:22" ht="105.75" customHeight="1" x14ac:dyDescent="0.25">
      <c r="A19" s="319">
        <v>1</v>
      </c>
      <c r="B19" s="319" t="s">
        <v>395</v>
      </c>
      <c r="C19" s="319"/>
      <c r="D19" s="575">
        <v>9.0899999999999995E-2</v>
      </c>
      <c r="E19" s="370" t="s">
        <v>396</v>
      </c>
      <c r="F19" s="370" t="s">
        <v>397</v>
      </c>
      <c r="G19" s="370" t="s">
        <v>398</v>
      </c>
      <c r="H19" s="370" t="s">
        <v>399</v>
      </c>
      <c r="I19" s="370" t="s">
        <v>400</v>
      </c>
      <c r="J19" s="370" t="s">
        <v>334</v>
      </c>
      <c r="K19" s="173" t="s">
        <v>401</v>
      </c>
      <c r="L19" s="231">
        <v>0.33329999999999999</v>
      </c>
      <c r="M19" s="370" t="s">
        <v>396</v>
      </c>
      <c r="N19" s="493">
        <v>44958</v>
      </c>
      <c r="O19" s="493">
        <v>45261</v>
      </c>
      <c r="P19" s="370" t="s">
        <v>402</v>
      </c>
      <c r="Q19" s="173"/>
      <c r="R19" s="173"/>
      <c r="S19" s="173"/>
      <c r="T19" s="173"/>
      <c r="U19" s="173"/>
      <c r="V19" s="173"/>
    </row>
    <row r="20" spans="1:22" ht="73.5" customHeight="1" x14ac:dyDescent="0.25">
      <c r="A20" s="319"/>
      <c r="B20" s="319"/>
      <c r="C20" s="319"/>
      <c r="D20" s="576"/>
      <c r="E20" s="372"/>
      <c r="F20" s="372"/>
      <c r="G20" s="372"/>
      <c r="H20" s="372"/>
      <c r="I20" s="372"/>
      <c r="J20" s="372"/>
      <c r="K20" s="179" t="s">
        <v>403</v>
      </c>
      <c r="L20" s="231">
        <v>0.33329999999999999</v>
      </c>
      <c r="M20" s="372"/>
      <c r="N20" s="501"/>
      <c r="O20" s="501"/>
      <c r="P20" s="372"/>
      <c r="Q20" s="173"/>
      <c r="R20" s="173"/>
      <c r="S20" s="173"/>
      <c r="T20" s="173"/>
      <c r="U20" s="173"/>
      <c r="V20" s="173"/>
    </row>
    <row r="21" spans="1:22" x14ac:dyDescent="0.25">
      <c r="A21" s="319"/>
      <c r="B21" s="319"/>
      <c r="C21" s="319"/>
      <c r="D21" s="576"/>
      <c r="E21" s="372"/>
      <c r="F21" s="372"/>
      <c r="G21" s="372"/>
      <c r="H21" s="372"/>
      <c r="I21" s="372"/>
      <c r="J21" s="372"/>
      <c r="K21" s="319" t="s">
        <v>404</v>
      </c>
      <c r="L21" s="575">
        <v>0.33329999999999999</v>
      </c>
      <c r="M21" s="372"/>
      <c r="N21" s="501"/>
      <c r="O21" s="501"/>
      <c r="P21" s="372"/>
      <c r="Q21" s="173"/>
      <c r="R21" s="173"/>
      <c r="S21" s="173"/>
      <c r="T21" s="173"/>
      <c r="U21" s="173"/>
      <c r="V21" s="173"/>
    </row>
    <row r="22" spans="1:22" ht="71.25" customHeight="1" x14ac:dyDescent="0.25">
      <c r="A22" s="319"/>
      <c r="B22" s="319"/>
      <c r="C22" s="319"/>
      <c r="D22" s="577"/>
      <c r="E22" s="371"/>
      <c r="F22" s="371"/>
      <c r="G22" s="371"/>
      <c r="H22" s="371"/>
      <c r="I22" s="371"/>
      <c r="J22" s="371"/>
      <c r="K22" s="319"/>
      <c r="L22" s="577"/>
      <c r="M22" s="371"/>
      <c r="N22" s="502"/>
      <c r="O22" s="502"/>
      <c r="P22" s="371"/>
      <c r="Q22" s="173"/>
      <c r="R22" s="173"/>
      <c r="S22" s="173"/>
      <c r="T22" s="173"/>
      <c r="U22" s="173"/>
      <c r="V22" s="173"/>
    </row>
    <row r="23" spans="1:22" ht="63" customHeight="1" x14ac:dyDescent="0.25">
      <c r="A23" s="319">
        <v>2</v>
      </c>
      <c r="B23" s="319" t="s">
        <v>405</v>
      </c>
      <c r="C23" s="319"/>
      <c r="D23" s="575">
        <v>9.0899999999999995E-2</v>
      </c>
      <c r="E23" s="370" t="s">
        <v>396</v>
      </c>
      <c r="F23" s="370" t="s">
        <v>406</v>
      </c>
      <c r="G23" s="542">
        <v>41538368</v>
      </c>
      <c r="H23" s="370" t="s">
        <v>407</v>
      </c>
      <c r="I23" s="370" t="s">
        <v>408</v>
      </c>
      <c r="J23" s="179"/>
      <c r="K23" s="370" t="s">
        <v>409</v>
      </c>
      <c r="L23" s="575">
        <v>1</v>
      </c>
      <c r="M23" s="370" t="s">
        <v>396</v>
      </c>
      <c r="N23" s="493">
        <v>44958</v>
      </c>
      <c r="O23" s="493">
        <v>45261</v>
      </c>
      <c r="P23" s="370" t="s">
        <v>406</v>
      </c>
      <c r="Q23" s="173"/>
      <c r="R23" s="173"/>
      <c r="S23" s="173"/>
      <c r="T23" s="173"/>
      <c r="U23" s="173"/>
      <c r="V23" s="173"/>
    </row>
    <row r="24" spans="1:22" ht="57.75" customHeight="1" x14ac:dyDescent="0.25">
      <c r="A24" s="319"/>
      <c r="B24" s="319"/>
      <c r="C24" s="319"/>
      <c r="D24" s="576"/>
      <c r="E24" s="372"/>
      <c r="F24" s="372"/>
      <c r="G24" s="372"/>
      <c r="H24" s="372"/>
      <c r="I24" s="372"/>
      <c r="J24" s="180"/>
      <c r="K24" s="372"/>
      <c r="L24" s="576"/>
      <c r="M24" s="372"/>
      <c r="N24" s="501"/>
      <c r="O24" s="501"/>
      <c r="P24" s="372"/>
      <c r="Q24" s="173"/>
      <c r="R24" s="173"/>
      <c r="S24" s="173"/>
      <c r="T24" s="173"/>
      <c r="U24" s="173"/>
      <c r="V24" s="173"/>
    </row>
    <row r="25" spans="1:22" ht="45" customHeight="1" x14ac:dyDescent="0.25">
      <c r="A25" s="319"/>
      <c r="B25" s="319"/>
      <c r="C25" s="319"/>
      <c r="D25" s="576"/>
      <c r="E25" s="372"/>
      <c r="F25" s="372"/>
      <c r="G25" s="372"/>
      <c r="H25" s="372"/>
      <c r="I25" s="372"/>
      <c r="J25" s="180" t="s">
        <v>334</v>
      </c>
      <c r="K25" s="372"/>
      <c r="L25" s="576"/>
      <c r="M25" s="372"/>
      <c r="N25" s="501"/>
      <c r="O25" s="501"/>
      <c r="P25" s="372"/>
      <c r="Q25" s="173"/>
      <c r="R25" s="173"/>
      <c r="S25" s="173"/>
      <c r="T25" s="173"/>
      <c r="U25" s="173"/>
      <c r="V25" s="173"/>
    </row>
    <row r="26" spans="1:22" ht="31.5" hidden="1" customHeight="1" x14ac:dyDescent="0.25">
      <c r="A26" s="319"/>
      <c r="B26" s="319"/>
      <c r="C26" s="319"/>
      <c r="D26" s="576"/>
      <c r="E26" s="372"/>
      <c r="F26" s="372"/>
      <c r="G26" s="372"/>
      <c r="H26" s="372"/>
      <c r="I26" s="372"/>
      <c r="J26" s="180"/>
      <c r="K26" s="372"/>
      <c r="L26" s="576"/>
      <c r="M26" s="372"/>
      <c r="N26" s="501"/>
      <c r="O26" s="501"/>
      <c r="P26" s="372"/>
      <c r="Q26" s="173"/>
      <c r="R26" s="173"/>
      <c r="S26" s="173"/>
      <c r="T26" s="173"/>
      <c r="U26" s="173"/>
      <c r="V26" s="173"/>
    </row>
    <row r="27" spans="1:22" ht="27" hidden="1" customHeight="1" x14ac:dyDescent="0.25">
      <c r="A27" s="319"/>
      <c r="B27" s="319"/>
      <c r="C27" s="319"/>
      <c r="D27" s="577"/>
      <c r="E27" s="371"/>
      <c r="F27" s="371"/>
      <c r="G27" s="371"/>
      <c r="H27" s="371"/>
      <c r="I27" s="371"/>
      <c r="J27" s="181"/>
      <c r="K27" s="371"/>
      <c r="L27" s="577"/>
      <c r="M27" s="371"/>
      <c r="N27" s="502"/>
      <c r="O27" s="502"/>
      <c r="P27" s="371"/>
      <c r="Q27" s="173"/>
      <c r="R27" s="173"/>
      <c r="S27" s="173"/>
      <c r="T27" s="173"/>
      <c r="U27" s="173"/>
      <c r="V27" s="173"/>
    </row>
    <row r="28" spans="1:22" ht="162" customHeight="1" x14ac:dyDescent="0.25">
      <c r="A28" s="319">
        <v>3</v>
      </c>
      <c r="B28" s="319" t="s">
        <v>410</v>
      </c>
      <c r="C28" s="319"/>
      <c r="D28" s="575">
        <v>9.0899999999999995E-2</v>
      </c>
      <c r="E28" s="370" t="s">
        <v>396</v>
      </c>
      <c r="F28" s="370" t="s">
        <v>411</v>
      </c>
      <c r="G28" s="542">
        <v>24027876</v>
      </c>
      <c r="H28" s="370" t="s">
        <v>412</v>
      </c>
      <c r="I28" s="370" t="s">
        <v>413</v>
      </c>
      <c r="J28" s="370" t="s">
        <v>334</v>
      </c>
      <c r="K28" s="370" t="s">
        <v>414</v>
      </c>
      <c r="L28" s="575">
        <v>1</v>
      </c>
      <c r="M28" s="370" t="s">
        <v>396</v>
      </c>
      <c r="N28" s="493">
        <v>44958</v>
      </c>
      <c r="O28" s="493">
        <v>45261</v>
      </c>
      <c r="P28" s="370" t="s">
        <v>415</v>
      </c>
      <c r="Q28" s="173"/>
      <c r="R28" s="173"/>
      <c r="S28" s="173"/>
      <c r="T28" s="173"/>
      <c r="U28" s="173"/>
      <c r="V28" s="173"/>
    </row>
    <row r="29" spans="1:22" x14ac:dyDescent="0.25">
      <c r="A29" s="319"/>
      <c r="B29" s="319"/>
      <c r="C29" s="319"/>
      <c r="D29" s="576"/>
      <c r="E29" s="372"/>
      <c r="F29" s="372"/>
      <c r="G29" s="372"/>
      <c r="H29" s="372"/>
      <c r="I29" s="372"/>
      <c r="J29" s="372"/>
      <c r="K29" s="372"/>
      <c r="L29" s="576"/>
      <c r="M29" s="372"/>
      <c r="N29" s="501"/>
      <c r="O29" s="501"/>
      <c r="P29" s="372"/>
      <c r="Q29" s="173"/>
      <c r="R29" s="173"/>
      <c r="S29" s="173"/>
      <c r="T29" s="173"/>
      <c r="U29" s="173"/>
      <c r="V29" s="173"/>
    </row>
    <row r="30" spans="1:22" ht="3.75" customHeight="1" x14ac:dyDescent="0.25">
      <c r="A30" s="319"/>
      <c r="B30" s="319"/>
      <c r="C30" s="319"/>
      <c r="D30" s="576"/>
      <c r="E30" s="372"/>
      <c r="F30" s="372"/>
      <c r="G30" s="372"/>
      <c r="H30" s="372"/>
      <c r="I30" s="372"/>
      <c r="J30" s="372"/>
      <c r="K30" s="372"/>
      <c r="L30" s="576"/>
      <c r="M30" s="372"/>
      <c r="N30" s="501"/>
      <c r="O30" s="501"/>
      <c r="P30" s="372"/>
      <c r="Q30" s="173"/>
      <c r="R30" s="173"/>
      <c r="S30" s="173"/>
      <c r="T30" s="173"/>
      <c r="U30" s="173"/>
      <c r="V30" s="173"/>
    </row>
    <row r="31" spans="1:22" ht="13.5" hidden="1" customHeight="1" x14ac:dyDescent="0.25">
      <c r="A31" s="319"/>
      <c r="B31" s="319"/>
      <c r="C31" s="319"/>
      <c r="D31" s="576"/>
      <c r="E31" s="372"/>
      <c r="F31" s="372"/>
      <c r="G31" s="372"/>
      <c r="H31" s="372"/>
      <c r="I31" s="372"/>
      <c r="J31" s="372"/>
      <c r="K31" s="372"/>
      <c r="L31" s="576"/>
      <c r="M31" s="372"/>
      <c r="N31" s="501"/>
      <c r="O31" s="501"/>
      <c r="P31" s="372"/>
      <c r="Q31" s="173"/>
      <c r="R31" s="173"/>
      <c r="S31" s="173"/>
      <c r="T31" s="173"/>
      <c r="U31" s="173"/>
      <c r="V31" s="173"/>
    </row>
    <row r="32" spans="1:22" hidden="1" x14ac:dyDescent="0.25">
      <c r="A32" s="319"/>
      <c r="B32" s="319"/>
      <c r="C32" s="319"/>
      <c r="D32" s="577"/>
      <c r="E32" s="371"/>
      <c r="F32" s="371"/>
      <c r="G32" s="371"/>
      <c r="H32" s="371"/>
      <c r="I32" s="371"/>
      <c r="J32" s="371"/>
      <c r="K32" s="371"/>
      <c r="L32" s="577"/>
      <c r="M32" s="371"/>
      <c r="N32" s="502"/>
      <c r="O32" s="502"/>
      <c r="P32" s="371"/>
      <c r="Q32" s="173"/>
      <c r="R32" s="173"/>
      <c r="S32" s="173"/>
      <c r="T32" s="173"/>
      <c r="U32" s="173"/>
      <c r="V32" s="173"/>
    </row>
    <row r="33" spans="1:22" ht="72.75" customHeight="1" x14ac:dyDescent="0.25">
      <c r="A33" s="319">
        <v>4</v>
      </c>
      <c r="B33" s="319" t="s">
        <v>416</v>
      </c>
      <c r="C33" s="319"/>
      <c r="D33" s="575">
        <v>9.0899999999999995E-2</v>
      </c>
      <c r="E33" s="370" t="s">
        <v>396</v>
      </c>
      <c r="F33" s="370" t="s">
        <v>417</v>
      </c>
      <c r="G33" s="542">
        <v>41538368</v>
      </c>
      <c r="H33" s="370" t="s">
        <v>418</v>
      </c>
      <c r="I33" s="370" t="s">
        <v>419</v>
      </c>
      <c r="J33" s="370" t="s">
        <v>334</v>
      </c>
      <c r="K33" s="370" t="s">
        <v>420</v>
      </c>
      <c r="L33" s="575">
        <v>1</v>
      </c>
      <c r="M33" s="370" t="s">
        <v>396</v>
      </c>
      <c r="N33" s="493">
        <v>44958</v>
      </c>
      <c r="O33" s="493">
        <v>45261</v>
      </c>
      <c r="P33" s="370" t="s">
        <v>417</v>
      </c>
      <c r="Q33" s="173"/>
      <c r="R33" s="173"/>
      <c r="S33" s="173"/>
      <c r="T33" s="173"/>
      <c r="U33" s="173"/>
      <c r="V33" s="173"/>
    </row>
    <row r="34" spans="1:22" ht="81.75" customHeight="1" x14ac:dyDescent="0.25">
      <c r="A34" s="319"/>
      <c r="B34" s="319"/>
      <c r="C34" s="319"/>
      <c r="D34" s="576"/>
      <c r="E34" s="372"/>
      <c r="F34" s="372"/>
      <c r="G34" s="372"/>
      <c r="H34" s="372"/>
      <c r="I34" s="372"/>
      <c r="J34" s="372"/>
      <c r="K34" s="372"/>
      <c r="L34" s="576"/>
      <c r="M34" s="372"/>
      <c r="N34" s="501"/>
      <c r="O34" s="501"/>
      <c r="P34" s="372"/>
      <c r="Q34" s="225"/>
      <c r="R34" s="370"/>
      <c r="S34" s="370"/>
      <c r="T34" s="370"/>
      <c r="U34" s="370"/>
      <c r="V34" s="370"/>
    </row>
    <row r="35" spans="1:22" ht="0.75" customHeight="1" x14ac:dyDescent="0.25">
      <c r="A35" s="319"/>
      <c r="B35" s="319"/>
      <c r="C35" s="319"/>
      <c r="D35" s="576"/>
      <c r="E35" s="372"/>
      <c r="F35" s="372"/>
      <c r="G35" s="372"/>
      <c r="H35" s="372"/>
      <c r="I35" s="372"/>
      <c r="J35" s="372"/>
      <c r="K35" s="372"/>
      <c r="L35" s="576"/>
      <c r="M35" s="372"/>
      <c r="N35" s="501"/>
      <c r="O35" s="501"/>
      <c r="P35" s="372"/>
      <c r="Q35" s="226"/>
      <c r="R35" s="372"/>
      <c r="S35" s="372"/>
      <c r="T35" s="372"/>
      <c r="U35" s="371"/>
      <c r="V35" s="372"/>
    </row>
    <row r="36" spans="1:22" ht="1.5" customHeight="1" x14ac:dyDescent="0.25">
      <c r="A36" s="319"/>
      <c r="B36" s="319"/>
      <c r="C36" s="319"/>
      <c r="D36" s="576"/>
      <c r="E36" s="372"/>
      <c r="F36" s="372"/>
      <c r="G36" s="372"/>
      <c r="H36" s="372"/>
      <c r="I36" s="372"/>
      <c r="J36" s="372"/>
      <c r="K36" s="372"/>
      <c r="L36" s="576"/>
      <c r="M36" s="372"/>
      <c r="N36" s="501"/>
      <c r="O36" s="501"/>
      <c r="P36" s="372"/>
      <c r="Q36" s="227"/>
      <c r="R36" s="371"/>
      <c r="S36" s="371"/>
      <c r="T36" s="371"/>
      <c r="U36" s="173"/>
      <c r="V36" s="371"/>
    </row>
    <row r="37" spans="1:22" ht="41.25" hidden="1" customHeight="1" x14ac:dyDescent="0.25">
      <c r="A37" s="319"/>
      <c r="B37" s="319"/>
      <c r="C37" s="319"/>
      <c r="D37" s="577"/>
      <c r="E37" s="371"/>
      <c r="F37" s="371"/>
      <c r="G37" s="371"/>
      <c r="H37" s="371"/>
      <c r="I37" s="371"/>
      <c r="J37" s="371"/>
      <c r="K37" s="371"/>
      <c r="L37" s="577"/>
      <c r="M37" s="371"/>
      <c r="N37" s="502"/>
      <c r="O37" s="502"/>
      <c r="P37" s="371"/>
      <c r="Q37" s="173"/>
      <c r="R37" s="173"/>
      <c r="S37" s="173"/>
      <c r="T37" s="173"/>
      <c r="U37" s="173"/>
      <c r="V37" s="173"/>
    </row>
    <row r="38" spans="1:22" ht="102" customHeight="1" x14ac:dyDescent="0.25">
      <c r="A38" s="319">
        <v>5</v>
      </c>
      <c r="B38" s="319" t="s">
        <v>421</v>
      </c>
      <c r="C38" s="319"/>
      <c r="D38" s="575">
        <v>9.0899999999999995E-2</v>
      </c>
      <c r="E38" s="370" t="s">
        <v>396</v>
      </c>
      <c r="F38" s="370" t="s">
        <v>406</v>
      </c>
      <c r="G38" s="542">
        <v>41538368</v>
      </c>
      <c r="H38" s="370" t="s">
        <v>422</v>
      </c>
      <c r="I38" s="370" t="s">
        <v>423</v>
      </c>
      <c r="J38" s="370" t="s">
        <v>334</v>
      </c>
      <c r="K38" s="578" t="s">
        <v>830</v>
      </c>
      <c r="L38" s="575">
        <v>1</v>
      </c>
      <c r="M38" s="370" t="s">
        <v>396</v>
      </c>
      <c r="N38" s="493">
        <v>44958</v>
      </c>
      <c r="O38" s="493">
        <v>45261</v>
      </c>
      <c r="P38" s="370" t="s">
        <v>406</v>
      </c>
      <c r="Q38" s="173"/>
      <c r="R38" s="173"/>
      <c r="S38" s="173"/>
      <c r="T38" s="173"/>
      <c r="U38" s="173"/>
      <c r="V38" s="173"/>
    </row>
    <row r="39" spans="1:22" ht="90.75" customHeight="1" x14ac:dyDescent="0.25">
      <c r="A39" s="319"/>
      <c r="B39" s="319"/>
      <c r="C39" s="319"/>
      <c r="D39" s="576"/>
      <c r="E39" s="372"/>
      <c r="F39" s="372"/>
      <c r="G39" s="372"/>
      <c r="H39" s="372"/>
      <c r="I39" s="372"/>
      <c r="J39" s="372"/>
      <c r="K39" s="579"/>
      <c r="L39" s="576"/>
      <c r="M39" s="372"/>
      <c r="N39" s="501"/>
      <c r="O39" s="501"/>
      <c r="P39" s="372"/>
      <c r="Q39" s="173"/>
      <c r="R39" s="173"/>
      <c r="S39" s="173"/>
      <c r="T39" s="173"/>
      <c r="U39" s="173"/>
      <c r="V39" s="173"/>
    </row>
    <row r="40" spans="1:22" ht="126.75" customHeight="1" x14ac:dyDescent="0.25">
      <c r="A40" s="319"/>
      <c r="B40" s="319"/>
      <c r="C40" s="319"/>
      <c r="D40" s="576"/>
      <c r="E40" s="372"/>
      <c r="F40" s="372"/>
      <c r="G40" s="372"/>
      <c r="H40" s="372"/>
      <c r="I40" s="372"/>
      <c r="J40" s="372"/>
      <c r="K40" s="579"/>
      <c r="L40" s="576"/>
      <c r="M40" s="372"/>
      <c r="N40" s="501"/>
      <c r="O40" s="501"/>
      <c r="P40" s="372"/>
      <c r="Q40" s="173"/>
      <c r="R40" s="173"/>
      <c r="S40" s="173"/>
      <c r="T40" s="173"/>
      <c r="U40" s="173"/>
      <c r="V40" s="173"/>
    </row>
    <row r="41" spans="1:22" ht="102.75" customHeight="1" x14ac:dyDescent="0.25">
      <c r="A41" s="319"/>
      <c r="B41" s="319"/>
      <c r="C41" s="319"/>
      <c r="D41" s="576"/>
      <c r="E41" s="372"/>
      <c r="F41" s="372"/>
      <c r="G41" s="372"/>
      <c r="H41" s="372"/>
      <c r="I41" s="372"/>
      <c r="J41" s="372"/>
      <c r="K41" s="579"/>
      <c r="L41" s="576"/>
      <c r="M41" s="372"/>
      <c r="N41" s="501"/>
      <c r="O41" s="501"/>
      <c r="P41" s="372"/>
      <c r="Q41" s="173"/>
      <c r="R41" s="173"/>
      <c r="S41" s="173"/>
      <c r="T41" s="173"/>
      <c r="U41" s="173"/>
      <c r="V41" s="173"/>
    </row>
    <row r="42" spans="1:22" ht="10.5" customHeight="1" x14ac:dyDescent="0.25">
      <c r="A42" s="319"/>
      <c r="B42" s="319"/>
      <c r="C42" s="319"/>
      <c r="D42" s="577"/>
      <c r="E42" s="371"/>
      <c r="F42" s="371"/>
      <c r="G42" s="371"/>
      <c r="H42" s="371"/>
      <c r="I42" s="371"/>
      <c r="J42" s="371"/>
      <c r="K42" s="580"/>
      <c r="L42" s="577"/>
      <c r="M42" s="371"/>
      <c r="N42" s="502"/>
      <c r="O42" s="502"/>
      <c r="P42" s="371"/>
      <c r="Q42" s="173"/>
      <c r="R42" s="173"/>
      <c r="S42" s="173"/>
      <c r="T42" s="173"/>
      <c r="U42" s="173"/>
      <c r="V42" s="173"/>
    </row>
    <row r="43" spans="1:22" x14ac:dyDescent="0.25">
      <c r="A43" s="319">
        <v>6</v>
      </c>
      <c r="B43" s="319" t="s">
        <v>424</v>
      </c>
      <c r="C43" s="319"/>
      <c r="D43" s="575">
        <v>9.0899999999999995E-2</v>
      </c>
      <c r="E43" s="370" t="s">
        <v>396</v>
      </c>
      <c r="F43" s="370" t="s">
        <v>406</v>
      </c>
      <c r="G43" s="542">
        <v>41538368</v>
      </c>
      <c r="H43" s="370" t="s">
        <v>425</v>
      </c>
      <c r="I43" s="370" t="s">
        <v>426</v>
      </c>
      <c r="J43" s="370" t="s">
        <v>334</v>
      </c>
      <c r="K43" s="370" t="s">
        <v>427</v>
      </c>
      <c r="L43" s="575">
        <v>1</v>
      </c>
      <c r="M43" s="370" t="s">
        <v>396</v>
      </c>
      <c r="N43" s="493">
        <v>44958</v>
      </c>
      <c r="O43" s="493">
        <v>45261</v>
      </c>
      <c r="P43" s="370" t="s">
        <v>406</v>
      </c>
      <c r="Q43" s="173"/>
      <c r="R43" s="173"/>
      <c r="S43" s="173"/>
      <c r="T43" s="173"/>
      <c r="U43" s="173"/>
      <c r="V43" s="173"/>
    </row>
    <row r="44" spans="1:22" x14ac:dyDescent="0.25">
      <c r="A44" s="319"/>
      <c r="B44" s="319"/>
      <c r="C44" s="319"/>
      <c r="D44" s="576"/>
      <c r="E44" s="372"/>
      <c r="F44" s="372"/>
      <c r="G44" s="372"/>
      <c r="H44" s="372"/>
      <c r="I44" s="372"/>
      <c r="J44" s="372"/>
      <c r="K44" s="372"/>
      <c r="L44" s="576"/>
      <c r="M44" s="372"/>
      <c r="N44" s="501"/>
      <c r="O44" s="501"/>
      <c r="P44" s="372"/>
      <c r="Q44" s="173"/>
      <c r="R44" s="173"/>
      <c r="S44" s="173"/>
      <c r="T44" s="173"/>
      <c r="U44" s="173"/>
      <c r="V44" s="173"/>
    </row>
    <row r="45" spans="1:22" x14ac:dyDescent="0.25">
      <c r="A45" s="319"/>
      <c r="B45" s="319"/>
      <c r="C45" s="319"/>
      <c r="D45" s="576"/>
      <c r="E45" s="372"/>
      <c r="F45" s="372"/>
      <c r="G45" s="372"/>
      <c r="H45" s="372"/>
      <c r="I45" s="372"/>
      <c r="J45" s="372"/>
      <c r="K45" s="372"/>
      <c r="L45" s="576"/>
      <c r="M45" s="372"/>
      <c r="N45" s="501"/>
      <c r="O45" s="501"/>
      <c r="P45" s="372"/>
      <c r="Q45" s="173"/>
      <c r="R45" s="173"/>
      <c r="S45" s="173"/>
      <c r="T45" s="173"/>
      <c r="U45" s="173"/>
      <c r="V45" s="173"/>
    </row>
    <row r="46" spans="1:22" x14ac:dyDescent="0.25">
      <c r="A46" s="319"/>
      <c r="B46" s="319"/>
      <c r="C46" s="319"/>
      <c r="D46" s="576"/>
      <c r="E46" s="372"/>
      <c r="F46" s="372"/>
      <c r="G46" s="372"/>
      <c r="H46" s="372"/>
      <c r="I46" s="372"/>
      <c r="J46" s="372"/>
      <c r="K46" s="372"/>
      <c r="L46" s="576"/>
      <c r="M46" s="372"/>
      <c r="N46" s="501"/>
      <c r="O46" s="501"/>
      <c r="P46" s="372"/>
      <c r="Q46" s="173"/>
      <c r="R46" s="173"/>
      <c r="S46" s="173"/>
      <c r="T46" s="173"/>
      <c r="U46" s="173"/>
      <c r="V46" s="173"/>
    </row>
    <row r="47" spans="1:22" ht="130.5" customHeight="1" x14ac:dyDescent="0.25">
      <c r="A47" s="319"/>
      <c r="B47" s="319"/>
      <c r="C47" s="319"/>
      <c r="D47" s="577"/>
      <c r="E47" s="371"/>
      <c r="F47" s="371"/>
      <c r="G47" s="371"/>
      <c r="H47" s="371"/>
      <c r="I47" s="371"/>
      <c r="J47" s="371"/>
      <c r="K47" s="371"/>
      <c r="L47" s="577"/>
      <c r="M47" s="371"/>
      <c r="N47" s="502"/>
      <c r="O47" s="502"/>
      <c r="P47" s="371"/>
      <c r="Q47" s="173"/>
      <c r="R47" s="173"/>
      <c r="S47" s="173"/>
      <c r="T47" s="173"/>
      <c r="U47" s="173"/>
      <c r="V47" s="173"/>
    </row>
    <row r="48" spans="1:22" ht="20.25" customHeight="1" x14ac:dyDescent="0.25">
      <c r="A48" s="370">
        <v>7</v>
      </c>
      <c r="B48" s="379" t="s">
        <v>428</v>
      </c>
      <c r="C48" s="380"/>
      <c r="D48" s="575">
        <v>9.0899999999999995E-2</v>
      </c>
      <c r="E48" s="370" t="s">
        <v>396</v>
      </c>
      <c r="F48" s="179"/>
      <c r="G48" s="542">
        <v>41538368</v>
      </c>
      <c r="H48" s="370" t="s">
        <v>429</v>
      </c>
      <c r="I48" s="370" t="s">
        <v>430</v>
      </c>
      <c r="J48" s="370" t="s">
        <v>334</v>
      </c>
      <c r="K48" s="370" t="s">
        <v>431</v>
      </c>
      <c r="L48" s="575">
        <v>1</v>
      </c>
      <c r="M48" s="370" t="s">
        <v>396</v>
      </c>
      <c r="N48" s="493">
        <v>44958</v>
      </c>
      <c r="O48" s="493">
        <v>45261</v>
      </c>
      <c r="P48" s="370" t="s">
        <v>406</v>
      </c>
      <c r="Q48" s="173"/>
      <c r="R48" s="173"/>
      <c r="S48" s="173"/>
      <c r="T48" s="173"/>
      <c r="U48" s="173"/>
      <c r="V48" s="173"/>
    </row>
    <row r="49" spans="1:22" ht="265.5" customHeight="1" x14ac:dyDescent="0.25">
      <c r="A49" s="372"/>
      <c r="B49" s="581"/>
      <c r="C49" s="582"/>
      <c r="D49" s="576"/>
      <c r="E49" s="372"/>
      <c r="F49" s="180" t="s">
        <v>406</v>
      </c>
      <c r="G49" s="372"/>
      <c r="H49" s="372"/>
      <c r="I49" s="372"/>
      <c r="J49" s="372"/>
      <c r="K49" s="372"/>
      <c r="L49" s="576"/>
      <c r="M49" s="372"/>
      <c r="N49" s="501"/>
      <c r="O49" s="501"/>
      <c r="P49" s="372"/>
      <c r="Q49" s="173"/>
      <c r="R49" s="173"/>
      <c r="S49" s="173"/>
      <c r="T49" s="173"/>
      <c r="U49" s="173"/>
      <c r="V49" s="173"/>
    </row>
    <row r="50" spans="1:22" ht="24.75" customHeight="1" x14ac:dyDescent="0.25">
      <c r="A50" s="372"/>
      <c r="B50" s="581"/>
      <c r="C50" s="582"/>
      <c r="D50" s="576"/>
      <c r="E50" s="372"/>
      <c r="F50" s="180"/>
      <c r="G50" s="372"/>
      <c r="H50" s="372"/>
      <c r="I50" s="372"/>
      <c r="J50" s="372"/>
      <c r="K50" s="372"/>
      <c r="L50" s="576"/>
      <c r="M50" s="372"/>
      <c r="N50" s="501"/>
      <c r="O50" s="501"/>
      <c r="P50" s="372"/>
      <c r="Q50" s="173"/>
      <c r="R50" s="173"/>
      <c r="S50" s="173"/>
      <c r="T50" s="173"/>
      <c r="U50" s="173"/>
      <c r="V50" s="173"/>
    </row>
    <row r="51" spans="1:22" ht="20.25" hidden="1" customHeight="1" x14ac:dyDescent="0.25">
      <c r="A51" s="372"/>
      <c r="B51" s="581"/>
      <c r="C51" s="582"/>
      <c r="D51" s="576"/>
      <c r="E51" s="372"/>
      <c r="F51" s="180"/>
      <c r="G51" s="372"/>
      <c r="H51" s="372"/>
      <c r="I51" s="372"/>
      <c r="J51" s="372"/>
      <c r="K51" s="372"/>
      <c r="L51" s="576"/>
      <c r="M51" s="372"/>
      <c r="N51" s="501"/>
      <c r="O51" s="501"/>
      <c r="P51" s="372"/>
      <c r="Q51" s="173"/>
      <c r="R51" s="173"/>
      <c r="S51" s="173"/>
      <c r="T51" s="173"/>
      <c r="U51" s="173"/>
      <c r="V51" s="173"/>
    </row>
    <row r="52" spans="1:22" ht="3.75" customHeight="1" x14ac:dyDescent="0.25">
      <c r="A52" s="371"/>
      <c r="B52" s="583"/>
      <c r="C52" s="584"/>
      <c r="D52" s="577"/>
      <c r="E52" s="371"/>
      <c r="F52" s="181"/>
      <c r="G52" s="181"/>
      <c r="H52" s="181"/>
      <c r="I52" s="181"/>
      <c r="J52" s="181"/>
      <c r="K52" s="371"/>
      <c r="L52" s="577"/>
      <c r="M52" s="371"/>
      <c r="N52" s="502"/>
      <c r="O52" s="502"/>
      <c r="P52" s="371"/>
      <c r="Q52" s="173"/>
      <c r="R52" s="173"/>
      <c r="S52" s="173"/>
      <c r="T52" s="173"/>
      <c r="U52" s="173"/>
      <c r="V52" s="173"/>
    </row>
    <row r="53" spans="1:22" ht="40.5" customHeight="1" x14ac:dyDescent="0.25">
      <c r="A53" s="370">
        <v>8</v>
      </c>
      <c r="B53" s="379" t="s">
        <v>432</v>
      </c>
      <c r="C53" s="380"/>
      <c r="D53" s="575">
        <v>9.0899999999999995E-2</v>
      </c>
      <c r="E53" s="370" t="s">
        <v>396</v>
      </c>
      <c r="F53" s="370" t="s">
        <v>433</v>
      </c>
      <c r="G53" s="542">
        <v>24027876</v>
      </c>
      <c r="H53" s="370" t="s">
        <v>434</v>
      </c>
      <c r="I53" s="370" t="s">
        <v>435</v>
      </c>
      <c r="J53" s="370" t="s">
        <v>334</v>
      </c>
      <c r="K53" s="370" t="s">
        <v>436</v>
      </c>
      <c r="L53" s="575">
        <v>1</v>
      </c>
      <c r="M53" s="370" t="s">
        <v>396</v>
      </c>
      <c r="N53" s="493">
        <v>44958</v>
      </c>
      <c r="O53" s="493">
        <v>45261</v>
      </c>
      <c r="P53" s="370" t="s">
        <v>433</v>
      </c>
      <c r="Q53" s="173"/>
      <c r="R53" s="173"/>
      <c r="S53" s="173"/>
      <c r="T53" s="173"/>
      <c r="U53" s="173"/>
      <c r="V53" s="173"/>
    </row>
    <row r="54" spans="1:22" x14ac:dyDescent="0.25">
      <c r="A54" s="372"/>
      <c r="B54" s="581"/>
      <c r="C54" s="582"/>
      <c r="D54" s="576"/>
      <c r="E54" s="372"/>
      <c r="F54" s="372"/>
      <c r="G54" s="543"/>
      <c r="H54" s="372"/>
      <c r="I54" s="372"/>
      <c r="J54" s="372"/>
      <c r="K54" s="372"/>
      <c r="L54" s="576"/>
      <c r="M54" s="372"/>
      <c r="N54" s="501"/>
      <c r="O54" s="501"/>
      <c r="P54" s="372"/>
      <c r="Q54" s="173"/>
      <c r="R54" s="173"/>
      <c r="S54" s="173"/>
      <c r="T54" s="173"/>
      <c r="U54" s="173"/>
      <c r="V54" s="173"/>
    </row>
    <row r="55" spans="1:22" x14ac:dyDescent="0.25">
      <c r="A55" s="372"/>
      <c r="B55" s="581"/>
      <c r="C55" s="582"/>
      <c r="D55" s="576"/>
      <c r="E55" s="372"/>
      <c r="F55" s="372"/>
      <c r="G55" s="543"/>
      <c r="H55" s="372"/>
      <c r="I55" s="372"/>
      <c r="J55" s="372"/>
      <c r="K55" s="372"/>
      <c r="L55" s="576"/>
      <c r="M55" s="372"/>
      <c r="N55" s="501"/>
      <c r="O55" s="501"/>
      <c r="P55" s="372"/>
      <c r="Q55" s="173"/>
      <c r="R55" s="173"/>
      <c r="S55" s="173"/>
      <c r="T55" s="173"/>
      <c r="U55" s="173"/>
      <c r="V55" s="173"/>
    </row>
    <row r="56" spans="1:22" x14ac:dyDescent="0.25">
      <c r="A56" s="372"/>
      <c r="B56" s="581"/>
      <c r="C56" s="582"/>
      <c r="D56" s="576"/>
      <c r="E56" s="372"/>
      <c r="F56" s="372"/>
      <c r="G56" s="543"/>
      <c r="H56" s="372"/>
      <c r="I56" s="372"/>
      <c r="J56" s="372"/>
      <c r="K56" s="372"/>
      <c r="L56" s="576"/>
      <c r="M56" s="372"/>
      <c r="N56" s="501"/>
      <c r="O56" s="501"/>
      <c r="P56" s="372"/>
      <c r="Q56" s="173"/>
      <c r="R56" s="173"/>
      <c r="S56" s="173"/>
      <c r="T56" s="173"/>
      <c r="U56" s="173"/>
      <c r="V56" s="173"/>
    </row>
    <row r="57" spans="1:22" ht="66.75" customHeight="1" x14ac:dyDescent="0.25">
      <c r="A57" s="371"/>
      <c r="B57" s="583"/>
      <c r="C57" s="584"/>
      <c r="D57" s="577"/>
      <c r="E57" s="371"/>
      <c r="F57" s="371"/>
      <c r="G57" s="544"/>
      <c r="H57" s="371"/>
      <c r="I57" s="371"/>
      <c r="J57" s="371"/>
      <c r="K57" s="371"/>
      <c r="L57" s="577"/>
      <c r="M57" s="371"/>
      <c r="N57" s="502"/>
      <c r="O57" s="502"/>
      <c r="P57" s="371"/>
      <c r="Q57" s="173"/>
      <c r="R57" s="173"/>
      <c r="S57" s="173"/>
      <c r="T57" s="173"/>
      <c r="U57" s="173"/>
      <c r="V57" s="173"/>
    </row>
    <row r="58" spans="1:22" ht="20.25" customHeight="1" x14ac:dyDescent="0.25">
      <c r="A58" s="319">
        <v>9</v>
      </c>
      <c r="B58" s="319" t="s">
        <v>437</v>
      </c>
      <c r="C58" s="319"/>
      <c r="D58" s="575">
        <v>9.0899999999999995E-2</v>
      </c>
      <c r="E58" s="370" t="s">
        <v>396</v>
      </c>
      <c r="F58" s="370" t="s">
        <v>397</v>
      </c>
      <c r="G58" s="370" t="s">
        <v>438</v>
      </c>
      <c r="H58" s="370" t="s">
        <v>439</v>
      </c>
      <c r="I58" s="370" t="s">
        <v>440</v>
      </c>
      <c r="J58" s="370" t="s">
        <v>334</v>
      </c>
      <c r="K58" s="370" t="s">
        <v>441</v>
      </c>
      <c r="L58" s="575">
        <v>1</v>
      </c>
      <c r="M58" s="370" t="s">
        <v>396</v>
      </c>
      <c r="N58" s="493">
        <v>44958</v>
      </c>
      <c r="O58" s="493">
        <v>45261</v>
      </c>
      <c r="P58" s="370" t="s">
        <v>402</v>
      </c>
      <c r="Q58" s="173"/>
      <c r="R58" s="173"/>
      <c r="S58" s="173"/>
      <c r="T58" s="173"/>
      <c r="U58" s="173"/>
      <c r="V58" s="173"/>
    </row>
    <row r="59" spans="1:22" x14ac:dyDescent="0.25">
      <c r="A59" s="319"/>
      <c r="B59" s="319"/>
      <c r="C59" s="319"/>
      <c r="D59" s="576"/>
      <c r="E59" s="372"/>
      <c r="F59" s="372"/>
      <c r="G59" s="372"/>
      <c r="H59" s="372"/>
      <c r="I59" s="372"/>
      <c r="J59" s="372"/>
      <c r="K59" s="372"/>
      <c r="L59" s="576"/>
      <c r="M59" s="372"/>
      <c r="N59" s="501"/>
      <c r="O59" s="501"/>
      <c r="P59" s="372"/>
      <c r="Q59" s="173"/>
      <c r="R59" s="173"/>
      <c r="S59" s="173"/>
      <c r="T59" s="173"/>
      <c r="U59" s="173"/>
      <c r="V59" s="173"/>
    </row>
    <row r="60" spans="1:22" ht="39.75" customHeight="1" x14ac:dyDescent="0.25">
      <c r="A60" s="319"/>
      <c r="B60" s="319"/>
      <c r="C60" s="319"/>
      <c r="D60" s="576"/>
      <c r="E60" s="372"/>
      <c r="F60" s="372"/>
      <c r="G60" s="372"/>
      <c r="H60" s="372"/>
      <c r="I60" s="372"/>
      <c r="J60" s="372"/>
      <c r="K60" s="372"/>
      <c r="L60" s="576"/>
      <c r="M60" s="372"/>
      <c r="N60" s="501"/>
      <c r="O60" s="501"/>
      <c r="P60" s="372"/>
      <c r="Q60" s="173"/>
      <c r="R60" s="173"/>
      <c r="S60" s="173"/>
      <c r="T60" s="173"/>
      <c r="U60" s="173"/>
      <c r="V60" s="173"/>
    </row>
    <row r="61" spans="1:22" ht="24" customHeight="1" x14ac:dyDescent="0.25">
      <c r="A61" s="319"/>
      <c r="B61" s="319"/>
      <c r="C61" s="319"/>
      <c r="D61" s="576"/>
      <c r="E61" s="372"/>
      <c r="F61" s="372"/>
      <c r="G61" s="372"/>
      <c r="H61" s="372"/>
      <c r="I61" s="372"/>
      <c r="J61" s="372"/>
      <c r="K61" s="372"/>
      <c r="L61" s="576"/>
      <c r="M61" s="372"/>
      <c r="N61" s="501"/>
      <c r="O61" s="501"/>
      <c r="P61" s="372"/>
      <c r="Q61" s="173"/>
      <c r="R61" s="173"/>
      <c r="S61" s="173"/>
      <c r="T61" s="173"/>
      <c r="U61" s="173"/>
      <c r="V61" s="173"/>
    </row>
    <row r="62" spans="1:22" ht="75" customHeight="1" x14ac:dyDescent="0.25">
      <c r="A62" s="319"/>
      <c r="B62" s="319"/>
      <c r="C62" s="319"/>
      <c r="D62" s="577"/>
      <c r="E62" s="371"/>
      <c r="F62" s="371"/>
      <c r="G62" s="371"/>
      <c r="H62" s="371"/>
      <c r="I62" s="371"/>
      <c r="J62" s="371"/>
      <c r="K62" s="371"/>
      <c r="L62" s="577"/>
      <c r="M62" s="371"/>
      <c r="N62" s="502"/>
      <c r="O62" s="502"/>
      <c r="P62" s="371"/>
      <c r="Q62" s="173"/>
      <c r="R62" s="173"/>
      <c r="S62" s="173"/>
      <c r="T62" s="173"/>
      <c r="U62" s="173"/>
      <c r="V62" s="173"/>
    </row>
    <row r="63" spans="1:22" ht="20.25" customHeight="1" x14ac:dyDescent="0.25">
      <c r="A63" s="319">
        <v>10</v>
      </c>
      <c r="B63" s="319" t="s">
        <v>442</v>
      </c>
      <c r="C63" s="319"/>
      <c r="D63" s="575">
        <v>9.0899999999999995E-2</v>
      </c>
      <c r="E63" s="370" t="s">
        <v>396</v>
      </c>
      <c r="F63" s="370" t="s">
        <v>443</v>
      </c>
      <c r="G63" s="370" t="s">
        <v>444</v>
      </c>
      <c r="H63" s="370" t="s">
        <v>445</v>
      </c>
      <c r="I63" s="370" t="s">
        <v>446</v>
      </c>
      <c r="J63" s="370" t="s">
        <v>334</v>
      </c>
      <c r="K63" s="370" t="s">
        <v>447</v>
      </c>
      <c r="L63" s="575">
        <v>1</v>
      </c>
      <c r="M63" s="370" t="s">
        <v>396</v>
      </c>
      <c r="N63" s="493">
        <v>44958</v>
      </c>
      <c r="O63" s="493">
        <v>45261</v>
      </c>
      <c r="P63" s="370" t="s">
        <v>443</v>
      </c>
      <c r="Q63" s="173"/>
      <c r="R63" s="173"/>
      <c r="S63" s="173"/>
      <c r="T63" s="173"/>
      <c r="U63" s="173"/>
      <c r="V63" s="173"/>
    </row>
    <row r="64" spans="1:22" x14ac:dyDescent="0.25">
      <c r="A64" s="319"/>
      <c r="B64" s="319"/>
      <c r="C64" s="319"/>
      <c r="D64" s="576"/>
      <c r="E64" s="372"/>
      <c r="F64" s="372"/>
      <c r="G64" s="372"/>
      <c r="H64" s="372"/>
      <c r="I64" s="372"/>
      <c r="J64" s="372"/>
      <c r="K64" s="372"/>
      <c r="L64" s="576"/>
      <c r="M64" s="372"/>
      <c r="N64" s="501"/>
      <c r="O64" s="501"/>
      <c r="P64" s="372"/>
      <c r="Q64" s="173"/>
      <c r="R64" s="173"/>
      <c r="S64" s="173"/>
      <c r="T64" s="173"/>
      <c r="U64" s="173"/>
      <c r="V64" s="173"/>
    </row>
    <row r="65" spans="1:22" x14ac:dyDescent="0.25">
      <c r="A65" s="319"/>
      <c r="B65" s="319"/>
      <c r="C65" s="319"/>
      <c r="D65" s="576"/>
      <c r="E65" s="372"/>
      <c r="F65" s="372"/>
      <c r="G65" s="372"/>
      <c r="H65" s="372"/>
      <c r="I65" s="372"/>
      <c r="J65" s="372"/>
      <c r="K65" s="372"/>
      <c r="L65" s="576"/>
      <c r="M65" s="372"/>
      <c r="N65" s="501"/>
      <c r="O65" s="501"/>
      <c r="P65" s="372"/>
      <c r="Q65" s="173"/>
      <c r="R65" s="173"/>
      <c r="S65" s="173"/>
      <c r="T65" s="173"/>
      <c r="U65" s="173"/>
      <c r="V65" s="173"/>
    </row>
    <row r="66" spans="1:22" x14ac:dyDescent="0.25">
      <c r="A66" s="319"/>
      <c r="B66" s="319"/>
      <c r="C66" s="319"/>
      <c r="D66" s="576"/>
      <c r="E66" s="372"/>
      <c r="F66" s="372"/>
      <c r="G66" s="372"/>
      <c r="H66" s="372"/>
      <c r="I66" s="372"/>
      <c r="J66" s="372"/>
      <c r="K66" s="372"/>
      <c r="L66" s="576"/>
      <c r="M66" s="372"/>
      <c r="N66" s="501"/>
      <c r="O66" s="501"/>
      <c r="P66" s="372"/>
      <c r="Q66" s="173"/>
      <c r="R66" s="173"/>
      <c r="S66" s="173"/>
      <c r="T66" s="173"/>
      <c r="U66" s="173"/>
      <c r="V66" s="173"/>
    </row>
    <row r="67" spans="1:22" ht="95.25" customHeight="1" x14ac:dyDescent="0.25">
      <c r="A67" s="319"/>
      <c r="B67" s="319"/>
      <c r="C67" s="319"/>
      <c r="D67" s="577"/>
      <c r="E67" s="371"/>
      <c r="F67" s="371"/>
      <c r="G67" s="371"/>
      <c r="H67" s="371"/>
      <c r="I67" s="371"/>
      <c r="J67" s="371"/>
      <c r="K67" s="371"/>
      <c r="L67" s="577"/>
      <c r="M67" s="371"/>
      <c r="N67" s="502"/>
      <c r="O67" s="502"/>
      <c r="P67" s="371"/>
      <c r="Q67" s="173"/>
      <c r="R67" s="173"/>
      <c r="S67" s="173"/>
      <c r="T67" s="173"/>
      <c r="U67" s="173"/>
      <c r="V67" s="173"/>
    </row>
    <row r="68" spans="1:22" ht="20.25" customHeight="1" x14ac:dyDescent="0.25">
      <c r="A68" s="319">
        <v>11</v>
      </c>
      <c r="B68" s="319" t="s">
        <v>448</v>
      </c>
      <c r="C68" s="319"/>
      <c r="D68" s="575">
        <v>9.0899999999999995E-2</v>
      </c>
      <c r="E68" s="370" t="s">
        <v>396</v>
      </c>
      <c r="F68" s="370" t="s">
        <v>397</v>
      </c>
      <c r="G68" s="370" t="s">
        <v>398</v>
      </c>
      <c r="H68" s="370" t="s">
        <v>449</v>
      </c>
      <c r="I68" s="370" t="s">
        <v>450</v>
      </c>
      <c r="J68" s="370" t="s">
        <v>334</v>
      </c>
      <c r="K68" s="370" t="s">
        <v>451</v>
      </c>
      <c r="L68" s="575">
        <v>1</v>
      </c>
      <c r="M68" s="370" t="s">
        <v>396</v>
      </c>
      <c r="N68" s="493">
        <v>44958</v>
      </c>
      <c r="O68" s="493">
        <v>45261</v>
      </c>
      <c r="P68" s="370" t="s">
        <v>402</v>
      </c>
      <c r="Q68" s="173"/>
      <c r="R68" s="173"/>
      <c r="S68" s="173"/>
      <c r="T68" s="173"/>
      <c r="U68" s="173"/>
      <c r="V68" s="173"/>
    </row>
    <row r="69" spans="1:22" x14ac:dyDescent="0.25">
      <c r="A69" s="319"/>
      <c r="B69" s="319"/>
      <c r="C69" s="319"/>
      <c r="D69" s="576"/>
      <c r="E69" s="372"/>
      <c r="F69" s="372"/>
      <c r="G69" s="372"/>
      <c r="H69" s="372"/>
      <c r="I69" s="372"/>
      <c r="J69" s="372"/>
      <c r="K69" s="372"/>
      <c r="L69" s="576"/>
      <c r="M69" s="372"/>
      <c r="N69" s="501"/>
      <c r="O69" s="501"/>
      <c r="P69" s="372"/>
      <c r="Q69" s="173"/>
      <c r="R69" s="173"/>
      <c r="S69" s="173"/>
      <c r="T69" s="173"/>
      <c r="U69" s="173"/>
      <c r="V69" s="173"/>
    </row>
    <row r="70" spans="1:22" x14ac:dyDescent="0.25">
      <c r="A70" s="319"/>
      <c r="B70" s="319"/>
      <c r="C70" s="319"/>
      <c r="D70" s="576"/>
      <c r="E70" s="372"/>
      <c r="F70" s="372"/>
      <c r="G70" s="372"/>
      <c r="H70" s="372"/>
      <c r="I70" s="372"/>
      <c r="J70" s="372"/>
      <c r="K70" s="372"/>
      <c r="L70" s="576"/>
      <c r="M70" s="372"/>
      <c r="N70" s="501"/>
      <c r="O70" s="501"/>
      <c r="P70" s="372"/>
      <c r="Q70" s="173"/>
      <c r="R70" s="173"/>
      <c r="S70" s="173"/>
      <c r="T70" s="173"/>
      <c r="U70" s="173"/>
      <c r="V70" s="173"/>
    </row>
    <row r="71" spans="1:22" x14ac:dyDescent="0.25">
      <c r="A71" s="319"/>
      <c r="B71" s="319"/>
      <c r="C71" s="319"/>
      <c r="D71" s="576"/>
      <c r="E71" s="372"/>
      <c r="F71" s="372"/>
      <c r="G71" s="372"/>
      <c r="H71" s="372"/>
      <c r="I71" s="372"/>
      <c r="J71" s="372"/>
      <c r="K71" s="372"/>
      <c r="L71" s="576"/>
      <c r="M71" s="372"/>
      <c r="N71" s="501"/>
      <c r="O71" s="501"/>
      <c r="P71" s="372"/>
      <c r="Q71" s="173"/>
      <c r="R71" s="173"/>
      <c r="S71" s="173"/>
      <c r="T71" s="173"/>
      <c r="U71" s="173"/>
      <c r="V71" s="173"/>
    </row>
    <row r="72" spans="1:22" ht="105" customHeight="1" x14ac:dyDescent="0.25">
      <c r="A72" s="319"/>
      <c r="B72" s="319"/>
      <c r="C72" s="319"/>
      <c r="D72" s="577"/>
      <c r="E72" s="371"/>
      <c r="F72" s="371"/>
      <c r="G72" s="371"/>
      <c r="H72" s="371"/>
      <c r="I72" s="371"/>
      <c r="J72" s="371"/>
      <c r="K72" s="371"/>
      <c r="L72" s="577"/>
      <c r="M72" s="371"/>
      <c r="N72" s="502"/>
      <c r="O72" s="502"/>
      <c r="P72" s="371"/>
      <c r="Q72" s="173"/>
      <c r="R72" s="173"/>
      <c r="S72" s="173"/>
      <c r="T72" s="173"/>
      <c r="U72" s="173"/>
      <c r="V72" s="173"/>
    </row>
    <row r="73" spans="1:22" x14ac:dyDescent="0.25">
      <c r="A73" s="551" t="s">
        <v>1157</v>
      </c>
      <c r="B73" s="551"/>
      <c r="C73" s="551"/>
      <c r="D73" s="165">
        <f>SUM(D19:D72)</f>
        <v>0.9998999999999999</v>
      </c>
    </row>
  </sheetData>
  <mergeCells count="197">
    <mergeCell ref="O68:O72"/>
    <mergeCell ref="P68:P72"/>
    <mergeCell ref="I68:I72"/>
    <mergeCell ref="J68:J72"/>
    <mergeCell ref="K68:K72"/>
    <mergeCell ref="L68:L72"/>
    <mergeCell ref="M68:M72"/>
    <mergeCell ref="N68:N72"/>
    <mergeCell ref="N63:N67"/>
    <mergeCell ref="O63:O67"/>
    <mergeCell ref="P63:P67"/>
    <mergeCell ref="J63:J67"/>
    <mergeCell ref="K63:K67"/>
    <mergeCell ref="L63:L67"/>
    <mergeCell ref="M63:M67"/>
    <mergeCell ref="A68:A72"/>
    <mergeCell ref="B68:C72"/>
    <mergeCell ref="D68:D72"/>
    <mergeCell ref="E68:E72"/>
    <mergeCell ref="F68:F72"/>
    <mergeCell ref="G68:G72"/>
    <mergeCell ref="H68:H72"/>
    <mergeCell ref="H63:H67"/>
    <mergeCell ref="I63:I67"/>
    <mergeCell ref="A63:A67"/>
    <mergeCell ref="B63:C67"/>
    <mergeCell ref="D63:D67"/>
    <mergeCell ref="E63:E67"/>
    <mergeCell ref="F63:F67"/>
    <mergeCell ref="G63:G67"/>
    <mergeCell ref="K58:K62"/>
    <mergeCell ref="L58:L62"/>
    <mergeCell ref="M58:M62"/>
    <mergeCell ref="N58:N62"/>
    <mergeCell ref="O58:O62"/>
    <mergeCell ref="P58:P62"/>
    <mergeCell ref="P53:P57"/>
    <mergeCell ref="A58:A62"/>
    <mergeCell ref="B58:C62"/>
    <mergeCell ref="D58:D62"/>
    <mergeCell ref="E58:E62"/>
    <mergeCell ref="F58:F62"/>
    <mergeCell ref="G58:G62"/>
    <mergeCell ref="H58:H62"/>
    <mergeCell ref="I58:I62"/>
    <mergeCell ref="J58:J62"/>
    <mergeCell ref="J53:J57"/>
    <mergeCell ref="K53:K57"/>
    <mergeCell ref="L53:L57"/>
    <mergeCell ref="M53:M57"/>
    <mergeCell ref="N53:N57"/>
    <mergeCell ref="O53:O57"/>
    <mergeCell ref="O48:O52"/>
    <mergeCell ref="P48:P52"/>
    <mergeCell ref="A53:A57"/>
    <mergeCell ref="B53:C57"/>
    <mergeCell ref="D53:D57"/>
    <mergeCell ref="E53:E57"/>
    <mergeCell ref="F53:F57"/>
    <mergeCell ref="G53:G57"/>
    <mergeCell ref="H53:H57"/>
    <mergeCell ref="I53:I57"/>
    <mergeCell ref="I48:I51"/>
    <mergeCell ref="J48:J51"/>
    <mergeCell ref="K48:K52"/>
    <mergeCell ref="L48:L52"/>
    <mergeCell ref="M48:M52"/>
    <mergeCell ref="N48:N52"/>
    <mergeCell ref="A48:A52"/>
    <mergeCell ref="B48:C52"/>
    <mergeCell ref="D48:D52"/>
    <mergeCell ref="E48:E52"/>
    <mergeCell ref="G48:G51"/>
    <mergeCell ref="H48:H51"/>
    <mergeCell ref="K43:K47"/>
    <mergeCell ref="L43:L47"/>
    <mergeCell ref="M43:M47"/>
    <mergeCell ref="N43:N47"/>
    <mergeCell ref="O43:O47"/>
    <mergeCell ref="P43:P47"/>
    <mergeCell ref="P38:P42"/>
    <mergeCell ref="A43:A47"/>
    <mergeCell ref="B43:C47"/>
    <mergeCell ref="D43:D47"/>
    <mergeCell ref="E43:E47"/>
    <mergeCell ref="F43:F47"/>
    <mergeCell ref="G43:G47"/>
    <mergeCell ref="H43:H47"/>
    <mergeCell ref="I43:I47"/>
    <mergeCell ref="J43:J47"/>
    <mergeCell ref="J38:J42"/>
    <mergeCell ref="K38:K42"/>
    <mergeCell ref="L38:L42"/>
    <mergeCell ref="M38:M42"/>
    <mergeCell ref="N38:N42"/>
    <mergeCell ref="O38:O42"/>
    <mergeCell ref="U34:U35"/>
    <mergeCell ref="V34:V36"/>
    <mergeCell ref="A38:A42"/>
    <mergeCell ref="B38:C42"/>
    <mergeCell ref="D38:D42"/>
    <mergeCell ref="E38:E42"/>
    <mergeCell ref="F38:F42"/>
    <mergeCell ref="G38:G42"/>
    <mergeCell ref="H38:H42"/>
    <mergeCell ref="I38:I42"/>
    <mergeCell ref="N33:N37"/>
    <mergeCell ref="O33:O37"/>
    <mergeCell ref="P33:P37"/>
    <mergeCell ref="R34:R36"/>
    <mergeCell ref="S34:S36"/>
    <mergeCell ref="T34:T36"/>
    <mergeCell ref="H33:H37"/>
    <mergeCell ref="I33:I37"/>
    <mergeCell ref="J33:J37"/>
    <mergeCell ref="K33:K37"/>
    <mergeCell ref="L33:L37"/>
    <mergeCell ref="M33:M37"/>
    <mergeCell ref="A33:A37"/>
    <mergeCell ref="B33:C37"/>
    <mergeCell ref="D33:D37"/>
    <mergeCell ref="E33:E37"/>
    <mergeCell ref="F33:F37"/>
    <mergeCell ref="G33:G37"/>
    <mergeCell ref="K28:K32"/>
    <mergeCell ref="L28:L32"/>
    <mergeCell ref="M28:M32"/>
    <mergeCell ref="N28:N32"/>
    <mergeCell ref="O28:O32"/>
    <mergeCell ref="P28:P32"/>
    <mergeCell ref="P23:P27"/>
    <mergeCell ref="A28:A32"/>
    <mergeCell ref="B28:C32"/>
    <mergeCell ref="D28:D32"/>
    <mergeCell ref="E28:E32"/>
    <mergeCell ref="F28:F32"/>
    <mergeCell ref="G28:G32"/>
    <mergeCell ref="H28:H32"/>
    <mergeCell ref="I28:I32"/>
    <mergeCell ref="J28:J32"/>
    <mergeCell ref="I23:I27"/>
    <mergeCell ref="K23:K27"/>
    <mergeCell ref="L23:L27"/>
    <mergeCell ref="M23:M27"/>
    <mergeCell ref="N23:N27"/>
    <mergeCell ref="O23:O27"/>
    <mergeCell ref="A23:A27"/>
    <mergeCell ref="B23:C27"/>
    <mergeCell ref="D23:D27"/>
    <mergeCell ref="E23:E27"/>
    <mergeCell ref="F23:F27"/>
    <mergeCell ref="G23:G27"/>
    <mergeCell ref="H23:H27"/>
    <mergeCell ref="C11:V11"/>
    <mergeCell ref="H19:H22"/>
    <mergeCell ref="I19:I22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G19:G22"/>
    <mergeCell ref="P19:P22"/>
    <mergeCell ref="K21:K22"/>
    <mergeCell ref="L21:L22"/>
    <mergeCell ref="J19:J22"/>
    <mergeCell ref="M19:M22"/>
    <mergeCell ref="N19:N22"/>
    <mergeCell ref="O19:O22"/>
    <mergeCell ref="A73:C73"/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FAC7-A20B-422C-9799-490A20F4CD6C}">
  <dimension ref="A2:W35"/>
  <sheetViews>
    <sheetView topLeftCell="A27" zoomScale="46" zoomScaleNormal="46" workbookViewId="0">
      <selection activeCell="B31" sqref="B31:C34"/>
    </sheetView>
  </sheetViews>
  <sheetFormatPr baseColWidth="10" defaultColWidth="11.42578125" defaultRowHeight="18" x14ac:dyDescent="0.25"/>
  <cols>
    <col min="1" max="1" width="16.28515625" style="153" customWidth="1"/>
    <col min="2" max="3" width="58.85546875" style="153" customWidth="1"/>
    <col min="4" max="4" width="20.5703125" style="153" bestFit="1" customWidth="1"/>
    <col min="5" max="5" width="27" style="153" bestFit="1" customWidth="1"/>
    <col min="6" max="6" width="30.5703125" style="153" customWidth="1"/>
    <col min="7" max="11" width="29.85546875" style="153" customWidth="1"/>
    <col min="12" max="12" width="57.140625" style="153" customWidth="1"/>
    <col min="13" max="13" width="21.7109375" style="153" customWidth="1"/>
    <col min="14" max="14" width="24.28515625" style="153" customWidth="1"/>
    <col min="15" max="15" width="34.7109375" style="153" customWidth="1"/>
    <col min="16" max="16" width="28.28515625" style="153" customWidth="1"/>
    <col min="17" max="17" width="24.85546875" style="153" bestFit="1" customWidth="1"/>
    <col min="18" max="18" width="40.28515625" style="153" customWidth="1"/>
    <col min="19" max="19" width="28.5703125" style="153" customWidth="1"/>
    <col min="20" max="20" width="23.5703125" style="153" customWidth="1"/>
    <col min="21" max="21" width="41" style="153" customWidth="1"/>
    <col min="22" max="22" width="13.7109375" style="153" customWidth="1"/>
    <col min="23" max="23" width="21.5703125" style="153" customWidth="1"/>
    <col min="24" max="16384" width="11.42578125" style="153"/>
  </cols>
  <sheetData>
    <row r="2" spans="1:23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155" t="s">
        <v>238</v>
      </c>
      <c r="V2" s="325" t="s">
        <v>243</v>
      </c>
      <c r="W2" s="325"/>
    </row>
    <row r="3" spans="1:23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155" t="s">
        <v>239</v>
      </c>
      <c r="V3" s="326">
        <v>2</v>
      </c>
      <c r="W3" s="326"/>
    </row>
    <row r="4" spans="1:23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155" t="s">
        <v>240</v>
      </c>
      <c r="V4" s="327">
        <v>44173</v>
      </c>
      <c r="W4" s="323"/>
    </row>
    <row r="6" spans="1:23" x14ac:dyDescent="0.25">
      <c r="A6" s="338" t="s">
        <v>50</v>
      </c>
      <c r="B6" s="339"/>
      <c r="C6" s="340"/>
      <c r="D6" s="341"/>
      <c r="E6" s="342"/>
      <c r="F6" s="342"/>
      <c r="G6" s="342"/>
      <c r="H6" s="342"/>
      <c r="I6" s="342"/>
      <c r="J6" s="342"/>
      <c r="K6" s="342"/>
      <c r="L6" s="342"/>
      <c r="M6" s="343"/>
      <c r="N6" s="347"/>
      <c r="O6" s="347"/>
      <c r="P6" s="347"/>
      <c r="Q6" s="347"/>
      <c r="R6" s="344" t="s">
        <v>51</v>
      </c>
      <c r="S6" s="344"/>
      <c r="T6" s="355"/>
      <c r="U6" s="355"/>
      <c r="V6" s="355"/>
      <c r="W6" s="355"/>
    </row>
    <row r="7" spans="1:23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49"/>
      <c r="S7" s="349"/>
      <c r="T7" s="349"/>
      <c r="U7" s="349"/>
      <c r="V7" s="349"/>
      <c r="W7" s="351"/>
    </row>
    <row r="8" spans="1:23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4"/>
    </row>
    <row r="9" spans="1:23" x14ac:dyDescent="0.25">
      <c r="A9" s="344" t="s">
        <v>452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 t="s">
        <v>235</v>
      </c>
      <c r="V9" s="344"/>
      <c r="W9" s="344"/>
    </row>
    <row r="10" spans="1:23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</row>
    <row r="11" spans="1:23" x14ac:dyDescent="0.25">
      <c r="A11" s="358" t="s">
        <v>223</v>
      </c>
      <c r="B11" s="358"/>
      <c r="C11" s="359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1"/>
    </row>
    <row r="12" spans="1:23" x14ac:dyDescent="0.25">
      <c r="A12" s="344" t="s">
        <v>224</v>
      </c>
      <c r="B12" s="344"/>
      <c r="C12" s="359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1"/>
    </row>
    <row r="13" spans="1:23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</row>
    <row r="14" spans="1:23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</row>
    <row r="15" spans="1:23" ht="36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156" t="s">
        <v>55</v>
      </c>
      <c r="T15" s="157" t="s">
        <v>56</v>
      </c>
      <c r="U15" s="156" t="s">
        <v>57</v>
      </c>
      <c r="V15" s="344" t="s">
        <v>222</v>
      </c>
      <c r="W15" s="344"/>
    </row>
    <row r="16" spans="1:23" x14ac:dyDescent="0.25">
      <c r="A16" s="453" t="s">
        <v>453</v>
      </c>
      <c r="B16" s="453"/>
      <c r="C16" s="345" t="s">
        <v>454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232" t="s">
        <v>455</v>
      </c>
      <c r="T16" s="183">
        <v>44927</v>
      </c>
      <c r="U16" s="233">
        <v>9333333333</v>
      </c>
      <c r="V16" s="365" t="s">
        <v>456</v>
      </c>
      <c r="W16" s="366"/>
    </row>
    <row r="17" spans="1:23" x14ac:dyDescent="0.25">
      <c r="P17" s="159"/>
    </row>
    <row r="18" spans="1:23" ht="72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457</v>
      </c>
      <c r="L18" s="156" t="s">
        <v>231</v>
      </c>
      <c r="M18" s="156" t="s">
        <v>226</v>
      </c>
      <c r="N18" s="156" t="s">
        <v>232</v>
      </c>
      <c r="O18" s="156" t="s">
        <v>61</v>
      </c>
      <c r="P18" s="156" t="s">
        <v>62</v>
      </c>
      <c r="Q18" s="156" t="s">
        <v>233</v>
      </c>
      <c r="R18" s="156" t="s">
        <v>247</v>
      </c>
      <c r="S18" s="156" t="s">
        <v>228</v>
      </c>
      <c r="T18" s="156" t="s">
        <v>236</v>
      </c>
      <c r="U18" s="156" t="s">
        <v>229</v>
      </c>
      <c r="V18" s="156" t="s">
        <v>230</v>
      </c>
      <c r="W18" s="156" t="s">
        <v>237</v>
      </c>
    </row>
    <row r="19" spans="1:23" ht="116.25" customHeight="1" x14ac:dyDescent="0.25">
      <c r="A19" s="320">
        <v>1</v>
      </c>
      <c r="B19" s="585" t="s">
        <v>832</v>
      </c>
      <c r="C19" s="585"/>
      <c r="D19" s="586">
        <f>1/6</f>
        <v>0.16666666666666666</v>
      </c>
      <c r="E19" s="585" t="s">
        <v>458</v>
      </c>
      <c r="F19" s="585" t="s">
        <v>459</v>
      </c>
      <c r="G19" s="591">
        <v>172860000</v>
      </c>
      <c r="H19" s="370" t="s">
        <v>460</v>
      </c>
      <c r="I19" s="370" t="s">
        <v>834</v>
      </c>
      <c r="J19" s="370" t="s">
        <v>461</v>
      </c>
      <c r="K19" s="587">
        <v>0.2</v>
      </c>
      <c r="L19" s="234" t="s">
        <v>833</v>
      </c>
      <c r="M19" s="235">
        <v>0.5</v>
      </c>
      <c r="N19" s="234" t="s">
        <v>458</v>
      </c>
      <c r="O19" s="234" t="s">
        <v>462</v>
      </c>
      <c r="P19" s="236">
        <v>45291</v>
      </c>
      <c r="Q19" s="234" t="s">
        <v>463</v>
      </c>
      <c r="S19" s="237"/>
      <c r="T19" s="237"/>
      <c r="U19" s="237"/>
      <c r="V19" s="237"/>
      <c r="W19" s="237"/>
    </row>
    <row r="20" spans="1:23" ht="196.5" customHeight="1" x14ac:dyDescent="0.25">
      <c r="A20" s="320"/>
      <c r="B20" s="585"/>
      <c r="C20" s="585"/>
      <c r="D20" s="586"/>
      <c r="E20" s="585"/>
      <c r="F20" s="585"/>
      <c r="G20" s="592"/>
      <c r="H20" s="372"/>
      <c r="I20" s="372"/>
      <c r="J20" s="372"/>
      <c r="K20" s="588"/>
      <c r="L20" s="234" t="s">
        <v>835</v>
      </c>
      <c r="M20" s="235">
        <v>0.5</v>
      </c>
      <c r="N20" s="234" t="s">
        <v>458</v>
      </c>
      <c r="O20" s="234" t="s">
        <v>462</v>
      </c>
      <c r="P20" s="236">
        <v>45291</v>
      </c>
      <c r="Q20" s="234" t="s">
        <v>463</v>
      </c>
      <c r="R20" s="237"/>
      <c r="S20" s="237"/>
      <c r="T20" s="237"/>
      <c r="U20" s="237"/>
      <c r="V20" s="237"/>
      <c r="W20" s="237"/>
    </row>
    <row r="21" spans="1:23" ht="72" x14ac:dyDescent="0.25">
      <c r="A21" s="320">
        <v>2</v>
      </c>
      <c r="B21" s="585" t="s">
        <v>464</v>
      </c>
      <c r="C21" s="585"/>
      <c r="D21" s="589">
        <f>1/6</f>
        <v>0.16666666666666666</v>
      </c>
      <c r="E21" s="585" t="s">
        <v>458</v>
      </c>
      <c r="F21" s="370" t="s">
        <v>465</v>
      </c>
      <c r="G21" s="593">
        <v>0</v>
      </c>
      <c r="H21" s="370" t="s">
        <v>466</v>
      </c>
      <c r="I21" s="370" t="s">
        <v>836</v>
      </c>
      <c r="J21" s="370" t="s">
        <v>467</v>
      </c>
      <c r="K21" s="587">
        <v>1</v>
      </c>
      <c r="L21" s="234" t="s">
        <v>468</v>
      </c>
      <c r="M21" s="235">
        <v>0.2</v>
      </c>
      <c r="N21" s="234" t="s">
        <v>458</v>
      </c>
      <c r="O21" s="236">
        <v>44958</v>
      </c>
      <c r="P21" s="236">
        <v>45015</v>
      </c>
      <c r="Q21" s="234" t="s">
        <v>469</v>
      </c>
      <c r="R21" s="234"/>
      <c r="S21" s="234"/>
      <c r="T21" s="234"/>
      <c r="U21" s="234"/>
      <c r="V21" s="234"/>
      <c r="W21" s="234"/>
    </row>
    <row r="22" spans="1:23" ht="54" x14ac:dyDescent="0.25">
      <c r="A22" s="320"/>
      <c r="B22" s="585"/>
      <c r="C22" s="585"/>
      <c r="D22" s="590"/>
      <c r="E22" s="585"/>
      <c r="F22" s="372"/>
      <c r="G22" s="594"/>
      <c r="H22" s="372"/>
      <c r="I22" s="372"/>
      <c r="J22" s="372"/>
      <c r="K22" s="588"/>
      <c r="L22" s="234" t="s">
        <v>470</v>
      </c>
      <c r="M22" s="235">
        <v>0.8</v>
      </c>
      <c r="N22" s="234" t="s">
        <v>458</v>
      </c>
      <c r="O22" s="236">
        <v>45017</v>
      </c>
      <c r="P22" s="236">
        <v>45291</v>
      </c>
      <c r="Q22" s="234" t="s">
        <v>471</v>
      </c>
      <c r="R22" s="234"/>
      <c r="S22" s="234"/>
      <c r="T22" s="234"/>
      <c r="U22" s="234"/>
      <c r="V22" s="234"/>
      <c r="W22" s="234"/>
    </row>
    <row r="23" spans="1:23" ht="60.75" customHeight="1" x14ac:dyDescent="0.25">
      <c r="A23" s="464">
        <v>3</v>
      </c>
      <c r="B23" s="581" t="s">
        <v>1175</v>
      </c>
      <c r="C23" s="582"/>
      <c r="D23" s="238">
        <f>1/6</f>
        <v>0.16666666666666666</v>
      </c>
      <c r="E23" s="239" t="s">
        <v>458</v>
      </c>
      <c r="F23" s="370" t="s">
        <v>472</v>
      </c>
      <c r="G23" s="388">
        <v>316500000</v>
      </c>
      <c r="H23" s="370" t="s">
        <v>473</v>
      </c>
      <c r="I23" s="370" t="s">
        <v>1092</v>
      </c>
      <c r="J23" s="370" t="s">
        <v>467</v>
      </c>
      <c r="K23" s="587">
        <v>1</v>
      </c>
      <c r="L23" s="234" t="s">
        <v>474</v>
      </c>
      <c r="M23" s="235">
        <v>0.25</v>
      </c>
      <c r="N23" s="234" t="s">
        <v>458</v>
      </c>
      <c r="O23" s="236">
        <v>44927</v>
      </c>
      <c r="P23" s="236">
        <v>45291</v>
      </c>
      <c r="Q23" s="234" t="s">
        <v>471</v>
      </c>
      <c r="R23" s="237"/>
      <c r="S23" s="237"/>
      <c r="T23" s="237"/>
      <c r="U23" s="237"/>
      <c r="V23" s="237"/>
      <c r="W23" s="237"/>
    </row>
    <row r="24" spans="1:23" ht="54" x14ac:dyDescent="0.25">
      <c r="A24" s="464"/>
      <c r="B24" s="581"/>
      <c r="C24" s="582"/>
      <c r="D24" s="240"/>
      <c r="E24" s="241"/>
      <c r="F24" s="372"/>
      <c r="G24" s="389"/>
      <c r="H24" s="372"/>
      <c r="I24" s="372"/>
      <c r="J24" s="372"/>
      <c r="K24" s="595"/>
      <c r="L24" s="234" t="s">
        <v>475</v>
      </c>
      <c r="M24" s="235">
        <v>0.25</v>
      </c>
      <c r="N24" s="234" t="s">
        <v>458</v>
      </c>
      <c r="O24" s="236">
        <v>44927</v>
      </c>
      <c r="P24" s="236">
        <v>45291</v>
      </c>
      <c r="Q24" s="234" t="s">
        <v>476</v>
      </c>
      <c r="R24" s="237"/>
      <c r="S24" s="237"/>
      <c r="T24" s="237"/>
      <c r="U24" s="237"/>
      <c r="V24" s="237"/>
      <c r="W24" s="237"/>
    </row>
    <row r="25" spans="1:23" ht="54" x14ac:dyDescent="0.25">
      <c r="A25" s="464"/>
      <c r="B25" s="581"/>
      <c r="C25" s="582"/>
      <c r="D25" s="240"/>
      <c r="E25" s="241"/>
      <c r="F25" s="372"/>
      <c r="G25" s="389"/>
      <c r="H25" s="372"/>
      <c r="I25" s="372"/>
      <c r="J25" s="372"/>
      <c r="K25" s="595"/>
      <c r="L25" s="242" t="s">
        <v>837</v>
      </c>
      <c r="M25" s="235">
        <v>0.25</v>
      </c>
      <c r="N25" s="234" t="s">
        <v>458</v>
      </c>
      <c r="O25" s="236">
        <v>44927</v>
      </c>
      <c r="P25" s="236">
        <v>45291</v>
      </c>
      <c r="Q25" s="234" t="s">
        <v>1093</v>
      </c>
      <c r="R25" s="237"/>
      <c r="S25" s="237"/>
      <c r="T25" s="237"/>
      <c r="U25" s="237"/>
      <c r="V25" s="237"/>
      <c r="W25" s="237"/>
    </row>
    <row r="26" spans="1:23" ht="72" x14ac:dyDescent="0.25">
      <c r="A26" s="391"/>
      <c r="B26" s="583"/>
      <c r="C26" s="584"/>
      <c r="D26" s="240"/>
      <c r="E26" s="241"/>
      <c r="F26" s="372"/>
      <c r="G26" s="389"/>
      <c r="H26" s="372"/>
      <c r="I26" s="372"/>
      <c r="J26" s="372"/>
      <c r="K26" s="595"/>
      <c r="L26" s="234" t="s">
        <v>477</v>
      </c>
      <c r="M26" s="235">
        <v>0.25</v>
      </c>
      <c r="N26" s="234" t="s">
        <v>458</v>
      </c>
      <c r="O26" s="236">
        <v>44927</v>
      </c>
      <c r="P26" s="236">
        <v>45291</v>
      </c>
      <c r="Q26" s="234" t="s">
        <v>478</v>
      </c>
      <c r="R26" s="237"/>
      <c r="S26" s="237"/>
      <c r="T26" s="237"/>
      <c r="U26" s="237"/>
      <c r="V26" s="237"/>
      <c r="W26" s="237"/>
    </row>
    <row r="27" spans="1:23" ht="108" x14ac:dyDescent="0.25">
      <c r="A27" s="320">
        <v>4</v>
      </c>
      <c r="B27" s="585" t="s">
        <v>479</v>
      </c>
      <c r="C27" s="585"/>
      <c r="D27" s="589">
        <f>1/6</f>
        <v>0.16666666666666666</v>
      </c>
      <c r="E27" s="370" t="s">
        <v>458</v>
      </c>
      <c r="F27" s="596" t="s">
        <v>480</v>
      </c>
      <c r="G27" s="593">
        <v>57540000</v>
      </c>
      <c r="H27" s="370" t="s">
        <v>481</v>
      </c>
      <c r="I27" s="370" t="s">
        <v>482</v>
      </c>
      <c r="J27" s="370" t="s">
        <v>467</v>
      </c>
      <c r="K27" s="587">
        <v>1</v>
      </c>
      <c r="L27" s="234" t="s">
        <v>483</v>
      </c>
      <c r="M27" s="235">
        <v>0.5</v>
      </c>
      <c r="N27" s="234" t="s">
        <v>458</v>
      </c>
      <c r="O27" s="236">
        <v>44927</v>
      </c>
      <c r="P27" s="236">
        <v>45291</v>
      </c>
      <c r="Q27" s="234" t="s">
        <v>471</v>
      </c>
      <c r="R27" s="234"/>
      <c r="S27" s="234"/>
      <c r="T27" s="234"/>
      <c r="U27" s="237"/>
      <c r="V27" s="237"/>
      <c r="W27" s="237"/>
    </row>
    <row r="28" spans="1:23" ht="90" x14ac:dyDescent="0.25">
      <c r="A28" s="320"/>
      <c r="B28" s="585"/>
      <c r="C28" s="585"/>
      <c r="D28" s="590"/>
      <c r="E28" s="372"/>
      <c r="F28" s="597"/>
      <c r="G28" s="594"/>
      <c r="H28" s="372"/>
      <c r="I28" s="372"/>
      <c r="J28" s="372"/>
      <c r="K28" s="595"/>
      <c r="L28" s="234" t="s">
        <v>484</v>
      </c>
      <c r="M28" s="235">
        <v>0.5</v>
      </c>
      <c r="N28" s="234" t="s">
        <v>458</v>
      </c>
      <c r="O28" s="236">
        <v>44927</v>
      </c>
      <c r="P28" s="236">
        <v>45291</v>
      </c>
      <c r="Q28" s="234" t="s">
        <v>485</v>
      </c>
      <c r="R28" s="234"/>
      <c r="S28" s="234"/>
      <c r="T28" s="234"/>
      <c r="U28" s="237"/>
      <c r="V28" s="237"/>
      <c r="W28" s="237"/>
    </row>
    <row r="29" spans="1:23" ht="72" x14ac:dyDescent="0.25">
      <c r="A29" s="320">
        <v>5</v>
      </c>
      <c r="B29" s="598" t="s">
        <v>486</v>
      </c>
      <c r="C29" s="599"/>
      <c r="D29" s="589">
        <f>1/6</f>
        <v>0.16666666666666666</v>
      </c>
      <c r="E29" s="370" t="s">
        <v>458</v>
      </c>
      <c r="F29" s="596" t="s">
        <v>487</v>
      </c>
      <c r="G29" s="593">
        <v>0</v>
      </c>
      <c r="H29" s="370" t="s">
        <v>488</v>
      </c>
      <c r="I29" s="370" t="s">
        <v>489</v>
      </c>
      <c r="J29" s="370" t="s">
        <v>467</v>
      </c>
      <c r="K29" s="587">
        <v>1</v>
      </c>
      <c r="L29" s="234" t="s">
        <v>490</v>
      </c>
      <c r="M29" s="235">
        <v>0.5</v>
      </c>
      <c r="N29" s="234" t="s">
        <v>458</v>
      </c>
      <c r="O29" s="236">
        <v>44986</v>
      </c>
      <c r="P29" s="236">
        <v>45291</v>
      </c>
      <c r="Q29" s="234" t="s">
        <v>491</v>
      </c>
      <c r="R29" s="234"/>
      <c r="S29" s="234"/>
      <c r="T29" s="234"/>
      <c r="U29" s="237"/>
      <c r="V29" s="237"/>
      <c r="W29" s="237"/>
    </row>
    <row r="30" spans="1:23" ht="54" x14ac:dyDescent="0.25">
      <c r="A30" s="320"/>
      <c r="B30" s="600"/>
      <c r="C30" s="601"/>
      <c r="D30" s="590"/>
      <c r="E30" s="372"/>
      <c r="F30" s="597"/>
      <c r="G30" s="594"/>
      <c r="H30" s="372"/>
      <c r="I30" s="372"/>
      <c r="J30" s="372"/>
      <c r="K30" s="595"/>
      <c r="L30" s="234" t="s">
        <v>492</v>
      </c>
      <c r="M30" s="235">
        <v>0.5</v>
      </c>
      <c r="N30" s="234" t="s">
        <v>458</v>
      </c>
      <c r="O30" s="236">
        <v>44927</v>
      </c>
      <c r="P30" s="236">
        <v>45291</v>
      </c>
      <c r="Q30" s="234" t="s">
        <v>493</v>
      </c>
      <c r="R30" s="234"/>
      <c r="S30" s="234"/>
      <c r="T30" s="234"/>
      <c r="U30" s="237"/>
      <c r="V30" s="237"/>
      <c r="W30" s="237"/>
    </row>
    <row r="31" spans="1:23" ht="54" x14ac:dyDescent="0.25">
      <c r="A31" s="390">
        <v>6</v>
      </c>
      <c r="B31" s="598" t="s">
        <v>494</v>
      </c>
      <c r="C31" s="599"/>
      <c r="D31" s="589">
        <f>1/6</f>
        <v>0.16666666666666666</v>
      </c>
      <c r="E31" s="370" t="s">
        <v>458</v>
      </c>
      <c r="F31" s="370" t="s">
        <v>487</v>
      </c>
      <c r="G31" s="388">
        <v>0</v>
      </c>
      <c r="H31" s="370" t="s">
        <v>495</v>
      </c>
      <c r="I31" s="370" t="s">
        <v>838</v>
      </c>
      <c r="J31" s="370" t="s">
        <v>467</v>
      </c>
      <c r="K31" s="587">
        <v>1</v>
      </c>
      <c r="L31" s="234" t="s">
        <v>496</v>
      </c>
      <c r="M31" s="235">
        <v>0.25</v>
      </c>
      <c r="N31" s="234" t="s">
        <v>458</v>
      </c>
      <c r="O31" s="236">
        <v>45017</v>
      </c>
      <c r="P31" s="236">
        <v>45107</v>
      </c>
      <c r="Q31" s="234" t="s">
        <v>497</v>
      </c>
      <c r="R31" s="234"/>
      <c r="S31" s="234"/>
      <c r="T31" s="234"/>
      <c r="U31" s="237"/>
      <c r="V31" s="237"/>
      <c r="W31" s="237"/>
    </row>
    <row r="32" spans="1:23" ht="72" x14ac:dyDescent="0.25">
      <c r="A32" s="464"/>
      <c r="B32" s="600"/>
      <c r="C32" s="601"/>
      <c r="D32" s="590"/>
      <c r="E32" s="372"/>
      <c r="F32" s="372"/>
      <c r="G32" s="389"/>
      <c r="H32" s="372"/>
      <c r="I32" s="372"/>
      <c r="J32" s="372"/>
      <c r="K32" s="595"/>
      <c r="L32" s="234" t="s">
        <v>498</v>
      </c>
      <c r="M32" s="235">
        <v>0.25</v>
      </c>
      <c r="N32" s="234" t="s">
        <v>458</v>
      </c>
      <c r="O32" s="236">
        <v>45017</v>
      </c>
      <c r="P32" s="236">
        <v>45107</v>
      </c>
      <c r="Q32" s="234" t="s">
        <v>497</v>
      </c>
      <c r="R32" s="234"/>
      <c r="S32" s="234"/>
      <c r="T32" s="234"/>
      <c r="U32" s="237"/>
      <c r="V32" s="237"/>
      <c r="W32" s="237"/>
    </row>
    <row r="33" spans="1:23" ht="54" x14ac:dyDescent="0.25">
      <c r="A33" s="464"/>
      <c r="B33" s="600"/>
      <c r="C33" s="601"/>
      <c r="D33" s="590"/>
      <c r="E33" s="372"/>
      <c r="F33" s="372"/>
      <c r="G33" s="389"/>
      <c r="H33" s="372"/>
      <c r="I33" s="372"/>
      <c r="J33" s="372"/>
      <c r="K33" s="595"/>
      <c r="L33" s="234" t="s">
        <v>499</v>
      </c>
      <c r="M33" s="235">
        <v>0.25</v>
      </c>
      <c r="N33" s="234" t="s">
        <v>458</v>
      </c>
      <c r="O33" s="236">
        <v>45108</v>
      </c>
      <c r="P33" s="236">
        <v>45230</v>
      </c>
      <c r="Q33" s="234" t="s">
        <v>497</v>
      </c>
      <c r="R33" s="234"/>
      <c r="S33" s="234"/>
      <c r="T33" s="234"/>
      <c r="U33" s="237"/>
      <c r="V33" s="237"/>
      <c r="W33" s="237"/>
    </row>
    <row r="34" spans="1:23" ht="72" x14ac:dyDescent="0.25">
      <c r="A34" s="391"/>
      <c r="B34" s="603"/>
      <c r="C34" s="604"/>
      <c r="D34" s="605"/>
      <c r="E34" s="371"/>
      <c r="F34" s="371"/>
      <c r="G34" s="602"/>
      <c r="H34" s="371"/>
      <c r="I34" s="371"/>
      <c r="J34" s="371"/>
      <c r="K34" s="588"/>
      <c r="L34" s="234" t="s">
        <v>500</v>
      </c>
      <c r="M34" s="235">
        <v>0.25</v>
      </c>
      <c r="N34" s="234" t="s">
        <v>458</v>
      </c>
      <c r="O34" s="236">
        <v>45230</v>
      </c>
      <c r="P34" s="236">
        <v>45260</v>
      </c>
      <c r="Q34" s="234" t="s">
        <v>501</v>
      </c>
      <c r="R34" s="234"/>
      <c r="S34" s="234"/>
      <c r="T34" s="234"/>
      <c r="U34" s="237"/>
      <c r="V34" s="237"/>
      <c r="W34" s="237"/>
    </row>
    <row r="35" spans="1:23" x14ac:dyDescent="0.25">
      <c r="A35" s="323" t="s">
        <v>1157</v>
      </c>
      <c r="B35" s="323"/>
      <c r="C35" s="323"/>
      <c r="D35" s="190">
        <f>SUM(D19:D34)</f>
        <v>0.99999999999999989</v>
      </c>
    </row>
  </sheetData>
  <mergeCells count="87">
    <mergeCell ref="A31:A34"/>
    <mergeCell ref="B31:C34"/>
    <mergeCell ref="D31:D34"/>
    <mergeCell ref="E31:E34"/>
    <mergeCell ref="F31:F34"/>
    <mergeCell ref="G29:G30"/>
    <mergeCell ref="H31:H34"/>
    <mergeCell ref="I31:I34"/>
    <mergeCell ref="J31:J34"/>
    <mergeCell ref="K31:K34"/>
    <mergeCell ref="H29:H30"/>
    <mergeCell ref="I29:I30"/>
    <mergeCell ref="J29:J30"/>
    <mergeCell ref="K29:K30"/>
    <mergeCell ref="G31:G34"/>
    <mergeCell ref="A29:A30"/>
    <mergeCell ref="B29:C30"/>
    <mergeCell ref="D29:D30"/>
    <mergeCell ref="E29:E30"/>
    <mergeCell ref="F29:F30"/>
    <mergeCell ref="K23:K26"/>
    <mergeCell ref="A27:A28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A23:A26"/>
    <mergeCell ref="B23:C26"/>
    <mergeCell ref="F23:F26"/>
    <mergeCell ref="G23:G26"/>
    <mergeCell ref="H23:H26"/>
    <mergeCell ref="I23:I26"/>
    <mergeCell ref="J23:J26"/>
    <mergeCell ref="G21:G22"/>
    <mergeCell ref="H21:H22"/>
    <mergeCell ref="I21:I22"/>
    <mergeCell ref="J21:J22"/>
    <mergeCell ref="K19:K20"/>
    <mergeCell ref="K21:K22"/>
    <mergeCell ref="A21:A22"/>
    <mergeCell ref="B21:C22"/>
    <mergeCell ref="D21:D22"/>
    <mergeCell ref="E21:E22"/>
    <mergeCell ref="F21:F22"/>
    <mergeCell ref="F19:F20"/>
    <mergeCell ref="G19:G20"/>
    <mergeCell ref="H19:H20"/>
    <mergeCell ref="I19:I20"/>
    <mergeCell ref="J19:J20"/>
    <mergeCell ref="B18:C18"/>
    <mergeCell ref="A19:A20"/>
    <mergeCell ref="B19:C20"/>
    <mergeCell ref="D19:D20"/>
    <mergeCell ref="E19:E20"/>
    <mergeCell ref="A13:W14"/>
    <mergeCell ref="A15:B15"/>
    <mergeCell ref="C15:R15"/>
    <mergeCell ref="V15:W15"/>
    <mergeCell ref="A16:B16"/>
    <mergeCell ref="C16:R16"/>
    <mergeCell ref="V16:W16"/>
    <mergeCell ref="U10:W10"/>
    <mergeCell ref="A11:B11"/>
    <mergeCell ref="C11:W11"/>
    <mergeCell ref="A12:B12"/>
    <mergeCell ref="C12:W12"/>
    <mergeCell ref="A35:C35"/>
    <mergeCell ref="A7:W8"/>
    <mergeCell ref="A2:D4"/>
    <mergeCell ref="E2:T3"/>
    <mergeCell ref="V2:W2"/>
    <mergeCell ref="V3:W3"/>
    <mergeCell ref="E4:T4"/>
    <mergeCell ref="V4:W4"/>
    <mergeCell ref="A6:C6"/>
    <mergeCell ref="D6:M6"/>
    <mergeCell ref="N6:Q6"/>
    <mergeCell ref="R6:S6"/>
    <mergeCell ref="T6:W6"/>
    <mergeCell ref="A9:T9"/>
    <mergeCell ref="U9:W9"/>
    <mergeCell ref="A10:T10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5" t="s">
        <v>91</v>
      </c>
      <c r="B12" s="315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88</v>
      </c>
      <c r="C16" s="45">
        <f>F12</f>
        <v>0</v>
      </c>
      <c r="D16" s="45">
        <v>0.5</v>
      </c>
    </row>
    <row r="17" spans="1:9" x14ac:dyDescent="0.25">
      <c r="B17" s="34" t="s">
        <v>90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177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25D4-8AD5-4E11-884F-5E941D3B4825}">
  <dimension ref="A2:V33"/>
  <sheetViews>
    <sheetView topLeftCell="A25" zoomScale="48" zoomScaleNormal="48" workbookViewId="0">
      <selection activeCell="B32" sqref="B32:C32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19.140625" style="153" customWidth="1"/>
    <col min="7" max="8" width="29.85546875" style="153" customWidth="1"/>
    <col min="9" max="9" width="38.7109375" style="153" customWidth="1"/>
    <col min="10" max="10" width="29.85546875" style="153" customWidth="1"/>
    <col min="11" max="11" width="41" style="153" customWidth="1"/>
    <col min="12" max="12" width="16.28515625" style="153" customWidth="1"/>
    <col min="13" max="13" width="20.7109375" style="153" customWidth="1"/>
    <col min="14" max="14" width="18" style="153" customWidth="1"/>
    <col min="15" max="15" width="28.28515625" style="153" customWidth="1"/>
    <col min="16" max="16" width="21.71093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2" spans="1:22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6" spans="1:22" x14ac:dyDescent="0.25">
      <c r="A6" s="338" t="s">
        <v>50</v>
      </c>
      <c r="B6" s="339"/>
      <c r="C6" s="340"/>
      <c r="D6" s="341">
        <v>44944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x14ac:dyDescent="0.25">
      <c r="A9" s="344" t="s">
        <v>502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x14ac:dyDescent="0.25">
      <c r="A10" s="551" t="s">
        <v>503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51"/>
      <c r="P10" s="551"/>
      <c r="Q10" s="551"/>
      <c r="R10" s="551"/>
      <c r="S10" s="551"/>
      <c r="T10" s="606" t="s">
        <v>504</v>
      </c>
      <c r="U10" s="606"/>
      <c r="V10" s="606"/>
    </row>
    <row r="11" spans="1:22" x14ac:dyDescent="0.25">
      <c r="A11" s="607" t="s">
        <v>223</v>
      </c>
      <c r="B11" s="607"/>
      <c r="C11" s="454" t="s">
        <v>505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6"/>
    </row>
    <row r="12" spans="1:22" x14ac:dyDescent="0.25">
      <c r="A12" s="344" t="s">
        <v>224</v>
      </c>
      <c r="B12" s="344"/>
      <c r="C12" s="454" t="s">
        <v>506</v>
      </c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6"/>
    </row>
    <row r="13" spans="1:22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36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x14ac:dyDescent="0.25">
      <c r="A16" s="369" t="s">
        <v>507</v>
      </c>
      <c r="B16" s="369"/>
      <c r="C16" s="608" t="s">
        <v>1160</v>
      </c>
      <c r="D16" s="608"/>
      <c r="E16" s="608"/>
      <c r="F16" s="608"/>
      <c r="G16" s="608"/>
      <c r="H16" s="608"/>
      <c r="I16" s="608"/>
      <c r="J16" s="608"/>
      <c r="K16" s="608"/>
      <c r="L16" s="608"/>
      <c r="M16" s="608"/>
      <c r="N16" s="608"/>
      <c r="O16" s="608"/>
      <c r="P16" s="608"/>
      <c r="Q16" s="608"/>
      <c r="R16" s="163" t="s">
        <v>323</v>
      </c>
      <c r="S16" s="183">
        <v>44954</v>
      </c>
      <c r="T16" s="165">
        <v>0.95</v>
      </c>
      <c r="U16" s="365" t="s">
        <v>394</v>
      </c>
      <c r="V16" s="366"/>
    </row>
    <row r="17" spans="1:22" x14ac:dyDescent="0.25">
      <c r="O17" s="159"/>
    </row>
    <row r="18" spans="1:22" ht="90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508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90" x14ac:dyDescent="0.25">
      <c r="A19" s="320">
        <v>1</v>
      </c>
      <c r="B19" s="609" t="s">
        <v>509</v>
      </c>
      <c r="C19" s="609"/>
      <c r="D19" s="476">
        <v>0.35</v>
      </c>
      <c r="E19" s="390" t="s">
        <v>510</v>
      </c>
      <c r="F19" s="243" t="s">
        <v>511</v>
      </c>
      <c r="G19" s="370">
        <v>0</v>
      </c>
      <c r="H19" s="173" t="s">
        <v>512</v>
      </c>
      <c r="I19" s="173" t="s">
        <v>513</v>
      </c>
      <c r="J19" s="390" t="s">
        <v>514</v>
      </c>
      <c r="K19" s="187" t="s">
        <v>515</v>
      </c>
      <c r="L19" s="212">
        <v>0.05</v>
      </c>
      <c r="M19" s="390" t="s">
        <v>510</v>
      </c>
      <c r="N19" s="164">
        <v>44958</v>
      </c>
      <c r="O19" s="164">
        <v>44773</v>
      </c>
      <c r="P19" s="243" t="s">
        <v>511</v>
      </c>
      <c r="Q19" s="161"/>
      <c r="R19" s="161"/>
      <c r="S19" s="161"/>
      <c r="T19" s="161"/>
      <c r="U19" s="161"/>
      <c r="V19" s="161"/>
    </row>
    <row r="20" spans="1:22" ht="144" x14ac:dyDescent="0.25">
      <c r="A20" s="320"/>
      <c r="B20" s="609"/>
      <c r="C20" s="609"/>
      <c r="D20" s="477"/>
      <c r="E20" s="464"/>
      <c r="F20" s="243" t="s">
        <v>516</v>
      </c>
      <c r="G20" s="372"/>
      <c r="H20" s="173" t="s">
        <v>517</v>
      </c>
      <c r="I20" s="173" t="s">
        <v>518</v>
      </c>
      <c r="J20" s="464"/>
      <c r="K20" s="200" t="s">
        <v>1161</v>
      </c>
      <c r="L20" s="212">
        <v>0.08</v>
      </c>
      <c r="M20" s="464"/>
      <c r="N20" s="164">
        <v>44986</v>
      </c>
      <c r="O20" s="164">
        <v>45291</v>
      </c>
      <c r="P20" s="243" t="s">
        <v>516</v>
      </c>
      <c r="Q20" s="161"/>
      <c r="R20" s="161"/>
      <c r="S20" s="161"/>
      <c r="T20" s="161"/>
      <c r="U20" s="161"/>
      <c r="V20" s="161"/>
    </row>
    <row r="21" spans="1:22" ht="108" x14ac:dyDescent="0.25">
      <c r="A21" s="320"/>
      <c r="B21" s="609"/>
      <c r="C21" s="609"/>
      <c r="D21" s="464"/>
      <c r="E21" s="464"/>
      <c r="F21" s="243" t="s">
        <v>519</v>
      </c>
      <c r="G21" s="372"/>
      <c r="H21" s="173" t="s">
        <v>520</v>
      </c>
      <c r="I21" s="173" t="s">
        <v>521</v>
      </c>
      <c r="J21" s="464"/>
      <c r="K21" s="187" t="s">
        <v>522</v>
      </c>
      <c r="L21" s="212">
        <v>0.08</v>
      </c>
      <c r="M21" s="464"/>
      <c r="N21" s="164">
        <v>44986</v>
      </c>
      <c r="O21" s="164">
        <v>45291</v>
      </c>
      <c r="P21" s="243" t="s">
        <v>519</v>
      </c>
      <c r="Q21" s="161"/>
      <c r="R21" s="161"/>
      <c r="S21" s="161"/>
      <c r="T21" s="161"/>
      <c r="U21" s="161"/>
      <c r="V21" s="161"/>
    </row>
    <row r="22" spans="1:22" ht="90" x14ac:dyDescent="0.25">
      <c r="A22" s="320"/>
      <c r="B22" s="609"/>
      <c r="C22" s="609"/>
      <c r="D22" s="464"/>
      <c r="E22" s="464"/>
      <c r="F22" s="243" t="s">
        <v>523</v>
      </c>
      <c r="G22" s="372"/>
      <c r="H22" s="173" t="s">
        <v>524</v>
      </c>
      <c r="I22" s="173" t="s">
        <v>525</v>
      </c>
      <c r="J22" s="464"/>
      <c r="K22" s="187" t="s">
        <v>526</v>
      </c>
      <c r="L22" s="212">
        <v>0.05</v>
      </c>
      <c r="M22" s="464"/>
      <c r="N22" s="164">
        <v>44958</v>
      </c>
      <c r="O22" s="164">
        <v>45291</v>
      </c>
      <c r="P22" s="243" t="s">
        <v>523</v>
      </c>
      <c r="Q22" s="161"/>
      <c r="R22" s="161"/>
      <c r="S22" s="161"/>
      <c r="T22" s="161"/>
      <c r="U22" s="161"/>
      <c r="V22" s="161"/>
    </row>
    <row r="23" spans="1:22" ht="234" x14ac:dyDescent="0.25">
      <c r="A23" s="320"/>
      <c r="B23" s="609"/>
      <c r="C23" s="609"/>
      <c r="D23" s="464"/>
      <c r="E23" s="464"/>
      <c r="F23" s="243" t="s">
        <v>527</v>
      </c>
      <c r="G23" s="372"/>
      <c r="H23" s="173" t="s">
        <v>512</v>
      </c>
      <c r="I23" s="173" t="s">
        <v>513</v>
      </c>
      <c r="J23" s="391"/>
      <c r="K23" s="187" t="s">
        <v>528</v>
      </c>
      <c r="L23" s="212">
        <v>0.09</v>
      </c>
      <c r="M23" s="391"/>
      <c r="N23" s="164">
        <v>44958</v>
      </c>
      <c r="O23" s="164">
        <v>45138</v>
      </c>
      <c r="P23" s="243" t="s">
        <v>527</v>
      </c>
      <c r="Q23" s="161"/>
      <c r="R23" s="161"/>
      <c r="S23" s="161"/>
      <c r="T23" s="161"/>
      <c r="U23" s="161"/>
      <c r="V23" s="161"/>
    </row>
    <row r="24" spans="1:22" ht="72" x14ac:dyDescent="0.25">
      <c r="A24" s="609">
        <v>2</v>
      </c>
      <c r="B24" s="609" t="s">
        <v>529</v>
      </c>
      <c r="C24" s="609"/>
      <c r="D24" s="490">
        <v>0.25</v>
      </c>
      <c r="E24" s="390" t="s">
        <v>530</v>
      </c>
      <c r="F24" s="370" t="s">
        <v>531</v>
      </c>
      <c r="G24" s="390">
        <v>0</v>
      </c>
      <c r="H24" s="390" t="s">
        <v>843</v>
      </c>
      <c r="I24" s="390" t="s">
        <v>1162</v>
      </c>
      <c r="J24" s="390" t="s">
        <v>251</v>
      </c>
      <c r="K24" s="187" t="s">
        <v>532</v>
      </c>
      <c r="L24" s="212">
        <v>0.09</v>
      </c>
      <c r="M24" s="390" t="s">
        <v>530</v>
      </c>
      <c r="N24" s="164">
        <v>44958</v>
      </c>
      <c r="O24" s="164">
        <v>45291</v>
      </c>
      <c r="P24" s="173" t="s">
        <v>471</v>
      </c>
      <c r="Q24" s="161"/>
      <c r="R24" s="161"/>
      <c r="S24" s="161"/>
      <c r="T24" s="161"/>
      <c r="U24" s="161"/>
      <c r="V24" s="161"/>
    </row>
    <row r="25" spans="1:22" ht="54" x14ac:dyDescent="0.25">
      <c r="A25" s="609"/>
      <c r="B25" s="609"/>
      <c r="C25" s="609"/>
      <c r="D25" s="491"/>
      <c r="E25" s="464"/>
      <c r="F25" s="372"/>
      <c r="G25" s="464"/>
      <c r="H25" s="464"/>
      <c r="I25" s="464"/>
      <c r="J25" s="464"/>
      <c r="K25" s="187" t="s">
        <v>533</v>
      </c>
      <c r="L25" s="212">
        <v>0.08</v>
      </c>
      <c r="M25" s="464"/>
      <c r="N25" s="164">
        <v>44958</v>
      </c>
      <c r="O25" s="164">
        <v>45291</v>
      </c>
      <c r="P25" s="173" t="s">
        <v>471</v>
      </c>
      <c r="Q25" s="161"/>
      <c r="R25" s="161"/>
      <c r="S25" s="161"/>
      <c r="T25" s="161"/>
      <c r="U25" s="161"/>
      <c r="V25" s="161"/>
    </row>
    <row r="26" spans="1:22" ht="72" x14ac:dyDescent="0.25">
      <c r="A26" s="609"/>
      <c r="B26" s="609"/>
      <c r="C26" s="609"/>
      <c r="D26" s="491"/>
      <c r="E26" s="464"/>
      <c r="F26" s="372"/>
      <c r="G26" s="464"/>
      <c r="H26" s="391"/>
      <c r="I26" s="391"/>
      <c r="J26" s="391"/>
      <c r="K26" s="187" t="s">
        <v>534</v>
      </c>
      <c r="L26" s="212">
        <v>0.08</v>
      </c>
      <c r="M26" s="391"/>
      <c r="N26" s="164">
        <v>44958</v>
      </c>
      <c r="O26" s="164">
        <v>45291</v>
      </c>
      <c r="P26" s="173" t="s">
        <v>471</v>
      </c>
      <c r="Q26" s="161"/>
      <c r="R26" s="161"/>
      <c r="S26" s="161"/>
      <c r="T26" s="161"/>
      <c r="U26" s="161"/>
      <c r="V26" s="161"/>
    </row>
    <row r="27" spans="1:22" s="154" customFormat="1" ht="54" x14ac:dyDescent="0.25">
      <c r="A27" s="460">
        <v>3</v>
      </c>
      <c r="B27" s="460" t="s">
        <v>535</v>
      </c>
      <c r="C27" s="460"/>
      <c r="D27" s="610">
        <v>0.25</v>
      </c>
      <c r="E27" s="381" t="s">
        <v>530</v>
      </c>
      <c r="F27" s="377"/>
      <c r="G27" s="381">
        <v>0</v>
      </c>
      <c r="H27" s="381" t="s">
        <v>1163</v>
      </c>
      <c r="I27" s="381" t="s">
        <v>1164</v>
      </c>
      <c r="J27" s="381" t="s">
        <v>251</v>
      </c>
      <c r="K27" s="200" t="s">
        <v>536</v>
      </c>
      <c r="L27" s="244">
        <v>0.09</v>
      </c>
      <c r="M27" s="381" t="s">
        <v>530</v>
      </c>
      <c r="N27" s="202">
        <v>44958</v>
      </c>
      <c r="O27" s="202">
        <v>45291</v>
      </c>
      <c r="P27" s="198" t="s">
        <v>471</v>
      </c>
      <c r="Q27" s="160"/>
      <c r="R27" s="160"/>
      <c r="S27" s="160"/>
      <c r="T27" s="160"/>
      <c r="U27" s="160"/>
      <c r="V27" s="160"/>
    </row>
    <row r="28" spans="1:22" s="154" customFormat="1" ht="54" x14ac:dyDescent="0.25">
      <c r="A28" s="460"/>
      <c r="B28" s="460"/>
      <c r="C28" s="460"/>
      <c r="D28" s="611"/>
      <c r="E28" s="468"/>
      <c r="F28" s="612"/>
      <c r="G28" s="468"/>
      <c r="H28" s="468"/>
      <c r="I28" s="468"/>
      <c r="J28" s="468"/>
      <c r="K28" s="200" t="s">
        <v>537</v>
      </c>
      <c r="L28" s="244">
        <v>0.08</v>
      </c>
      <c r="M28" s="468"/>
      <c r="N28" s="202">
        <v>44958</v>
      </c>
      <c r="O28" s="202">
        <v>45291</v>
      </c>
      <c r="P28" s="198" t="s">
        <v>471</v>
      </c>
      <c r="Q28" s="160"/>
      <c r="R28" s="160"/>
      <c r="S28" s="160"/>
      <c r="T28" s="160"/>
      <c r="U28" s="160"/>
      <c r="V28" s="160"/>
    </row>
    <row r="29" spans="1:22" s="154" customFormat="1" ht="54" x14ac:dyDescent="0.25">
      <c r="A29" s="460"/>
      <c r="B29" s="460"/>
      <c r="C29" s="460"/>
      <c r="D29" s="611"/>
      <c r="E29" s="468"/>
      <c r="F29" s="612"/>
      <c r="G29" s="468"/>
      <c r="H29" s="382"/>
      <c r="I29" s="382"/>
      <c r="J29" s="382"/>
      <c r="K29" s="200" t="s">
        <v>538</v>
      </c>
      <c r="L29" s="244">
        <v>0.08</v>
      </c>
      <c r="M29" s="382"/>
      <c r="N29" s="202">
        <v>44958</v>
      </c>
      <c r="O29" s="202">
        <v>45291</v>
      </c>
      <c r="P29" s="198" t="s">
        <v>471</v>
      </c>
      <c r="Q29" s="160"/>
      <c r="R29" s="160"/>
      <c r="S29" s="160"/>
      <c r="T29" s="160"/>
      <c r="U29" s="160"/>
      <c r="V29" s="160"/>
    </row>
    <row r="30" spans="1:22" ht="72" x14ac:dyDescent="0.25">
      <c r="A30" s="320">
        <v>4</v>
      </c>
      <c r="B30" s="609" t="s">
        <v>539</v>
      </c>
      <c r="C30" s="609"/>
      <c r="D30" s="476">
        <v>0.15</v>
      </c>
      <c r="E30" s="390" t="s">
        <v>540</v>
      </c>
      <c r="F30" s="370" t="s">
        <v>541</v>
      </c>
      <c r="G30" s="390">
        <v>0</v>
      </c>
      <c r="H30" s="390" t="s">
        <v>1165</v>
      </c>
      <c r="I30" s="390" t="s">
        <v>1166</v>
      </c>
      <c r="J30" s="469" t="s">
        <v>542</v>
      </c>
      <c r="K30" s="187" t="s">
        <v>543</v>
      </c>
      <c r="L30" s="212">
        <v>0.05</v>
      </c>
      <c r="M30" s="390" t="s">
        <v>540</v>
      </c>
      <c r="N30" s="164">
        <v>44958</v>
      </c>
      <c r="O30" s="164">
        <v>45291</v>
      </c>
      <c r="P30" s="173" t="s">
        <v>544</v>
      </c>
      <c r="Q30" s="161"/>
      <c r="R30" s="161"/>
      <c r="S30" s="161"/>
      <c r="T30" s="161"/>
      <c r="U30" s="161"/>
      <c r="V30" s="161"/>
    </row>
    <row r="31" spans="1:22" ht="72" x14ac:dyDescent="0.25">
      <c r="A31" s="320"/>
      <c r="B31" s="609"/>
      <c r="C31" s="609"/>
      <c r="D31" s="391"/>
      <c r="E31" s="391"/>
      <c r="F31" s="371"/>
      <c r="G31" s="391"/>
      <c r="H31" s="391"/>
      <c r="I31" s="391"/>
      <c r="J31" s="471"/>
      <c r="K31" s="245" t="s">
        <v>845</v>
      </c>
      <c r="L31" s="212">
        <v>0.1</v>
      </c>
      <c r="M31" s="391"/>
      <c r="N31" s="164">
        <v>44958</v>
      </c>
      <c r="O31" s="164">
        <v>45291</v>
      </c>
      <c r="P31" s="173" t="s">
        <v>545</v>
      </c>
      <c r="Q31" s="161"/>
      <c r="R31" s="161"/>
      <c r="S31" s="161"/>
      <c r="T31" s="161"/>
      <c r="U31" s="161"/>
      <c r="V31" s="161"/>
    </row>
    <row r="32" spans="1:22" ht="81" customHeight="1" x14ac:dyDescent="0.25">
      <c r="A32" s="177">
        <v>5</v>
      </c>
      <c r="B32" s="613" t="s">
        <v>839</v>
      </c>
      <c r="C32" s="614"/>
      <c r="D32" s="246"/>
      <c r="E32" s="247" t="s">
        <v>540</v>
      </c>
      <c r="F32" s="248" t="s">
        <v>840</v>
      </c>
      <c r="G32" s="158"/>
      <c r="H32" s="248" t="s">
        <v>841</v>
      </c>
      <c r="I32" s="248" t="s">
        <v>842</v>
      </c>
      <c r="J32" s="158"/>
      <c r="K32" s="248" t="s">
        <v>844</v>
      </c>
      <c r="L32" s="246">
        <f>SUM(L19:L31)</f>
        <v>0.99999999999999978</v>
      </c>
      <c r="M32" s="158"/>
      <c r="N32" s="158"/>
      <c r="O32" s="158"/>
      <c r="P32" s="158"/>
    </row>
    <row r="33" spans="1:5" x14ac:dyDescent="0.25">
      <c r="A33" s="323" t="s">
        <v>1157</v>
      </c>
      <c r="B33" s="323"/>
      <c r="C33" s="323"/>
      <c r="D33" s="190">
        <f>SUM(D19:D32)</f>
        <v>1</v>
      </c>
      <c r="E33" s="249"/>
    </row>
  </sheetData>
  <mergeCells count="67">
    <mergeCell ref="B32:C32"/>
    <mergeCell ref="M27:M29"/>
    <mergeCell ref="A30:A31"/>
    <mergeCell ref="B30:C31"/>
    <mergeCell ref="D30:D31"/>
    <mergeCell ref="E30:E31"/>
    <mergeCell ref="F30:F31"/>
    <mergeCell ref="G30:G31"/>
    <mergeCell ref="H30:H31"/>
    <mergeCell ref="I30:I31"/>
    <mergeCell ref="J30:J31"/>
    <mergeCell ref="G27:G29"/>
    <mergeCell ref="H27:H29"/>
    <mergeCell ref="I27:I29"/>
    <mergeCell ref="J27:J29"/>
    <mergeCell ref="M30:M31"/>
    <mergeCell ref="A27:A29"/>
    <mergeCell ref="B27:C29"/>
    <mergeCell ref="D27:D29"/>
    <mergeCell ref="E27:E29"/>
    <mergeCell ref="F27:F29"/>
    <mergeCell ref="G19:G23"/>
    <mergeCell ref="J19:J23"/>
    <mergeCell ref="M19:M23"/>
    <mergeCell ref="A24:A26"/>
    <mergeCell ref="B24:C26"/>
    <mergeCell ref="D24:D26"/>
    <mergeCell ref="E24:E26"/>
    <mergeCell ref="F24:F26"/>
    <mergeCell ref="G24:G26"/>
    <mergeCell ref="H24:H26"/>
    <mergeCell ref="I24:I26"/>
    <mergeCell ref="J24:J26"/>
    <mergeCell ref="M24:M26"/>
    <mergeCell ref="B18:C18"/>
    <mergeCell ref="A19:A23"/>
    <mergeCell ref="B19:C23"/>
    <mergeCell ref="D19:D23"/>
    <mergeCell ref="E19:E23"/>
    <mergeCell ref="A13:V14"/>
    <mergeCell ref="A15:B15"/>
    <mergeCell ref="C15:Q15"/>
    <mergeCell ref="U15:V15"/>
    <mergeCell ref="A16:B16"/>
    <mergeCell ref="C16:Q16"/>
    <mergeCell ref="U16:V16"/>
    <mergeCell ref="T10:V10"/>
    <mergeCell ref="A11:B11"/>
    <mergeCell ref="C11:V11"/>
    <mergeCell ref="A12:B12"/>
    <mergeCell ref="C12:V12"/>
    <mergeCell ref="A33:C33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6B31-0686-486B-9D27-D44C1C3C1DD9}">
  <dimension ref="A1:V57"/>
  <sheetViews>
    <sheetView tabSelected="1" zoomScale="55" zoomScaleNormal="55" workbookViewId="0">
      <selection activeCell="B39" sqref="B39:C43"/>
    </sheetView>
  </sheetViews>
  <sheetFormatPr baseColWidth="10" defaultColWidth="11.42578125" defaultRowHeight="18" x14ac:dyDescent="0.25"/>
  <cols>
    <col min="1" max="1" width="22.42578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27" style="153" customWidth="1"/>
    <col min="7" max="7" width="33.140625" style="153" bestFit="1" customWidth="1"/>
    <col min="8" max="10" width="29.85546875" style="153" customWidth="1"/>
    <col min="11" max="11" width="41" style="153" customWidth="1"/>
    <col min="12" max="12" width="16.28515625" style="153" customWidth="1"/>
    <col min="13" max="13" width="20.7109375" style="153" customWidth="1"/>
    <col min="14" max="14" width="22.28515625" style="153" customWidth="1"/>
    <col min="15" max="15" width="28.28515625" style="153" customWidth="1"/>
    <col min="16" max="16" width="21.71093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5" style="153" customWidth="1"/>
    <col min="21" max="21" width="22.2851562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44946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637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618" t="s">
        <v>846</v>
      </c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7"/>
    </row>
    <row r="12" spans="1:22" ht="72" customHeight="1" x14ac:dyDescent="0.25">
      <c r="A12" s="344" t="s">
        <v>224</v>
      </c>
      <c r="B12" s="344"/>
      <c r="C12" s="615" t="s">
        <v>638</v>
      </c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7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ht="60.75" customHeight="1" x14ac:dyDescent="0.25">
      <c r="A16" s="369" t="s">
        <v>977</v>
      </c>
      <c r="B16" s="369"/>
      <c r="C16" s="608" t="s">
        <v>978</v>
      </c>
      <c r="D16" s="608"/>
      <c r="E16" s="608"/>
      <c r="F16" s="608"/>
      <c r="G16" s="608"/>
      <c r="H16" s="608"/>
      <c r="I16" s="608"/>
      <c r="J16" s="608"/>
      <c r="K16" s="608"/>
      <c r="L16" s="608"/>
      <c r="M16" s="608"/>
      <c r="N16" s="608"/>
      <c r="O16" s="608"/>
      <c r="P16" s="608"/>
      <c r="Q16" s="608"/>
      <c r="R16" s="163" t="s">
        <v>323</v>
      </c>
      <c r="S16" s="183">
        <v>44927</v>
      </c>
      <c r="T16" s="165">
        <v>0.2</v>
      </c>
      <c r="U16" s="365" t="s">
        <v>973</v>
      </c>
      <c r="V16" s="366"/>
    </row>
    <row r="17" spans="1:22" x14ac:dyDescent="0.25">
      <c r="O17" s="159"/>
    </row>
    <row r="18" spans="1:22" ht="132.75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132.75" customHeight="1" x14ac:dyDescent="0.25">
      <c r="A19" s="173">
        <v>1</v>
      </c>
      <c r="B19" s="319" t="s">
        <v>851</v>
      </c>
      <c r="C19" s="319"/>
      <c r="D19" s="162">
        <v>0.09</v>
      </c>
      <c r="E19" s="173" t="s">
        <v>639</v>
      </c>
      <c r="F19" s="173" t="s">
        <v>847</v>
      </c>
      <c r="G19" s="189">
        <f>8000000*3</f>
        <v>24000000</v>
      </c>
      <c r="H19" s="173" t="s">
        <v>848</v>
      </c>
      <c r="I19" s="173" t="s">
        <v>849</v>
      </c>
      <c r="J19" s="173" t="s">
        <v>850</v>
      </c>
      <c r="K19" s="173" t="s">
        <v>854</v>
      </c>
      <c r="L19" s="162">
        <v>1</v>
      </c>
      <c r="M19" s="173" t="s">
        <v>852</v>
      </c>
      <c r="N19" s="164">
        <v>44958</v>
      </c>
      <c r="O19" s="164">
        <v>45291</v>
      </c>
      <c r="P19" s="173" t="s">
        <v>853</v>
      </c>
      <c r="Q19" s="173"/>
      <c r="R19" s="173"/>
      <c r="S19" s="173"/>
      <c r="T19" s="173"/>
      <c r="U19" s="173"/>
      <c r="V19" s="173"/>
    </row>
    <row r="20" spans="1:22" ht="50.25" customHeight="1" x14ac:dyDescent="0.25">
      <c r="A20" s="319">
        <v>2</v>
      </c>
      <c r="B20" s="319" t="s">
        <v>856</v>
      </c>
      <c r="C20" s="319"/>
      <c r="D20" s="322">
        <v>0.09</v>
      </c>
      <c r="E20" s="319" t="s">
        <v>639</v>
      </c>
      <c r="F20" s="319" t="s">
        <v>640</v>
      </c>
      <c r="G20" s="387">
        <f>8000000*2</f>
        <v>16000000</v>
      </c>
      <c r="H20" s="574" t="s">
        <v>641</v>
      </c>
      <c r="I20" s="574" t="s">
        <v>642</v>
      </c>
      <c r="J20" s="319" t="s">
        <v>643</v>
      </c>
      <c r="K20" s="173" t="s">
        <v>644</v>
      </c>
      <c r="L20" s="162">
        <v>0.3</v>
      </c>
      <c r="M20" s="319" t="s">
        <v>639</v>
      </c>
      <c r="N20" s="492">
        <v>44927</v>
      </c>
      <c r="O20" s="492">
        <v>45138</v>
      </c>
      <c r="P20" s="319" t="s">
        <v>640</v>
      </c>
      <c r="Q20" s="173"/>
      <c r="R20" s="173"/>
      <c r="S20" s="173"/>
      <c r="T20" s="173"/>
      <c r="U20" s="173"/>
      <c r="V20" s="173"/>
    </row>
    <row r="21" spans="1:22" ht="47.25" customHeight="1" x14ac:dyDescent="0.25">
      <c r="A21" s="319"/>
      <c r="B21" s="319"/>
      <c r="C21" s="319"/>
      <c r="D21" s="319"/>
      <c r="E21" s="319"/>
      <c r="F21" s="319"/>
      <c r="G21" s="387"/>
      <c r="H21" s="574"/>
      <c r="I21" s="574"/>
      <c r="J21" s="319"/>
      <c r="K21" s="173" t="s">
        <v>645</v>
      </c>
      <c r="L21" s="162">
        <v>0.2</v>
      </c>
      <c r="M21" s="319"/>
      <c r="N21" s="492"/>
      <c r="O21" s="319"/>
      <c r="P21" s="319"/>
      <c r="Q21" s="173"/>
      <c r="R21" s="173"/>
      <c r="S21" s="173"/>
      <c r="T21" s="173"/>
      <c r="U21" s="173"/>
      <c r="V21" s="173"/>
    </row>
    <row r="22" spans="1:22" ht="41.25" customHeight="1" x14ac:dyDescent="0.25">
      <c r="A22" s="319"/>
      <c r="B22" s="319"/>
      <c r="C22" s="319"/>
      <c r="D22" s="319"/>
      <c r="E22" s="319"/>
      <c r="F22" s="319"/>
      <c r="G22" s="387"/>
      <c r="H22" s="574"/>
      <c r="I22" s="574"/>
      <c r="J22" s="319"/>
      <c r="K22" s="173" t="s">
        <v>646</v>
      </c>
      <c r="L22" s="162">
        <v>0.25</v>
      </c>
      <c r="M22" s="319"/>
      <c r="N22" s="492"/>
      <c r="O22" s="319"/>
      <c r="P22" s="319"/>
      <c r="Q22" s="173"/>
      <c r="R22" s="173"/>
      <c r="S22" s="173"/>
      <c r="T22" s="173"/>
      <c r="U22" s="173"/>
      <c r="V22" s="173"/>
    </row>
    <row r="23" spans="1:22" ht="105" customHeight="1" x14ac:dyDescent="0.25">
      <c r="A23" s="319"/>
      <c r="B23" s="319"/>
      <c r="C23" s="319"/>
      <c r="D23" s="319"/>
      <c r="E23" s="319"/>
      <c r="F23" s="319"/>
      <c r="G23" s="387"/>
      <c r="H23" s="574"/>
      <c r="I23" s="574"/>
      <c r="J23" s="319"/>
      <c r="K23" s="173" t="s">
        <v>857</v>
      </c>
      <c r="L23" s="162">
        <v>0.25</v>
      </c>
      <c r="M23" s="319"/>
      <c r="N23" s="492"/>
      <c r="O23" s="319"/>
      <c r="P23" s="319"/>
      <c r="Q23" s="173"/>
      <c r="R23" s="173"/>
      <c r="S23" s="173"/>
      <c r="T23" s="173"/>
      <c r="U23" s="173"/>
      <c r="V23" s="173"/>
    </row>
    <row r="24" spans="1:22" s="251" customFormat="1" ht="81.75" customHeight="1" x14ac:dyDescent="0.25">
      <c r="A24" s="574">
        <v>3</v>
      </c>
      <c r="B24" s="620" t="s">
        <v>974</v>
      </c>
      <c r="C24" s="620"/>
      <c r="D24" s="621">
        <v>0.09</v>
      </c>
      <c r="E24" s="574" t="s">
        <v>647</v>
      </c>
      <c r="F24" s="574" t="s">
        <v>648</v>
      </c>
      <c r="G24" s="324">
        <v>8000000</v>
      </c>
      <c r="H24" s="574" t="s">
        <v>975</v>
      </c>
      <c r="I24" s="574" t="s">
        <v>714</v>
      </c>
      <c r="J24" s="574" t="s">
        <v>649</v>
      </c>
      <c r="K24" s="574" t="s">
        <v>855</v>
      </c>
      <c r="L24" s="619">
        <v>1</v>
      </c>
      <c r="M24" s="574" t="s">
        <v>639</v>
      </c>
      <c r="N24" s="505">
        <v>44958</v>
      </c>
      <c r="O24" s="505">
        <v>45291</v>
      </c>
      <c r="P24" s="574" t="s">
        <v>648</v>
      </c>
      <c r="Q24" s="191"/>
      <c r="R24" s="191"/>
      <c r="S24" s="191"/>
      <c r="T24" s="191"/>
      <c r="U24" s="191"/>
      <c r="V24" s="191"/>
    </row>
    <row r="25" spans="1:22" s="251" customFormat="1" x14ac:dyDescent="0.25">
      <c r="A25" s="574"/>
      <c r="B25" s="620"/>
      <c r="C25" s="620"/>
      <c r="D25" s="574"/>
      <c r="E25" s="574"/>
      <c r="F25" s="574"/>
      <c r="G25" s="324"/>
      <c r="H25" s="574"/>
      <c r="I25" s="574"/>
      <c r="J25" s="574"/>
      <c r="K25" s="574"/>
      <c r="L25" s="619"/>
      <c r="M25" s="574"/>
      <c r="N25" s="505"/>
      <c r="O25" s="574"/>
      <c r="P25" s="574"/>
      <c r="Q25" s="191"/>
      <c r="R25" s="191"/>
      <c r="S25" s="191"/>
      <c r="T25" s="191"/>
      <c r="U25" s="191"/>
      <c r="V25" s="191"/>
    </row>
    <row r="26" spans="1:22" s="251" customFormat="1" x14ac:dyDescent="0.25">
      <c r="A26" s="574"/>
      <c r="B26" s="620"/>
      <c r="C26" s="620"/>
      <c r="D26" s="574"/>
      <c r="E26" s="574"/>
      <c r="F26" s="574"/>
      <c r="G26" s="324"/>
      <c r="H26" s="574"/>
      <c r="I26" s="574"/>
      <c r="J26" s="574"/>
      <c r="K26" s="574"/>
      <c r="L26" s="619"/>
      <c r="M26" s="574"/>
      <c r="N26" s="505"/>
      <c r="O26" s="574"/>
      <c r="P26" s="574"/>
      <c r="Q26" s="191"/>
      <c r="R26" s="191"/>
      <c r="S26" s="191"/>
      <c r="T26" s="191"/>
      <c r="U26" s="191"/>
      <c r="V26" s="191"/>
    </row>
    <row r="27" spans="1:22" s="251" customFormat="1" ht="36" customHeight="1" x14ac:dyDescent="0.25">
      <c r="A27" s="574"/>
      <c r="B27" s="620"/>
      <c r="C27" s="620"/>
      <c r="D27" s="574"/>
      <c r="E27" s="574"/>
      <c r="F27" s="574"/>
      <c r="G27" s="324"/>
      <c r="H27" s="574"/>
      <c r="I27" s="574"/>
      <c r="J27" s="574"/>
      <c r="K27" s="574"/>
      <c r="L27" s="619"/>
      <c r="M27" s="574"/>
      <c r="N27" s="505"/>
      <c r="O27" s="574"/>
      <c r="P27" s="574"/>
      <c r="Q27" s="191"/>
      <c r="R27" s="191"/>
      <c r="S27" s="191"/>
      <c r="T27" s="191"/>
      <c r="U27" s="191"/>
      <c r="V27" s="191"/>
    </row>
    <row r="28" spans="1:22" ht="20.25" customHeight="1" x14ac:dyDescent="0.25">
      <c r="A28" s="319">
        <v>4</v>
      </c>
      <c r="B28" s="319" t="s">
        <v>650</v>
      </c>
      <c r="C28" s="319"/>
      <c r="D28" s="322">
        <v>0.09</v>
      </c>
      <c r="E28" s="319" t="s">
        <v>639</v>
      </c>
      <c r="F28" s="319" t="s">
        <v>651</v>
      </c>
      <c r="G28" s="387">
        <f>8000000*12</f>
        <v>96000000</v>
      </c>
      <c r="H28" s="574" t="s">
        <v>976</v>
      </c>
      <c r="I28" s="319" t="s">
        <v>652</v>
      </c>
      <c r="J28" s="319" t="s">
        <v>653</v>
      </c>
      <c r="K28" s="187" t="s">
        <v>654</v>
      </c>
      <c r="L28" s="162">
        <v>0.25</v>
      </c>
      <c r="M28" s="319" t="s">
        <v>639</v>
      </c>
      <c r="N28" s="492">
        <v>44927</v>
      </c>
      <c r="O28" s="492">
        <v>45046</v>
      </c>
      <c r="P28" s="319" t="s">
        <v>655</v>
      </c>
      <c r="Q28" s="173"/>
      <c r="R28" s="173"/>
      <c r="S28" s="173"/>
      <c r="T28" s="173"/>
      <c r="U28" s="173"/>
      <c r="V28" s="173"/>
    </row>
    <row r="29" spans="1:22" x14ac:dyDescent="0.25">
      <c r="A29" s="319"/>
      <c r="B29" s="319"/>
      <c r="C29" s="319"/>
      <c r="D29" s="319"/>
      <c r="E29" s="319"/>
      <c r="F29" s="319"/>
      <c r="G29" s="387"/>
      <c r="H29" s="574"/>
      <c r="I29" s="319"/>
      <c r="J29" s="319"/>
      <c r="K29" s="187" t="s">
        <v>656</v>
      </c>
      <c r="L29" s="162">
        <v>0.25</v>
      </c>
      <c r="M29" s="319"/>
      <c r="N29" s="319"/>
      <c r="O29" s="319"/>
      <c r="P29" s="319"/>
      <c r="Q29" s="173"/>
      <c r="R29" s="173"/>
      <c r="S29" s="173"/>
      <c r="T29" s="173"/>
      <c r="U29" s="173"/>
      <c r="V29" s="173"/>
    </row>
    <row r="30" spans="1:22" x14ac:dyDescent="0.25">
      <c r="A30" s="319"/>
      <c r="B30" s="319"/>
      <c r="C30" s="319"/>
      <c r="D30" s="319"/>
      <c r="E30" s="319"/>
      <c r="F30" s="319"/>
      <c r="G30" s="387"/>
      <c r="H30" s="574"/>
      <c r="I30" s="319"/>
      <c r="J30" s="319"/>
      <c r="K30" s="187" t="s">
        <v>657</v>
      </c>
      <c r="L30" s="162">
        <v>0.4</v>
      </c>
      <c r="M30" s="319"/>
      <c r="N30" s="319"/>
      <c r="O30" s="319"/>
      <c r="P30" s="319"/>
      <c r="Q30" s="173"/>
      <c r="R30" s="173"/>
      <c r="S30" s="173"/>
      <c r="T30" s="173"/>
      <c r="U30" s="173"/>
      <c r="V30" s="173"/>
    </row>
    <row r="31" spans="1:22" ht="40.5" customHeight="1" x14ac:dyDescent="0.25">
      <c r="A31" s="319"/>
      <c r="B31" s="319"/>
      <c r="C31" s="319"/>
      <c r="D31" s="319"/>
      <c r="E31" s="319"/>
      <c r="F31" s="319"/>
      <c r="G31" s="387"/>
      <c r="H31" s="574"/>
      <c r="I31" s="319"/>
      <c r="J31" s="319"/>
      <c r="K31" s="446" t="s">
        <v>658</v>
      </c>
      <c r="L31" s="162">
        <v>0.1</v>
      </c>
      <c r="M31" s="319"/>
      <c r="N31" s="319"/>
      <c r="O31" s="319"/>
      <c r="P31" s="319"/>
      <c r="Q31" s="173"/>
      <c r="R31" s="173"/>
      <c r="S31" s="173"/>
      <c r="T31" s="173"/>
      <c r="U31" s="173"/>
      <c r="V31" s="173"/>
    </row>
    <row r="32" spans="1:22" x14ac:dyDescent="0.25">
      <c r="A32" s="319"/>
      <c r="B32" s="319"/>
      <c r="C32" s="319"/>
      <c r="D32" s="319"/>
      <c r="E32" s="319"/>
      <c r="F32" s="319"/>
      <c r="G32" s="387"/>
      <c r="H32" s="574"/>
      <c r="I32" s="319"/>
      <c r="J32" s="319"/>
      <c r="K32" s="446"/>
      <c r="L32" s="173"/>
      <c r="M32" s="319"/>
      <c r="N32" s="319"/>
      <c r="O32" s="319"/>
      <c r="P32" s="319"/>
      <c r="Q32" s="173"/>
      <c r="R32" s="173"/>
      <c r="S32" s="173"/>
      <c r="T32" s="173"/>
      <c r="U32" s="173"/>
      <c r="V32" s="173"/>
    </row>
    <row r="33" spans="1:22" ht="36" x14ac:dyDescent="0.25">
      <c r="A33" s="319">
        <v>5</v>
      </c>
      <c r="B33" s="319" t="s">
        <v>659</v>
      </c>
      <c r="C33" s="319"/>
      <c r="D33" s="322">
        <v>0.09</v>
      </c>
      <c r="E33" s="319" t="s">
        <v>639</v>
      </c>
      <c r="F33" s="319" t="s">
        <v>858</v>
      </c>
      <c r="G33" s="387">
        <f>8000000*4</f>
        <v>32000000</v>
      </c>
      <c r="H33" s="574" t="s">
        <v>660</v>
      </c>
      <c r="I33" s="319" t="s">
        <v>661</v>
      </c>
      <c r="J33" s="319" t="s">
        <v>662</v>
      </c>
      <c r="K33" s="187" t="s">
        <v>663</v>
      </c>
      <c r="L33" s="162">
        <v>0.4</v>
      </c>
      <c r="M33" s="319" t="s">
        <v>639</v>
      </c>
      <c r="N33" s="492">
        <v>44927</v>
      </c>
      <c r="O33" s="492">
        <v>45291</v>
      </c>
      <c r="P33" s="319" t="s">
        <v>664</v>
      </c>
      <c r="Q33" s="173"/>
      <c r="R33" s="173"/>
      <c r="S33" s="173"/>
      <c r="T33" s="173"/>
      <c r="U33" s="173"/>
      <c r="V33" s="173"/>
    </row>
    <row r="34" spans="1:22" ht="54" x14ac:dyDescent="0.25">
      <c r="A34" s="319"/>
      <c r="B34" s="319"/>
      <c r="C34" s="319"/>
      <c r="D34" s="319"/>
      <c r="E34" s="319"/>
      <c r="F34" s="319"/>
      <c r="G34" s="387"/>
      <c r="H34" s="574"/>
      <c r="I34" s="319"/>
      <c r="J34" s="319"/>
      <c r="K34" s="187" t="s">
        <v>665</v>
      </c>
      <c r="L34" s="162">
        <v>0.6</v>
      </c>
      <c r="M34" s="319"/>
      <c r="N34" s="319"/>
      <c r="O34" s="319"/>
      <c r="P34" s="319"/>
      <c r="Q34" s="173"/>
      <c r="R34" s="173"/>
      <c r="S34" s="173"/>
      <c r="T34" s="173"/>
      <c r="U34" s="173"/>
      <c r="V34" s="173"/>
    </row>
    <row r="35" spans="1:22" ht="40.5" customHeight="1" x14ac:dyDescent="0.25">
      <c r="A35" s="319">
        <v>6</v>
      </c>
      <c r="B35" s="319" t="s">
        <v>859</v>
      </c>
      <c r="C35" s="319"/>
      <c r="D35" s="322">
        <v>0.09</v>
      </c>
      <c r="E35" s="319" t="s">
        <v>638</v>
      </c>
      <c r="F35" s="319" t="s">
        <v>640</v>
      </c>
      <c r="G35" s="387">
        <f>8000000*2</f>
        <v>16000000</v>
      </c>
      <c r="H35" s="574" t="s">
        <v>666</v>
      </c>
      <c r="I35" s="574" t="s">
        <v>667</v>
      </c>
      <c r="J35" s="319" t="s">
        <v>653</v>
      </c>
      <c r="K35" s="173" t="s">
        <v>644</v>
      </c>
      <c r="L35" s="162">
        <v>0.3</v>
      </c>
      <c r="M35" s="319" t="s">
        <v>639</v>
      </c>
      <c r="N35" s="492">
        <v>44927</v>
      </c>
      <c r="O35" s="492">
        <v>45138</v>
      </c>
      <c r="P35" s="319" t="s">
        <v>640</v>
      </c>
      <c r="Q35" s="173"/>
      <c r="R35" s="173"/>
      <c r="S35" s="173"/>
      <c r="T35" s="173"/>
      <c r="U35" s="173"/>
      <c r="V35" s="173"/>
    </row>
    <row r="36" spans="1:22" x14ac:dyDescent="0.25">
      <c r="A36" s="319"/>
      <c r="B36" s="319"/>
      <c r="C36" s="319"/>
      <c r="D36" s="319"/>
      <c r="E36" s="319"/>
      <c r="F36" s="319"/>
      <c r="G36" s="387"/>
      <c r="H36" s="574"/>
      <c r="I36" s="574"/>
      <c r="J36" s="319"/>
      <c r="K36" s="173" t="s">
        <v>645</v>
      </c>
      <c r="L36" s="162">
        <v>0.2</v>
      </c>
      <c r="M36" s="319"/>
      <c r="N36" s="319"/>
      <c r="O36" s="319"/>
      <c r="P36" s="319"/>
      <c r="Q36" s="173"/>
      <c r="R36" s="173"/>
      <c r="S36" s="173"/>
      <c r="T36" s="173"/>
      <c r="U36" s="173"/>
      <c r="V36" s="173"/>
    </row>
    <row r="37" spans="1:22" x14ac:dyDescent="0.25">
      <c r="A37" s="319"/>
      <c r="B37" s="319"/>
      <c r="C37" s="319"/>
      <c r="D37" s="319"/>
      <c r="E37" s="319"/>
      <c r="F37" s="319"/>
      <c r="G37" s="387"/>
      <c r="H37" s="574"/>
      <c r="I37" s="574"/>
      <c r="J37" s="319"/>
      <c r="K37" s="173" t="s">
        <v>646</v>
      </c>
      <c r="L37" s="162">
        <v>0.25</v>
      </c>
      <c r="M37" s="319"/>
      <c r="N37" s="319"/>
      <c r="O37" s="319"/>
      <c r="P37" s="319"/>
      <c r="Q37" s="173"/>
      <c r="R37" s="173"/>
      <c r="S37" s="173"/>
      <c r="T37" s="173"/>
      <c r="U37" s="173"/>
      <c r="V37" s="173"/>
    </row>
    <row r="38" spans="1:22" ht="36" x14ac:dyDescent="0.25">
      <c r="A38" s="319"/>
      <c r="B38" s="319"/>
      <c r="C38" s="319"/>
      <c r="D38" s="319"/>
      <c r="E38" s="319"/>
      <c r="F38" s="319"/>
      <c r="G38" s="387"/>
      <c r="H38" s="574"/>
      <c r="I38" s="574"/>
      <c r="J38" s="319"/>
      <c r="K38" s="173" t="s">
        <v>862</v>
      </c>
      <c r="L38" s="162">
        <v>0.25</v>
      </c>
      <c r="M38" s="319"/>
      <c r="N38" s="319"/>
      <c r="O38" s="319"/>
      <c r="P38" s="319"/>
      <c r="Q38" s="173"/>
      <c r="R38" s="173"/>
      <c r="S38" s="173"/>
      <c r="T38" s="173"/>
      <c r="U38" s="173"/>
      <c r="V38" s="173"/>
    </row>
    <row r="39" spans="1:22" s="154" customFormat="1" ht="54" x14ac:dyDescent="0.25">
      <c r="A39" s="622">
        <v>7</v>
      </c>
      <c r="B39" s="622" t="s">
        <v>860</v>
      </c>
      <c r="C39" s="622"/>
      <c r="D39" s="624">
        <v>0.09</v>
      </c>
      <c r="E39" s="622" t="s">
        <v>639</v>
      </c>
      <c r="F39" s="622" t="s">
        <v>668</v>
      </c>
      <c r="G39" s="625">
        <f>8000000*3</f>
        <v>24000000</v>
      </c>
      <c r="H39" s="622" t="s">
        <v>669</v>
      </c>
      <c r="I39" s="622" t="s">
        <v>670</v>
      </c>
      <c r="J39" s="622" t="s">
        <v>671</v>
      </c>
      <c r="K39" s="198" t="s">
        <v>672</v>
      </c>
      <c r="L39" s="201">
        <v>0.1</v>
      </c>
      <c r="M39" s="622" t="s">
        <v>639</v>
      </c>
      <c r="N39" s="623">
        <v>44927</v>
      </c>
      <c r="O39" s="623">
        <v>45107</v>
      </c>
      <c r="P39" s="622" t="s">
        <v>668</v>
      </c>
      <c r="Q39" s="198"/>
      <c r="R39" s="198"/>
      <c r="S39" s="198"/>
      <c r="T39" s="198"/>
      <c r="U39" s="198"/>
      <c r="V39" s="198"/>
    </row>
    <row r="40" spans="1:22" s="154" customFormat="1" ht="36" x14ac:dyDescent="0.25">
      <c r="A40" s="622"/>
      <c r="B40" s="622"/>
      <c r="C40" s="622"/>
      <c r="D40" s="622"/>
      <c r="E40" s="622"/>
      <c r="F40" s="622"/>
      <c r="G40" s="625"/>
      <c r="H40" s="622"/>
      <c r="I40" s="622"/>
      <c r="J40" s="622"/>
      <c r="K40" s="198" t="s">
        <v>673</v>
      </c>
      <c r="L40" s="201">
        <v>0.1</v>
      </c>
      <c r="M40" s="622"/>
      <c r="N40" s="622"/>
      <c r="O40" s="622"/>
      <c r="P40" s="622"/>
      <c r="Q40" s="252"/>
      <c r="R40" s="198"/>
      <c r="S40" s="198"/>
      <c r="T40" s="198"/>
      <c r="U40" s="198"/>
      <c r="V40" s="198"/>
    </row>
    <row r="41" spans="1:22" s="154" customFormat="1" ht="36" x14ac:dyDescent="0.25">
      <c r="A41" s="622"/>
      <c r="B41" s="622"/>
      <c r="C41" s="622"/>
      <c r="D41" s="622"/>
      <c r="E41" s="622"/>
      <c r="F41" s="622"/>
      <c r="G41" s="625"/>
      <c r="H41" s="622"/>
      <c r="I41" s="622"/>
      <c r="J41" s="622"/>
      <c r="K41" s="198" t="s">
        <v>674</v>
      </c>
      <c r="L41" s="201">
        <v>0.2</v>
      </c>
      <c r="M41" s="622"/>
      <c r="N41" s="622"/>
      <c r="O41" s="622"/>
      <c r="P41" s="622"/>
      <c r="Q41" s="198"/>
      <c r="R41" s="198"/>
      <c r="S41" s="198"/>
      <c r="T41" s="198"/>
      <c r="U41" s="198"/>
      <c r="V41" s="198"/>
    </row>
    <row r="42" spans="1:22" s="154" customFormat="1" ht="36" x14ac:dyDescent="0.25">
      <c r="A42" s="622"/>
      <c r="B42" s="622"/>
      <c r="C42" s="622"/>
      <c r="D42" s="622"/>
      <c r="E42" s="622"/>
      <c r="F42" s="622"/>
      <c r="G42" s="625"/>
      <c r="H42" s="622"/>
      <c r="I42" s="622"/>
      <c r="J42" s="622"/>
      <c r="K42" s="198" t="s">
        <v>675</v>
      </c>
      <c r="L42" s="201">
        <v>0.4</v>
      </c>
      <c r="M42" s="622"/>
      <c r="N42" s="622"/>
      <c r="O42" s="622"/>
      <c r="P42" s="622"/>
      <c r="Q42" s="198"/>
      <c r="R42" s="198"/>
      <c r="S42" s="198"/>
      <c r="T42" s="198"/>
      <c r="U42" s="198"/>
      <c r="V42" s="198"/>
    </row>
    <row r="43" spans="1:22" s="154" customFormat="1" ht="36" x14ac:dyDescent="0.25">
      <c r="A43" s="622"/>
      <c r="B43" s="622"/>
      <c r="C43" s="622"/>
      <c r="D43" s="622"/>
      <c r="E43" s="622"/>
      <c r="F43" s="622"/>
      <c r="G43" s="625"/>
      <c r="H43" s="622"/>
      <c r="I43" s="622"/>
      <c r="J43" s="622"/>
      <c r="K43" s="198" t="s">
        <v>861</v>
      </c>
      <c r="L43" s="201">
        <v>0.2</v>
      </c>
      <c r="M43" s="622"/>
      <c r="N43" s="622"/>
      <c r="O43" s="622"/>
      <c r="P43" s="622"/>
      <c r="Q43" s="198"/>
      <c r="R43" s="198"/>
      <c r="S43" s="198"/>
      <c r="T43" s="198"/>
      <c r="U43" s="198"/>
      <c r="V43" s="198"/>
    </row>
    <row r="44" spans="1:22" s="154" customFormat="1" ht="36" x14ac:dyDescent="0.25">
      <c r="A44" s="622">
        <v>8</v>
      </c>
      <c r="B44" s="622" t="s">
        <v>676</v>
      </c>
      <c r="C44" s="622"/>
      <c r="D44" s="624">
        <v>0.09</v>
      </c>
      <c r="E44" s="622" t="s">
        <v>639</v>
      </c>
      <c r="F44" s="622" t="s">
        <v>668</v>
      </c>
      <c r="G44" s="625">
        <f>8000000*6</f>
        <v>48000000</v>
      </c>
      <c r="H44" s="622" t="s">
        <v>669</v>
      </c>
      <c r="I44" s="622" t="s">
        <v>670</v>
      </c>
      <c r="J44" s="622" t="s">
        <v>671</v>
      </c>
      <c r="K44" s="198" t="s">
        <v>677</v>
      </c>
      <c r="L44" s="201">
        <v>0.5</v>
      </c>
      <c r="M44" s="622" t="s">
        <v>639</v>
      </c>
      <c r="N44" s="623">
        <v>44927</v>
      </c>
      <c r="O44" s="623">
        <v>45046</v>
      </c>
      <c r="P44" s="622" t="s">
        <v>668</v>
      </c>
      <c r="Q44" s="198"/>
      <c r="R44" s="198"/>
      <c r="S44" s="198"/>
      <c r="T44" s="198"/>
      <c r="U44" s="198"/>
      <c r="V44" s="198"/>
    </row>
    <row r="45" spans="1:22" s="154" customFormat="1" ht="36" x14ac:dyDescent="0.25">
      <c r="A45" s="622"/>
      <c r="B45" s="622"/>
      <c r="C45" s="622"/>
      <c r="D45" s="622"/>
      <c r="E45" s="622"/>
      <c r="F45" s="622"/>
      <c r="G45" s="625"/>
      <c r="H45" s="622"/>
      <c r="I45" s="622"/>
      <c r="J45" s="622"/>
      <c r="K45" s="198" t="s">
        <v>863</v>
      </c>
      <c r="L45" s="201">
        <v>0.5</v>
      </c>
      <c r="M45" s="622"/>
      <c r="N45" s="622"/>
      <c r="O45" s="622"/>
      <c r="P45" s="622"/>
      <c r="Q45" s="252"/>
      <c r="R45" s="198"/>
      <c r="S45" s="198"/>
      <c r="T45" s="198"/>
      <c r="U45" s="198"/>
      <c r="V45" s="198"/>
    </row>
    <row r="46" spans="1:22" ht="54" x14ac:dyDescent="0.25">
      <c r="A46" s="319">
        <v>9</v>
      </c>
      <c r="B46" s="319" t="s">
        <v>678</v>
      </c>
      <c r="C46" s="319"/>
      <c r="D46" s="322">
        <v>0.09</v>
      </c>
      <c r="E46" s="319" t="s">
        <v>647</v>
      </c>
      <c r="F46" s="319" t="s">
        <v>679</v>
      </c>
      <c r="G46" s="387">
        <f>8000000*8</f>
        <v>64000000</v>
      </c>
      <c r="H46" s="574" t="s">
        <v>680</v>
      </c>
      <c r="I46" s="574" t="s">
        <v>681</v>
      </c>
      <c r="J46" s="574" t="s">
        <v>662</v>
      </c>
      <c r="K46" s="173" t="s">
        <v>682</v>
      </c>
      <c r="L46" s="162">
        <v>0.5</v>
      </c>
      <c r="M46" s="319" t="s">
        <v>639</v>
      </c>
      <c r="N46" s="492">
        <v>44927</v>
      </c>
      <c r="O46" s="492">
        <v>45107</v>
      </c>
      <c r="P46" s="319" t="s">
        <v>683</v>
      </c>
      <c r="Q46" s="173"/>
      <c r="R46" s="173"/>
      <c r="S46" s="173"/>
      <c r="T46" s="173"/>
      <c r="U46" s="173"/>
      <c r="V46" s="173"/>
    </row>
    <row r="47" spans="1:22" ht="36" x14ac:dyDescent="0.25">
      <c r="A47" s="319"/>
      <c r="B47" s="319"/>
      <c r="C47" s="319"/>
      <c r="D47" s="319"/>
      <c r="E47" s="319"/>
      <c r="F47" s="319"/>
      <c r="G47" s="387"/>
      <c r="H47" s="574"/>
      <c r="I47" s="574"/>
      <c r="J47" s="574"/>
      <c r="K47" s="173" t="s">
        <v>684</v>
      </c>
      <c r="L47" s="162">
        <v>0.5</v>
      </c>
      <c r="M47" s="319"/>
      <c r="N47" s="319"/>
      <c r="O47" s="319"/>
      <c r="P47" s="319"/>
      <c r="Q47" s="173"/>
      <c r="R47" s="173"/>
      <c r="S47" s="173"/>
      <c r="T47" s="173"/>
      <c r="U47" s="173"/>
      <c r="V47" s="173"/>
    </row>
    <row r="48" spans="1:22" ht="55.5" customHeight="1" x14ac:dyDescent="0.25">
      <c r="A48" s="319">
        <v>10</v>
      </c>
      <c r="B48" s="319" t="s">
        <v>685</v>
      </c>
      <c r="C48" s="319"/>
      <c r="D48" s="322">
        <v>0.09</v>
      </c>
      <c r="E48" s="319" t="s">
        <v>639</v>
      </c>
      <c r="F48" s="319" t="s">
        <v>686</v>
      </c>
      <c r="G48" s="387">
        <f>8000000*4</f>
        <v>32000000</v>
      </c>
      <c r="H48" s="319" t="s">
        <v>687</v>
      </c>
      <c r="I48" s="319" t="s">
        <v>688</v>
      </c>
      <c r="J48" s="319" t="s">
        <v>671</v>
      </c>
      <c r="K48" s="173" t="s">
        <v>689</v>
      </c>
      <c r="L48" s="162">
        <v>0.5</v>
      </c>
      <c r="M48" s="319" t="s">
        <v>639</v>
      </c>
      <c r="N48" s="492">
        <v>44927</v>
      </c>
      <c r="O48" s="492">
        <v>45107</v>
      </c>
      <c r="P48" s="319" t="s">
        <v>686</v>
      </c>
      <c r="Q48" s="173"/>
      <c r="R48" s="173"/>
      <c r="S48" s="173"/>
      <c r="T48" s="173"/>
      <c r="U48" s="173"/>
      <c r="V48" s="173"/>
    </row>
    <row r="49" spans="1:22" ht="55.5" customHeight="1" x14ac:dyDescent="0.25">
      <c r="A49" s="319"/>
      <c r="B49" s="319"/>
      <c r="C49" s="319"/>
      <c r="D49" s="322"/>
      <c r="E49" s="319"/>
      <c r="F49" s="319"/>
      <c r="G49" s="387"/>
      <c r="H49" s="319"/>
      <c r="I49" s="319"/>
      <c r="J49" s="319"/>
      <c r="K49" s="178" t="s">
        <v>690</v>
      </c>
      <c r="L49" s="162">
        <v>0.5</v>
      </c>
      <c r="M49" s="319"/>
      <c r="N49" s="492"/>
      <c r="O49" s="492"/>
      <c r="P49" s="319"/>
      <c r="Q49" s="173"/>
      <c r="R49" s="173"/>
      <c r="S49" s="173"/>
      <c r="T49" s="173"/>
      <c r="U49" s="173"/>
      <c r="V49" s="173"/>
    </row>
    <row r="50" spans="1:22" ht="36" x14ac:dyDescent="0.25">
      <c r="A50" s="319"/>
      <c r="B50" s="319"/>
      <c r="C50" s="319"/>
      <c r="D50" s="319"/>
      <c r="E50" s="319"/>
      <c r="F50" s="319"/>
      <c r="G50" s="387"/>
      <c r="H50" s="319"/>
      <c r="I50" s="319"/>
      <c r="J50" s="319"/>
      <c r="K50" s="178" t="s">
        <v>864</v>
      </c>
      <c r="L50" s="162">
        <v>0.5</v>
      </c>
      <c r="M50" s="319"/>
      <c r="N50" s="319"/>
      <c r="O50" s="319"/>
      <c r="P50" s="319"/>
      <c r="Q50" s="173"/>
      <c r="R50" s="173"/>
      <c r="S50" s="173"/>
      <c r="T50" s="173"/>
      <c r="U50" s="173"/>
      <c r="V50" s="173"/>
    </row>
    <row r="51" spans="1:22" x14ac:dyDescent="0.25">
      <c r="A51" s="319">
        <v>11</v>
      </c>
      <c r="B51" s="319" t="s">
        <v>691</v>
      </c>
      <c r="C51" s="319"/>
      <c r="D51" s="322">
        <v>0.1</v>
      </c>
      <c r="E51" s="319" t="s">
        <v>639</v>
      </c>
      <c r="F51" s="319" t="s">
        <v>692</v>
      </c>
      <c r="G51" s="387">
        <f>8000000*6</f>
        <v>48000000</v>
      </c>
      <c r="H51" s="345" t="s">
        <v>693</v>
      </c>
      <c r="I51" s="319" t="s">
        <v>694</v>
      </c>
      <c r="J51" s="319" t="s">
        <v>662</v>
      </c>
      <c r="K51" s="173" t="s">
        <v>695</v>
      </c>
      <c r="L51" s="162">
        <v>0.5</v>
      </c>
      <c r="M51" s="319" t="s">
        <v>639</v>
      </c>
      <c r="N51" s="492">
        <v>44927</v>
      </c>
      <c r="O51" s="492">
        <v>45138</v>
      </c>
      <c r="P51" s="319" t="s">
        <v>692</v>
      </c>
      <c r="Q51" s="173"/>
      <c r="R51" s="173"/>
      <c r="S51" s="173"/>
      <c r="T51" s="173"/>
      <c r="U51" s="173"/>
      <c r="V51" s="173"/>
    </row>
    <row r="52" spans="1:22" x14ac:dyDescent="0.25">
      <c r="A52" s="319"/>
      <c r="B52" s="319"/>
      <c r="C52" s="319"/>
      <c r="D52" s="319"/>
      <c r="E52" s="319"/>
      <c r="F52" s="319"/>
      <c r="G52" s="387"/>
      <c r="H52" s="345"/>
      <c r="I52" s="319"/>
      <c r="J52" s="319"/>
      <c r="K52" s="173" t="s">
        <v>696</v>
      </c>
      <c r="L52" s="162">
        <v>0.3</v>
      </c>
      <c r="M52" s="319"/>
      <c r="N52" s="319"/>
      <c r="O52" s="319"/>
      <c r="P52" s="319"/>
      <c r="Q52" s="173"/>
      <c r="R52" s="173"/>
      <c r="S52" s="173"/>
      <c r="T52" s="173"/>
      <c r="U52" s="173"/>
      <c r="V52" s="173"/>
    </row>
    <row r="53" spans="1:22" ht="36" x14ac:dyDescent="0.25">
      <c r="A53" s="319"/>
      <c r="B53" s="319"/>
      <c r="C53" s="319"/>
      <c r="D53" s="319"/>
      <c r="E53" s="319"/>
      <c r="F53" s="319"/>
      <c r="G53" s="387"/>
      <c r="H53" s="345"/>
      <c r="I53" s="319"/>
      <c r="J53" s="319"/>
      <c r="K53" s="173" t="s">
        <v>865</v>
      </c>
      <c r="L53" s="162">
        <v>0.2</v>
      </c>
      <c r="M53" s="319"/>
      <c r="N53" s="319"/>
      <c r="O53" s="319"/>
      <c r="P53" s="319"/>
      <c r="Q53" s="173"/>
      <c r="R53" s="173"/>
      <c r="S53" s="173"/>
      <c r="T53" s="173"/>
      <c r="U53" s="173"/>
      <c r="V53" s="173"/>
    </row>
    <row r="54" spans="1:22" x14ac:dyDescent="0.25">
      <c r="A54" s="323" t="s">
        <v>1157</v>
      </c>
      <c r="B54" s="323"/>
      <c r="C54" s="323"/>
      <c r="D54" s="190">
        <f>SUM(D19:D53)</f>
        <v>0.99999999999999978</v>
      </c>
    </row>
    <row r="55" spans="1:22" ht="76.5" customHeight="1" x14ac:dyDescent="0.25">
      <c r="B55" s="626" t="s">
        <v>1174</v>
      </c>
      <c r="C55" s="626"/>
      <c r="D55" s="626"/>
      <c r="E55" s="626"/>
      <c r="F55" s="626"/>
      <c r="G55" s="626"/>
      <c r="H55" s="626"/>
      <c r="I55" s="626"/>
      <c r="J55" s="626"/>
      <c r="K55" s="626"/>
      <c r="L55" s="626"/>
      <c r="M55" s="626"/>
    </row>
    <row r="56" spans="1:22" x14ac:dyDescent="0.25">
      <c r="B56" s="626"/>
      <c r="C56" s="626"/>
      <c r="D56" s="626"/>
      <c r="E56" s="626"/>
      <c r="F56" s="626"/>
      <c r="G56" s="626"/>
      <c r="H56" s="626"/>
      <c r="I56" s="626"/>
      <c r="J56" s="626"/>
      <c r="K56" s="626"/>
      <c r="L56" s="626"/>
      <c r="M56" s="626"/>
    </row>
    <row r="57" spans="1:22" x14ac:dyDescent="0.25"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6"/>
      <c r="M57" s="626"/>
    </row>
  </sheetData>
  <mergeCells count="164">
    <mergeCell ref="B55:M57"/>
    <mergeCell ref="M51:M53"/>
    <mergeCell ref="N51:N53"/>
    <mergeCell ref="O51:O53"/>
    <mergeCell ref="P51:P53"/>
    <mergeCell ref="B19:C19"/>
    <mergeCell ref="K31:K32"/>
    <mergeCell ref="P48:P50"/>
    <mergeCell ref="A51:A53"/>
    <mergeCell ref="B51:C53"/>
    <mergeCell ref="D51:D53"/>
    <mergeCell ref="E51:E53"/>
    <mergeCell ref="F51:F53"/>
    <mergeCell ref="G51:G53"/>
    <mergeCell ref="H51:H53"/>
    <mergeCell ref="I51:I53"/>
    <mergeCell ref="J51:J53"/>
    <mergeCell ref="H48:H50"/>
    <mergeCell ref="I48:I50"/>
    <mergeCell ref="J48:J50"/>
    <mergeCell ref="M48:M50"/>
    <mergeCell ref="N48:N50"/>
    <mergeCell ref="O48:O50"/>
    <mergeCell ref="M46:M47"/>
    <mergeCell ref="E39:E43"/>
    <mergeCell ref="F39:F43"/>
    <mergeCell ref="G39:G43"/>
    <mergeCell ref="H39:H43"/>
    <mergeCell ref="N46:N47"/>
    <mergeCell ref="O46:O47"/>
    <mergeCell ref="P46:P47"/>
    <mergeCell ref="A48:A50"/>
    <mergeCell ref="B48:C50"/>
    <mergeCell ref="D48:D50"/>
    <mergeCell ref="E48:E50"/>
    <mergeCell ref="F48:F50"/>
    <mergeCell ref="G48:G50"/>
    <mergeCell ref="A46:A47"/>
    <mergeCell ref="B46:C47"/>
    <mergeCell ref="D46:D47"/>
    <mergeCell ref="E46:E47"/>
    <mergeCell ref="F46:F47"/>
    <mergeCell ref="G46:G47"/>
    <mergeCell ref="H46:H47"/>
    <mergeCell ref="I46:I47"/>
    <mergeCell ref="J46:J47"/>
    <mergeCell ref="A44:A45"/>
    <mergeCell ref="B44:C45"/>
    <mergeCell ref="D44:D45"/>
    <mergeCell ref="E44:E45"/>
    <mergeCell ref="F44:F45"/>
    <mergeCell ref="G44:G45"/>
    <mergeCell ref="P44:P45"/>
    <mergeCell ref="H44:H45"/>
    <mergeCell ref="I44:I45"/>
    <mergeCell ref="J44:J45"/>
    <mergeCell ref="M44:M45"/>
    <mergeCell ref="N44:N45"/>
    <mergeCell ref="O44:O45"/>
    <mergeCell ref="I39:I43"/>
    <mergeCell ref="J39:J43"/>
    <mergeCell ref="O33:O34"/>
    <mergeCell ref="P33:P34"/>
    <mergeCell ref="A35:A38"/>
    <mergeCell ref="B35:C38"/>
    <mergeCell ref="D35:D38"/>
    <mergeCell ref="E35:E38"/>
    <mergeCell ref="F35:F38"/>
    <mergeCell ref="G35:G38"/>
    <mergeCell ref="P35:P38"/>
    <mergeCell ref="H35:H38"/>
    <mergeCell ref="I35:I38"/>
    <mergeCell ref="J35:J38"/>
    <mergeCell ref="M35:M38"/>
    <mergeCell ref="N35:N38"/>
    <mergeCell ref="O35:O38"/>
    <mergeCell ref="M39:M43"/>
    <mergeCell ref="N39:N43"/>
    <mergeCell ref="O39:O43"/>
    <mergeCell ref="P39:P43"/>
    <mergeCell ref="A39:A43"/>
    <mergeCell ref="B39:C43"/>
    <mergeCell ref="D39:D43"/>
    <mergeCell ref="P28:P32"/>
    <mergeCell ref="A33:A34"/>
    <mergeCell ref="B33:C34"/>
    <mergeCell ref="D33:D34"/>
    <mergeCell ref="E33:E34"/>
    <mergeCell ref="F33:F34"/>
    <mergeCell ref="G33:G34"/>
    <mergeCell ref="H33:H34"/>
    <mergeCell ref="I33:I34"/>
    <mergeCell ref="J33:J34"/>
    <mergeCell ref="H28:H32"/>
    <mergeCell ref="I28:I32"/>
    <mergeCell ref="J28:J32"/>
    <mergeCell ref="M28:M32"/>
    <mergeCell ref="N28:N32"/>
    <mergeCell ref="O28:O32"/>
    <mergeCell ref="A28:A32"/>
    <mergeCell ref="B28:C32"/>
    <mergeCell ref="D28:D32"/>
    <mergeCell ref="E28:E32"/>
    <mergeCell ref="F28:F32"/>
    <mergeCell ref="G28:G32"/>
    <mergeCell ref="M33:M34"/>
    <mergeCell ref="N33:N34"/>
    <mergeCell ref="K24:K27"/>
    <mergeCell ref="L24:L27"/>
    <mergeCell ref="M24:M27"/>
    <mergeCell ref="N24:N27"/>
    <mergeCell ref="O24:O27"/>
    <mergeCell ref="P24:P27"/>
    <mergeCell ref="P20:P23"/>
    <mergeCell ref="A24:A27"/>
    <mergeCell ref="B24:C27"/>
    <mergeCell ref="D24:D27"/>
    <mergeCell ref="E24:E27"/>
    <mergeCell ref="F24:F27"/>
    <mergeCell ref="G24:G27"/>
    <mergeCell ref="H24:H27"/>
    <mergeCell ref="I24:I27"/>
    <mergeCell ref="J24:J27"/>
    <mergeCell ref="H20:H23"/>
    <mergeCell ref="I20:I23"/>
    <mergeCell ref="J20:J23"/>
    <mergeCell ref="M20:M23"/>
    <mergeCell ref="N20:N23"/>
    <mergeCell ref="O20:O23"/>
    <mergeCell ref="C11:V11"/>
    <mergeCell ref="A16:B16"/>
    <mergeCell ref="C16:Q16"/>
    <mergeCell ref="U16:V16"/>
    <mergeCell ref="B18:C18"/>
    <mergeCell ref="A20:A23"/>
    <mergeCell ref="B20:C23"/>
    <mergeCell ref="D20:D23"/>
    <mergeCell ref="E20:E23"/>
    <mergeCell ref="F20:F23"/>
    <mergeCell ref="G20:G23"/>
    <mergeCell ref="A54:C54"/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CD14-31C3-4885-A99D-B9106D3EF893}">
  <dimension ref="A2:S40"/>
  <sheetViews>
    <sheetView topLeftCell="A6" zoomScale="55" zoomScaleNormal="55" workbookViewId="0">
      <selection activeCell="B19" sqref="B19:C22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76" bestFit="1" customWidth="1"/>
    <col min="5" max="5" width="27" style="153" bestFit="1" customWidth="1"/>
    <col min="6" max="6" width="68.28515625" style="153" customWidth="1"/>
    <col min="7" max="7" width="29.85546875" style="153" customWidth="1"/>
    <col min="8" max="8" width="68.28515625" style="153" customWidth="1"/>
    <col min="9" max="9" width="16.28515625" style="153" customWidth="1"/>
    <col min="10" max="10" width="68.42578125" style="153" customWidth="1"/>
    <col min="11" max="11" width="18" style="153" customWidth="1"/>
    <col min="12" max="12" width="28.28515625" style="153" customWidth="1"/>
    <col min="13" max="13" width="30.5703125" style="153" customWidth="1"/>
    <col min="14" max="14" width="40.28515625" style="153" customWidth="1"/>
    <col min="15" max="15" width="28.5703125" style="153" customWidth="1"/>
    <col min="16" max="16" width="23.5703125" style="153" customWidth="1"/>
    <col min="17" max="17" width="22.85546875" style="153" customWidth="1"/>
    <col min="18" max="18" width="13.7109375" style="153" customWidth="1"/>
    <col min="19" max="19" width="21.5703125" style="153" customWidth="1"/>
    <col min="20" max="16384" width="11.42578125" style="153"/>
  </cols>
  <sheetData>
    <row r="2" spans="1:19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155" t="s">
        <v>238</v>
      </c>
      <c r="R2" s="325" t="s">
        <v>243</v>
      </c>
      <c r="S2" s="325"/>
    </row>
    <row r="3" spans="1:19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155" t="s">
        <v>239</v>
      </c>
      <c r="R3" s="326">
        <v>2</v>
      </c>
      <c r="S3" s="326"/>
    </row>
    <row r="4" spans="1:19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155" t="s">
        <v>240</v>
      </c>
      <c r="R4" s="327">
        <v>44173</v>
      </c>
      <c r="S4" s="323"/>
    </row>
    <row r="6" spans="1:19" x14ac:dyDescent="0.25">
      <c r="A6" s="338" t="s">
        <v>50</v>
      </c>
      <c r="B6" s="339"/>
      <c r="C6" s="340"/>
      <c r="D6" s="341">
        <v>44946</v>
      </c>
      <c r="E6" s="342"/>
      <c r="F6" s="342"/>
      <c r="G6" s="342"/>
      <c r="H6" s="342"/>
      <c r="I6" s="343"/>
      <c r="J6" s="347"/>
      <c r="K6" s="347"/>
      <c r="L6" s="347"/>
      <c r="M6" s="347"/>
      <c r="N6" s="344" t="s">
        <v>51</v>
      </c>
      <c r="O6" s="344"/>
      <c r="P6" s="355"/>
      <c r="Q6" s="355"/>
      <c r="R6" s="355"/>
      <c r="S6" s="355"/>
    </row>
    <row r="7" spans="1:19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49"/>
      <c r="O7" s="349"/>
      <c r="P7" s="349"/>
      <c r="Q7" s="349"/>
      <c r="R7" s="349"/>
      <c r="S7" s="351"/>
    </row>
    <row r="8" spans="1:19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4"/>
    </row>
    <row r="9" spans="1:19" x14ac:dyDescent="0.25">
      <c r="A9" s="344" t="s">
        <v>578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 t="s">
        <v>235</v>
      </c>
      <c r="R9" s="344"/>
      <c r="S9" s="344"/>
    </row>
    <row r="10" spans="1:19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</row>
    <row r="11" spans="1:19" x14ac:dyDescent="0.25">
      <c r="A11" s="358" t="s">
        <v>223</v>
      </c>
      <c r="B11" s="358"/>
      <c r="C11" s="359" t="s">
        <v>579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1"/>
    </row>
    <row r="12" spans="1:19" x14ac:dyDescent="0.25">
      <c r="A12" s="344" t="s">
        <v>224</v>
      </c>
      <c r="B12" s="344"/>
      <c r="C12" s="359" t="s">
        <v>580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1"/>
    </row>
    <row r="13" spans="1:19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</row>
    <row r="14" spans="1:19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</row>
    <row r="15" spans="1:19" ht="42" customHeight="1" x14ac:dyDescent="0.25">
      <c r="A15" s="338" t="s">
        <v>53</v>
      </c>
      <c r="B15" s="339"/>
      <c r="C15" s="339"/>
      <c r="D15" s="339"/>
      <c r="E15" s="339"/>
      <c r="F15" s="340"/>
      <c r="G15" s="338" t="s">
        <v>54</v>
      </c>
      <c r="H15" s="339"/>
      <c r="I15" s="339"/>
      <c r="J15" s="339"/>
      <c r="K15" s="339"/>
      <c r="L15" s="339"/>
      <c r="M15" s="339"/>
      <c r="N15" s="340"/>
      <c r="O15" s="156" t="s">
        <v>55</v>
      </c>
      <c r="P15" s="157" t="s">
        <v>56</v>
      </c>
      <c r="Q15" s="156" t="s">
        <v>57</v>
      </c>
      <c r="R15" s="344" t="s">
        <v>222</v>
      </c>
      <c r="S15" s="344"/>
    </row>
    <row r="16" spans="1:19" ht="126" customHeight="1" x14ac:dyDescent="0.25">
      <c r="A16" s="359" t="s">
        <v>581</v>
      </c>
      <c r="B16" s="360"/>
      <c r="C16" s="360"/>
      <c r="D16" s="360"/>
      <c r="E16" s="360"/>
      <c r="F16" s="361"/>
      <c r="G16" s="536" t="s">
        <v>582</v>
      </c>
      <c r="H16" s="537"/>
      <c r="I16" s="537"/>
      <c r="J16" s="537"/>
      <c r="K16" s="537"/>
      <c r="L16" s="537"/>
      <c r="M16" s="537"/>
      <c r="N16" s="538"/>
      <c r="O16" s="158"/>
      <c r="P16" s="158"/>
      <c r="Q16" s="158"/>
      <c r="R16" s="365"/>
      <c r="S16" s="366"/>
    </row>
    <row r="17" spans="1:19" x14ac:dyDescent="0.25">
      <c r="L17" s="159"/>
    </row>
    <row r="18" spans="1:19" ht="90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231</v>
      </c>
      <c r="I18" s="156" t="s">
        <v>226</v>
      </c>
      <c r="J18" s="156" t="s">
        <v>232</v>
      </c>
      <c r="K18" s="156" t="s">
        <v>61</v>
      </c>
      <c r="L18" s="156" t="s">
        <v>62</v>
      </c>
      <c r="M18" s="156" t="s">
        <v>233</v>
      </c>
      <c r="N18" s="156" t="s">
        <v>508</v>
      </c>
      <c r="O18" s="156" t="s">
        <v>228</v>
      </c>
      <c r="P18" s="156" t="s">
        <v>236</v>
      </c>
      <c r="Q18" s="156" t="s">
        <v>229</v>
      </c>
      <c r="R18" s="156" t="s">
        <v>230</v>
      </c>
      <c r="S18" s="156" t="s">
        <v>237</v>
      </c>
    </row>
    <row r="19" spans="1:19" ht="72" x14ac:dyDescent="0.25">
      <c r="A19" s="320">
        <v>1</v>
      </c>
      <c r="B19" s="319" t="s">
        <v>583</v>
      </c>
      <c r="C19" s="319"/>
      <c r="D19" s="587">
        <v>0.2</v>
      </c>
      <c r="E19" s="370" t="s">
        <v>584</v>
      </c>
      <c r="F19" s="370" t="s">
        <v>585</v>
      </c>
      <c r="G19" s="627">
        <v>218810000</v>
      </c>
      <c r="H19" s="173" t="s">
        <v>586</v>
      </c>
      <c r="I19" s="253">
        <v>0.25</v>
      </c>
      <c r="J19" s="173" t="s">
        <v>587</v>
      </c>
      <c r="K19" s="188">
        <v>44958</v>
      </c>
      <c r="L19" s="188">
        <v>45016</v>
      </c>
      <c r="M19" s="191" t="s">
        <v>588</v>
      </c>
      <c r="N19" s="173"/>
      <c r="O19" s="173"/>
      <c r="P19" s="173"/>
      <c r="Q19" s="173"/>
      <c r="R19" s="173"/>
      <c r="S19" s="173"/>
    </row>
    <row r="20" spans="1:19" ht="72" x14ac:dyDescent="0.25">
      <c r="A20" s="320"/>
      <c r="B20" s="319"/>
      <c r="C20" s="319"/>
      <c r="D20" s="595"/>
      <c r="E20" s="372"/>
      <c r="F20" s="372"/>
      <c r="G20" s="628"/>
      <c r="H20" s="173" t="s">
        <v>589</v>
      </c>
      <c r="I20" s="253">
        <v>0.25</v>
      </c>
      <c r="J20" s="173" t="s">
        <v>587</v>
      </c>
      <c r="K20" s="188">
        <v>44958</v>
      </c>
      <c r="L20" s="188">
        <v>45016</v>
      </c>
      <c r="M20" s="191" t="s">
        <v>590</v>
      </c>
      <c r="N20" s="173"/>
      <c r="O20" s="173"/>
      <c r="P20" s="173"/>
      <c r="Q20" s="173"/>
      <c r="R20" s="173"/>
      <c r="S20" s="173"/>
    </row>
    <row r="21" spans="1:19" ht="72" x14ac:dyDescent="0.25">
      <c r="A21" s="320"/>
      <c r="B21" s="319"/>
      <c r="C21" s="319"/>
      <c r="D21" s="595"/>
      <c r="E21" s="372"/>
      <c r="F21" s="372"/>
      <c r="G21" s="628"/>
      <c r="H21" s="173" t="s">
        <v>591</v>
      </c>
      <c r="I21" s="253">
        <v>0.25</v>
      </c>
      <c r="J21" s="173" t="s">
        <v>587</v>
      </c>
      <c r="K21" s="188">
        <v>45017</v>
      </c>
      <c r="L21" s="188">
        <v>45046</v>
      </c>
      <c r="M21" s="191" t="s">
        <v>592</v>
      </c>
      <c r="N21" s="173"/>
      <c r="O21" s="173"/>
      <c r="P21" s="173"/>
      <c r="Q21" s="173"/>
      <c r="R21" s="173"/>
      <c r="S21" s="173"/>
    </row>
    <row r="22" spans="1:19" ht="72" x14ac:dyDescent="0.25">
      <c r="A22" s="320"/>
      <c r="B22" s="319"/>
      <c r="C22" s="319"/>
      <c r="D22" s="588"/>
      <c r="E22" s="371"/>
      <c r="F22" s="371"/>
      <c r="G22" s="629"/>
      <c r="H22" s="173" t="s">
        <v>593</v>
      </c>
      <c r="I22" s="253">
        <v>0.25</v>
      </c>
      <c r="J22" s="173" t="s">
        <v>587</v>
      </c>
      <c r="K22" s="188">
        <v>45047</v>
      </c>
      <c r="L22" s="188">
        <v>45291</v>
      </c>
      <c r="M22" s="191" t="s">
        <v>594</v>
      </c>
      <c r="N22" s="173"/>
      <c r="O22" s="173"/>
      <c r="P22" s="173"/>
      <c r="Q22" s="173"/>
      <c r="R22" s="173"/>
      <c r="S22" s="173"/>
    </row>
    <row r="23" spans="1:19" ht="72" x14ac:dyDescent="0.25">
      <c r="A23" s="320">
        <v>2</v>
      </c>
      <c r="B23" s="319" t="s">
        <v>479</v>
      </c>
      <c r="C23" s="319"/>
      <c r="D23" s="587">
        <v>0.2</v>
      </c>
      <c r="E23" s="370" t="s">
        <v>595</v>
      </c>
      <c r="F23" s="370" t="s">
        <v>596</v>
      </c>
      <c r="G23" s="627">
        <v>520585000</v>
      </c>
      <c r="H23" s="191" t="s">
        <v>831</v>
      </c>
      <c r="I23" s="250">
        <v>0.3</v>
      </c>
      <c r="J23" s="191" t="s">
        <v>597</v>
      </c>
      <c r="K23" s="188">
        <v>44958</v>
      </c>
      <c r="L23" s="188">
        <v>45260</v>
      </c>
      <c r="M23" s="191" t="s">
        <v>592</v>
      </c>
      <c r="N23" s="173"/>
      <c r="O23" s="173"/>
      <c r="P23" s="173"/>
      <c r="Q23" s="173"/>
      <c r="R23" s="173"/>
      <c r="S23" s="173"/>
    </row>
    <row r="24" spans="1:19" ht="108" x14ac:dyDescent="0.25">
      <c r="A24" s="320"/>
      <c r="B24" s="319"/>
      <c r="C24" s="319"/>
      <c r="D24" s="595"/>
      <c r="E24" s="372"/>
      <c r="F24" s="372"/>
      <c r="G24" s="628"/>
      <c r="H24" s="191" t="s">
        <v>598</v>
      </c>
      <c r="I24" s="250">
        <v>0.4</v>
      </c>
      <c r="J24" s="191" t="s">
        <v>597</v>
      </c>
      <c r="K24" s="188">
        <v>44958</v>
      </c>
      <c r="L24" s="188">
        <v>45260</v>
      </c>
      <c r="M24" s="191" t="s">
        <v>599</v>
      </c>
      <c r="N24" s="173"/>
      <c r="O24" s="173"/>
      <c r="P24" s="173"/>
      <c r="Q24" s="173"/>
      <c r="R24" s="173"/>
      <c r="S24" s="173"/>
    </row>
    <row r="25" spans="1:19" ht="36" x14ac:dyDescent="0.25">
      <c r="A25" s="320"/>
      <c r="B25" s="319"/>
      <c r="C25" s="319"/>
      <c r="D25" s="595"/>
      <c r="E25" s="372"/>
      <c r="F25" s="372"/>
      <c r="G25" s="628"/>
      <c r="H25" s="191" t="s">
        <v>600</v>
      </c>
      <c r="I25" s="250">
        <v>0.3</v>
      </c>
      <c r="J25" s="191" t="s">
        <v>597</v>
      </c>
      <c r="K25" s="188">
        <v>44986</v>
      </c>
      <c r="L25" s="188">
        <v>45291</v>
      </c>
      <c r="M25" s="191" t="s">
        <v>601</v>
      </c>
      <c r="N25" s="173"/>
      <c r="O25" s="173"/>
      <c r="P25" s="173"/>
      <c r="Q25" s="173"/>
      <c r="R25" s="173"/>
      <c r="S25" s="173"/>
    </row>
    <row r="26" spans="1:19" ht="108" x14ac:dyDescent="0.25">
      <c r="A26" s="320">
        <v>3</v>
      </c>
      <c r="B26" s="319" t="s">
        <v>602</v>
      </c>
      <c r="C26" s="319"/>
      <c r="D26" s="587">
        <v>0.2</v>
      </c>
      <c r="E26" s="370" t="s">
        <v>584</v>
      </c>
      <c r="F26" s="370" t="s">
        <v>603</v>
      </c>
      <c r="G26" s="627">
        <v>209559000</v>
      </c>
      <c r="H26" s="191" t="s">
        <v>604</v>
      </c>
      <c r="I26" s="250">
        <v>0.2</v>
      </c>
      <c r="J26" s="191" t="s">
        <v>580</v>
      </c>
      <c r="K26" s="188">
        <v>44958</v>
      </c>
      <c r="L26" s="188">
        <v>45107</v>
      </c>
      <c r="M26" s="191" t="s">
        <v>605</v>
      </c>
      <c r="N26" s="173"/>
      <c r="O26" s="173"/>
      <c r="P26" s="173"/>
      <c r="Q26" s="173"/>
      <c r="R26" s="173"/>
      <c r="S26" s="173"/>
    </row>
    <row r="27" spans="1:19" ht="90" x14ac:dyDescent="0.25">
      <c r="A27" s="320"/>
      <c r="B27" s="319"/>
      <c r="C27" s="319"/>
      <c r="D27" s="595"/>
      <c r="E27" s="372"/>
      <c r="F27" s="372"/>
      <c r="G27" s="628"/>
      <c r="H27" s="191" t="s">
        <v>606</v>
      </c>
      <c r="I27" s="250">
        <v>0.2</v>
      </c>
      <c r="J27" s="191" t="s">
        <v>580</v>
      </c>
      <c r="K27" s="188">
        <v>45108</v>
      </c>
      <c r="L27" s="188">
        <v>45199</v>
      </c>
      <c r="M27" s="191" t="s">
        <v>603</v>
      </c>
      <c r="N27" s="173"/>
      <c r="O27" s="173"/>
      <c r="P27" s="173"/>
      <c r="Q27" s="173"/>
      <c r="R27" s="173"/>
      <c r="S27" s="173"/>
    </row>
    <row r="28" spans="1:19" ht="90" x14ac:dyDescent="0.25">
      <c r="A28" s="320"/>
      <c r="B28" s="319"/>
      <c r="C28" s="319"/>
      <c r="D28" s="595"/>
      <c r="E28" s="372"/>
      <c r="F28" s="372"/>
      <c r="G28" s="628"/>
      <c r="H28" s="191" t="s">
        <v>607</v>
      </c>
      <c r="I28" s="250">
        <v>0.2</v>
      </c>
      <c r="J28" s="191" t="s">
        <v>580</v>
      </c>
      <c r="K28" s="188">
        <v>45200</v>
      </c>
      <c r="L28" s="188">
        <v>45260</v>
      </c>
      <c r="M28" s="191" t="s">
        <v>608</v>
      </c>
      <c r="N28" s="191"/>
      <c r="O28" s="173"/>
      <c r="P28" s="173"/>
      <c r="Q28" s="173"/>
      <c r="R28" s="173"/>
      <c r="S28" s="173"/>
    </row>
    <row r="29" spans="1:19" ht="54" x14ac:dyDescent="0.25">
      <c r="A29" s="320"/>
      <c r="B29" s="319"/>
      <c r="C29" s="319"/>
      <c r="D29" s="595"/>
      <c r="E29" s="372"/>
      <c r="F29" s="372"/>
      <c r="G29" s="628"/>
      <c r="H29" s="191" t="s">
        <v>609</v>
      </c>
      <c r="I29" s="250">
        <v>0.2</v>
      </c>
      <c r="J29" s="191" t="s">
        <v>580</v>
      </c>
      <c r="K29" s="188">
        <v>44986</v>
      </c>
      <c r="L29" s="188">
        <v>45291</v>
      </c>
      <c r="M29" s="191" t="s">
        <v>610</v>
      </c>
      <c r="N29" s="173"/>
      <c r="O29" s="173"/>
      <c r="P29" s="173"/>
      <c r="Q29" s="173"/>
      <c r="R29" s="173"/>
      <c r="S29" s="173"/>
    </row>
    <row r="30" spans="1:19" ht="36" x14ac:dyDescent="0.25">
      <c r="A30" s="320"/>
      <c r="B30" s="319"/>
      <c r="C30" s="319"/>
      <c r="D30" s="595"/>
      <c r="E30" s="372"/>
      <c r="F30" s="372"/>
      <c r="G30" s="628"/>
      <c r="H30" s="191" t="s">
        <v>611</v>
      </c>
      <c r="I30" s="250">
        <v>0.2</v>
      </c>
      <c r="J30" s="191" t="s">
        <v>580</v>
      </c>
      <c r="K30" s="188">
        <v>44986</v>
      </c>
      <c r="L30" s="188">
        <v>45291</v>
      </c>
      <c r="M30" s="191" t="s">
        <v>472</v>
      </c>
      <c r="N30" s="173"/>
      <c r="O30" s="173"/>
      <c r="P30" s="173"/>
      <c r="Q30" s="173"/>
      <c r="R30" s="173"/>
      <c r="S30" s="173"/>
    </row>
    <row r="31" spans="1:19" ht="72" x14ac:dyDescent="0.25">
      <c r="A31" s="320">
        <v>4</v>
      </c>
      <c r="B31" s="319" t="s">
        <v>612</v>
      </c>
      <c r="C31" s="319"/>
      <c r="D31" s="587">
        <v>0.1</v>
      </c>
      <c r="E31" s="370" t="s">
        <v>580</v>
      </c>
      <c r="F31" s="370" t="s">
        <v>613</v>
      </c>
      <c r="G31" s="627">
        <v>218810000</v>
      </c>
      <c r="H31" s="191" t="s">
        <v>614</v>
      </c>
      <c r="I31" s="250">
        <v>0.2</v>
      </c>
      <c r="J31" s="191" t="s">
        <v>580</v>
      </c>
      <c r="K31" s="188">
        <v>44958</v>
      </c>
      <c r="L31" s="188">
        <v>45016</v>
      </c>
      <c r="M31" s="191" t="s">
        <v>615</v>
      </c>
      <c r="N31" s="173"/>
      <c r="O31" s="173"/>
      <c r="P31" s="173"/>
      <c r="Q31" s="173"/>
      <c r="R31" s="173"/>
      <c r="S31" s="173"/>
    </row>
    <row r="32" spans="1:19" ht="108" x14ac:dyDescent="0.25">
      <c r="A32" s="320"/>
      <c r="B32" s="319"/>
      <c r="C32" s="319"/>
      <c r="D32" s="595"/>
      <c r="E32" s="372"/>
      <c r="F32" s="372"/>
      <c r="G32" s="628"/>
      <c r="H32" s="191" t="s">
        <v>616</v>
      </c>
      <c r="I32" s="250">
        <v>0.3</v>
      </c>
      <c r="J32" s="191" t="s">
        <v>580</v>
      </c>
      <c r="K32" s="188">
        <v>45017</v>
      </c>
      <c r="L32" s="188">
        <v>45046</v>
      </c>
      <c r="M32" s="191" t="s">
        <v>617</v>
      </c>
      <c r="N32" s="173"/>
      <c r="O32" s="173"/>
      <c r="P32" s="173"/>
      <c r="Q32" s="173"/>
      <c r="R32" s="173"/>
      <c r="S32" s="173"/>
    </row>
    <row r="33" spans="1:19" ht="36" x14ac:dyDescent="0.25">
      <c r="A33" s="320"/>
      <c r="B33" s="319"/>
      <c r="C33" s="319"/>
      <c r="D33" s="595"/>
      <c r="E33" s="372"/>
      <c r="F33" s="371"/>
      <c r="G33" s="628"/>
      <c r="H33" s="191" t="s">
        <v>618</v>
      </c>
      <c r="I33" s="250">
        <v>0.5</v>
      </c>
      <c r="J33" s="191" t="s">
        <v>580</v>
      </c>
      <c r="K33" s="188">
        <v>45047</v>
      </c>
      <c r="L33" s="188">
        <v>45291</v>
      </c>
      <c r="M33" s="191" t="s">
        <v>472</v>
      </c>
      <c r="N33" s="173"/>
      <c r="O33" s="173"/>
      <c r="P33" s="173"/>
      <c r="Q33" s="173"/>
      <c r="R33" s="173"/>
      <c r="S33" s="173"/>
    </row>
    <row r="34" spans="1:19" ht="90" x14ac:dyDescent="0.25">
      <c r="A34" s="320">
        <v>5</v>
      </c>
      <c r="B34" s="319" t="s">
        <v>619</v>
      </c>
      <c r="C34" s="319"/>
      <c r="D34" s="587">
        <v>0.2</v>
      </c>
      <c r="E34" s="370" t="s">
        <v>580</v>
      </c>
      <c r="F34" s="370" t="s">
        <v>620</v>
      </c>
      <c r="G34" s="627">
        <v>439200000</v>
      </c>
      <c r="H34" s="191" t="s">
        <v>621</v>
      </c>
      <c r="I34" s="250">
        <v>0.2</v>
      </c>
      <c r="J34" s="191" t="s">
        <v>622</v>
      </c>
      <c r="K34" s="188">
        <v>44958</v>
      </c>
      <c r="L34" s="188">
        <v>45046</v>
      </c>
      <c r="M34" s="191" t="s">
        <v>623</v>
      </c>
      <c r="N34" s="173"/>
      <c r="O34" s="173"/>
      <c r="P34" s="173"/>
      <c r="Q34" s="173"/>
      <c r="R34" s="173"/>
      <c r="S34" s="173"/>
    </row>
    <row r="35" spans="1:19" ht="72" x14ac:dyDescent="0.25">
      <c r="A35" s="320"/>
      <c r="B35" s="319"/>
      <c r="C35" s="319"/>
      <c r="D35" s="595"/>
      <c r="E35" s="372"/>
      <c r="F35" s="372"/>
      <c r="G35" s="628"/>
      <c r="H35" s="191" t="s">
        <v>624</v>
      </c>
      <c r="I35" s="250">
        <v>0.2</v>
      </c>
      <c r="J35" s="191" t="s">
        <v>622</v>
      </c>
      <c r="K35" s="188">
        <v>44958</v>
      </c>
      <c r="L35" s="188">
        <v>45229</v>
      </c>
      <c r="M35" s="191" t="s">
        <v>625</v>
      </c>
      <c r="N35" s="173"/>
      <c r="O35" s="173"/>
      <c r="P35" s="173"/>
      <c r="Q35" s="173"/>
      <c r="R35" s="173"/>
      <c r="S35" s="173"/>
    </row>
    <row r="36" spans="1:19" ht="72" x14ac:dyDescent="0.25">
      <c r="A36" s="320"/>
      <c r="B36" s="319"/>
      <c r="C36" s="319"/>
      <c r="D36" s="595"/>
      <c r="E36" s="372"/>
      <c r="F36" s="372"/>
      <c r="G36" s="628"/>
      <c r="H36" s="191" t="s">
        <v>626</v>
      </c>
      <c r="I36" s="250">
        <v>0.2</v>
      </c>
      <c r="J36" s="191" t="s">
        <v>622</v>
      </c>
      <c r="K36" s="188">
        <v>44958</v>
      </c>
      <c r="L36" s="188">
        <v>45260</v>
      </c>
      <c r="M36" s="191" t="s">
        <v>627</v>
      </c>
      <c r="N36" s="173"/>
      <c r="O36" s="173"/>
      <c r="P36" s="173"/>
      <c r="Q36" s="173"/>
      <c r="R36" s="173"/>
      <c r="S36" s="173"/>
    </row>
    <row r="37" spans="1:19" ht="72" x14ac:dyDescent="0.25">
      <c r="A37" s="320"/>
      <c r="B37" s="319"/>
      <c r="C37" s="319"/>
      <c r="D37" s="595"/>
      <c r="E37" s="372"/>
      <c r="F37" s="372"/>
      <c r="G37" s="628"/>
      <c r="H37" s="191" t="s">
        <v>628</v>
      </c>
      <c r="I37" s="250">
        <v>0.2</v>
      </c>
      <c r="J37" s="191" t="s">
        <v>622</v>
      </c>
      <c r="K37" s="188">
        <v>44986</v>
      </c>
      <c r="L37" s="188">
        <v>45260</v>
      </c>
      <c r="M37" s="191" t="s">
        <v>629</v>
      </c>
      <c r="N37" s="173"/>
      <c r="O37" s="173"/>
      <c r="P37" s="173"/>
      <c r="Q37" s="173"/>
      <c r="R37" s="173"/>
      <c r="S37" s="173"/>
    </row>
    <row r="38" spans="1:19" ht="36" x14ac:dyDescent="0.25">
      <c r="A38" s="320">
        <v>6</v>
      </c>
      <c r="B38" s="319" t="s">
        <v>630</v>
      </c>
      <c r="C38" s="319"/>
      <c r="D38" s="631">
        <v>0.1</v>
      </c>
      <c r="E38" s="319" t="s">
        <v>580</v>
      </c>
      <c r="F38" s="319" t="s">
        <v>631</v>
      </c>
      <c r="G38" s="630">
        <v>804042500</v>
      </c>
      <c r="H38" s="191" t="s">
        <v>632</v>
      </c>
      <c r="I38" s="250">
        <v>0.5</v>
      </c>
      <c r="J38" s="191" t="s">
        <v>633</v>
      </c>
      <c r="K38" s="188">
        <v>44986</v>
      </c>
      <c r="L38" s="188">
        <v>45260</v>
      </c>
      <c r="M38" s="191" t="s">
        <v>634</v>
      </c>
      <c r="N38" s="173"/>
      <c r="O38" s="173"/>
      <c r="P38" s="173"/>
      <c r="Q38" s="173"/>
      <c r="R38" s="173"/>
      <c r="S38" s="173"/>
    </row>
    <row r="39" spans="1:19" ht="36" x14ac:dyDescent="0.25">
      <c r="A39" s="320"/>
      <c r="B39" s="319"/>
      <c r="C39" s="319"/>
      <c r="D39" s="631"/>
      <c r="E39" s="319"/>
      <c r="F39" s="319"/>
      <c r="G39" s="630"/>
      <c r="H39" s="191" t="s">
        <v>635</v>
      </c>
      <c r="I39" s="250">
        <v>0.5</v>
      </c>
      <c r="J39" s="191" t="s">
        <v>633</v>
      </c>
      <c r="K39" s="188">
        <v>45017</v>
      </c>
      <c r="L39" s="188">
        <v>45260</v>
      </c>
      <c r="M39" s="191" t="s">
        <v>636</v>
      </c>
      <c r="N39" s="173"/>
      <c r="O39" s="173"/>
      <c r="P39" s="173"/>
      <c r="Q39" s="173"/>
      <c r="R39" s="173"/>
      <c r="S39" s="173"/>
    </row>
    <row r="40" spans="1:19" s="176" customFormat="1" x14ac:dyDescent="0.25">
      <c r="A40" s="323" t="s">
        <v>1157</v>
      </c>
      <c r="B40" s="323"/>
      <c r="C40" s="323"/>
      <c r="D40" s="190">
        <f>SUM(D19:D39)</f>
        <v>1.0000000000000002</v>
      </c>
      <c r="G40" s="254"/>
      <c r="I40" s="255">
        <v>1</v>
      </c>
    </row>
  </sheetData>
  <mergeCells count="65">
    <mergeCell ref="G38:G39"/>
    <mergeCell ref="A34:A37"/>
    <mergeCell ref="B34:C37"/>
    <mergeCell ref="D34:D37"/>
    <mergeCell ref="E34:E37"/>
    <mergeCell ref="F34:F37"/>
    <mergeCell ref="G34:G37"/>
    <mergeCell ref="A38:A39"/>
    <mergeCell ref="B38:C39"/>
    <mergeCell ref="D38:D39"/>
    <mergeCell ref="E38:E39"/>
    <mergeCell ref="F38:F39"/>
    <mergeCell ref="A31:A33"/>
    <mergeCell ref="B31:C33"/>
    <mergeCell ref="D31:D33"/>
    <mergeCell ref="E31:E33"/>
    <mergeCell ref="F31:F33"/>
    <mergeCell ref="A26:A30"/>
    <mergeCell ref="B26:C30"/>
    <mergeCell ref="D26:D30"/>
    <mergeCell ref="E26:E30"/>
    <mergeCell ref="F26:F30"/>
    <mergeCell ref="B23:C25"/>
    <mergeCell ref="D23:D25"/>
    <mergeCell ref="E23:E25"/>
    <mergeCell ref="F23:F25"/>
    <mergeCell ref="G31:G33"/>
    <mergeCell ref="G26:G30"/>
    <mergeCell ref="A13:S14"/>
    <mergeCell ref="A15:F15"/>
    <mergeCell ref="G15:N15"/>
    <mergeCell ref="R15:S15"/>
    <mergeCell ref="G23:G25"/>
    <mergeCell ref="A16:F16"/>
    <mergeCell ref="G16:N16"/>
    <mergeCell ref="R16:S16"/>
    <mergeCell ref="B18:C18"/>
    <mergeCell ref="A19:A22"/>
    <mergeCell ref="B19:C22"/>
    <mergeCell ref="D19:D22"/>
    <mergeCell ref="E19:E22"/>
    <mergeCell ref="F19:F22"/>
    <mergeCell ref="G19:G22"/>
    <mergeCell ref="A23:A25"/>
    <mergeCell ref="Q10:S10"/>
    <mergeCell ref="A11:B11"/>
    <mergeCell ref="C11:S11"/>
    <mergeCell ref="A12:B12"/>
    <mergeCell ref="C12:S12"/>
    <mergeCell ref="A40:C40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9E4B-4B9B-448D-9811-CD3CA29E8238}">
  <dimension ref="A1:V29"/>
  <sheetViews>
    <sheetView topLeftCell="A13" zoomScale="64" zoomScaleNormal="64" workbookViewId="0">
      <selection activeCell="C16" sqref="C16:Q16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28.7109375" style="153" customWidth="1"/>
    <col min="7" max="10" width="29.85546875" style="153" customWidth="1"/>
    <col min="11" max="11" width="41" style="153" customWidth="1"/>
    <col min="12" max="12" width="16.28515625" style="153" customWidth="1"/>
    <col min="13" max="13" width="20.7109375" style="153" customWidth="1"/>
    <col min="14" max="14" width="23" style="153" customWidth="1"/>
    <col min="15" max="15" width="28.28515625" style="153" customWidth="1"/>
    <col min="16" max="16" width="30.2851562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44946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546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547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59" t="s">
        <v>548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ht="60.75" customHeight="1" x14ac:dyDescent="0.25">
      <c r="A16" s="632"/>
      <c r="B16" s="632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58"/>
      <c r="S16" s="158"/>
      <c r="T16" s="158"/>
      <c r="U16" s="365"/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75.75" customHeight="1" x14ac:dyDescent="0.25">
      <c r="A19" s="320">
        <v>1</v>
      </c>
      <c r="B19" s="633" t="s">
        <v>866</v>
      </c>
      <c r="C19" s="633"/>
      <c r="D19" s="322">
        <v>0.35</v>
      </c>
      <c r="E19" s="319" t="s">
        <v>549</v>
      </c>
      <c r="F19" s="319" t="s">
        <v>550</v>
      </c>
      <c r="G19" s="634">
        <v>2519839</v>
      </c>
      <c r="H19" s="319" t="s">
        <v>551</v>
      </c>
      <c r="I19" s="370" t="s">
        <v>552</v>
      </c>
      <c r="J19" s="370" t="s">
        <v>553</v>
      </c>
      <c r="K19" s="173" t="s">
        <v>554</v>
      </c>
      <c r="L19" s="162">
        <v>0.2</v>
      </c>
      <c r="M19" s="173" t="s">
        <v>555</v>
      </c>
      <c r="N19" s="164">
        <v>44958</v>
      </c>
      <c r="O19" s="164">
        <v>44985</v>
      </c>
      <c r="P19" s="173" t="s">
        <v>556</v>
      </c>
      <c r="Q19" s="173"/>
      <c r="R19" s="173"/>
      <c r="S19" s="173"/>
      <c r="T19" s="161"/>
      <c r="U19" s="161"/>
      <c r="V19" s="161"/>
    </row>
    <row r="20" spans="1:22" ht="59.25" customHeight="1" x14ac:dyDescent="0.25">
      <c r="A20" s="320"/>
      <c r="B20" s="633"/>
      <c r="C20" s="633"/>
      <c r="D20" s="319"/>
      <c r="E20" s="319"/>
      <c r="F20" s="319"/>
      <c r="G20" s="634"/>
      <c r="H20" s="319"/>
      <c r="I20" s="372"/>
      <c r="J20" s="372"/>
      <c r="K20" s="173" t="s">
        <v>557</v>
      </c>
      <c r="L20" s="162">
        <v>0.3</v>
      </c>
      <c r="M20" s="173" t="s">
        <v>555</v>
      </c>
      <c r="N20" s="164">
        <v>44986</v>
      </c>
      <c r="O20" s="164">
        <v>45229</v>
      </c>
      <c r="P20" s="173" t="s">
        <v>558</v>
      </c>
      <c r="Q20" s="173"/>
      <c r="R20" s="173"/>
      <c r="S20" s="173"/>
      <c r="T20" s="161"/>
      <c r="U20" s="161"/>
      <c r="V20" s="161"/>
    </row>
    <row r="21" spans="1:22" ht="56.25" customHeight="1" x14ac:dyDescent="0.25">
      <c r="A21" s="320"/>
      <c r="B21" s="633"/>
      <c r="C21" s="633"/>
      <c r="D21" s="319"/>
      <c r="E21" s="319"/>
      <c r="F21" s="319"/>
      <c r="G21" s="634"/>
      <c r="H21" s="319"/>
      <c r="I21" s="371"/>
      <c r="J21" s="371"/>
      <c r="K21" s="173" t="s">
        <v>559</v>
      </c>
      <c r="L21" s="162">
        <v>0.5</v>
      </c>
      <c r="M21" s="173" t="s">
        <v>555</v>
      </c>
      <c r="N21" s="164">
        <v>45231</v>
      </c>
      <c r="O21" s="164">
        <v>45260</v>
      </c>
      <c r="P21" s="173" t="s">
        <v>327</v>
      </c>
      <c r="Q21" s="173"/>
      <c r="R21" s="173"/>
      <c r="S21" s="173"/>
      <c r="T21" s="161"/>
      <c r="U21" s="161"/>
      <c r="V21" s="161"/>
    </row>
    <row r="22" spans="1:22" ht="121.5" customHeight="1" x14ac:dyDescent="0.25">
      <c r="A22" s="320">
        <v>2</v>
      </c>
      <c r="B22" s="635" t="s">
        <v>867</v>
      </c>
      <c r="C22" s="636"/>
      <c r="D22" s="322">
        <v>0.35</v>
      </c>
      <c r="E22" s="319" t="s">
        <v>560</v>
      </c>
      <c r="F22" s="319" t="s">
        <v>561</v>
      </c>
      <c r="G22" s="634">
        <v>4033282</v>
      </c>
      <c r="H22" s="319" t="s">
        <v>562</v>
      </c>
      <c r="I22" s="319" t="s">
        <v>563</v>
      </c>
      <c r="J22" s="319" t="s">
        <v>553</v>
      </c>
      <c r="K22" s="173" t="s">
        <v>564</v>
      </c>
      <c r="L22" s="162">
        <v>0.1</v>
      </c>
      <c r="M22" s="173" t="s">
        <v>560</v>
      </c>
      <c r="N22" s="164">
        <v>44958</v>
      </c>
      <c r="O22" s="164">
        <v>44985</v>
      </c>
      <c r="P22" s="173" t="s">
        <v>565</v>
      </c>
      <c r="Q22" s="173"/>
      <c r="R22" s="173"/>
      <c r="S22" s="173"/>
      <c r="T22" s="161"/>
      <c r="U22" s="161"/>
      <c r="V22" s="161"/>
    </row>
    <row r="23" spans="1:22" ht="36" x14ac:dyDescent="0.25">
      <c r="A23" s="320"/>
      <c r="B23" s="637"/>
      <c r="C23" s="638"/>
      <c r="D23" s="319"/>
      <c r="E23" s="319"/>
      <c r="F23" s="319"/>
      <c r="G23" s="634"/>
      <c r="H23" s="319"/>
      <c r="I23" s="319"/>
      <c r="J23" s="319"/>
      <c r="K23" s="173" t="s">
        <v>566</v>
      </c>
      <c r="L23" s="162">
        <v>0.45</v>
      </c>
      <c r="M23" s="173" t="s">
        <v>560</v>
      </c>
      <c r="N23" s="164">
        <v>44986</v>
      </c>
      <c r="O23" s="164">
        <v>45031</v>
      </c>
      <c r="P23" s="173" t="s">
        <v>567</v>
      </c>
      <c r="Q23" s="173"/>
      <c r="R23" s="173"/>
      <c r="S23" s="173"/>
      <c r="T23" s="161"/>
      <c r="U23" s="161"/>
      <c r="V23" s="161"/>
    </row>
    <row r="24" spans="1:22" ht="36" x14ac:dyDescent="0.25">
      <c r="A24" s="320"/>
      <c r="B24" s="637"/>
      <c r="C24" s="638"/>
      <c r="D24" s="319"/>
      <c r="E24" s="319"/>
      <c r="F24" s="319"/>
      <c r="G24" s="634"/>
      <c r="H24" s="319"/>
      <c r="I24" s="319"/>
      <c r="J24" s="319"/>
      <c r="K24" s="370" t="s">
        <v>568</v>
      </c>
      <c r="L24" s="162">
        <v>0.45</v>
      </c>
      <c r="M24" s="173" t="s">
        <v>560</v>
      </c>
      <c r="N24" s="164">
        <v>45032</v>
      </c>
      <c r="O24" s="164">
        <v>45046</v>
      </c>
      <c r="P24" s="173" t="s">
        <v>569</v>
      </c>
      <c r="Q24" s="173"/>
      <c r="R24" s="173"/>
      <c r="S24" s="173"/>
      <c r="T24" s="161"/>
      <c r="U24" s="161"/>
      <c r="V24" s="161"/>
    </row>
    <row r="25" spans="1:22" x14ac:dyDescent="0.25">
      <c r="A25" s="320"/>
      <c r="B25" s="639"/>
      <c r="C25" s="640"/>
      <c r="D25" s="319"/>
      <c r="E25" s="319"/>
      <c r="F25" s="319"/>
      <c r="G25" s="634"/>
      <c r="H25" s="319"/>
      <c r="I25" s="319"/>
      <c r="J25" s="319"/>
      <c r="K25" s="371"/>
      <c r="L25" s="173"/>
      <c r="M25" s="173"/>
      <c r="N25" s="173"/>
      <c r="O25" s="173"/>
      <c r="P25" s="173"/>
      <c r="Q25" s="173"/>
      <c r="R25" s="173"/>
      <c r="S25" s="173"/>
      <c r="T25" s="161"/>
      <c r="U25" s="161"/>
      <c r="V25" s="161"/>
    </row>
    <row r="26" spans="1:22" ht="83.25" customHeight="1" x14ac:dyDescent="0.25">
      <c r="A26" s="320">
        <v>3</v>
      </c>
      <c r="B26" s="633" t="s">
        <v>868</v>
      </c>
      <c r="C26" s="633"/>
      <c r="D26" s="322">
        <v>0.3</v>
      </c>
      <c r="E26" s="319" t="s">
        <v>570</v>
      </c>
      <c r="F26" s="319" t="s">
        <v>571</v>
      </c>
      <c r="G26" s="634">
        <v>3879028</v>
      </c>
      <c r="H26" s="319" t="s">
        <v>572</v>
      </c>
      <c r="I26" s="319" t="s">
        <v>573</v>
      </c>
      <c r="J26" s="319" t="s">
        <v>348</v>
      </c>
      <c r="K26" s="173" t="s">
        <v>869</v>
      </c>
      <c r="L26" s="162">
        <v>0.4</v>
      </c>
      <c r="M26" s="173" t="s">
        <v>570</v>
      </c>
      <c r="N26" s="164">
        <v>44927</v>
      </c>
      <c r="O26" s="164">
        <v>45275</v>
      </c>
      <c r="P26" s="173" t="s">
        <v>574</v>
      </c>
      <c r="Q26" s="173"/>
      <c r="R26" s="173"/>
      <c r="S26" s="173"/>
      <c r="T26" s="161"/>
      <c r="U26" s="161"/>
      <c r="V26" s="161"/>
    </row>
    <row r="27" spans="1:22" ht="54" x14ac:dyDescent="0.25">
      <c r="A27" s="320"/>
      <c r="B27" s="633"/>
      <c r="C27" s="633"/>
      <c r="D27" s="319"/>
      <c r="E27" s="319"/>
      <c r="F27" s="319"/>
      <c r="G27" s="634"/>
      <c r="H27" s="319"/>
      <c r="I27" s="319"/>
      <c r="J27" s="319"/>
      <c r="K27" s="173" t="s">
        <v>575</v>
      </c>
      <c r="L27" s="162">
        <v>0.3</v>
      </c>
      <c r="M27" s="173" t="s">
        <v>570</v>
      </c>
      <c r="N27" s="164">
        <v>44927</v>
      </c>
      <c r="O27" s="164">
        <v>45275</v>
      </c>
      <c r="P27" s="173" t="s">
        <v>327</v>
      </c>
      <c r="Q27" s="173"/>
      <c r="R27" s="173"/>
      <c r="S27" s="173"/>
      <c r="T27" s="161"/>
      <c r="U27" s="161"/>
      <c r="V27" s="161"/>
    </row>
    <row r="28" spans="1:22" ht="105" customHeight="1" x14ac:dyDescent="0.25">
      <c r="A28" s="320"/>
      <c r="B28" s="633"/>
      <c r="C28" s="633"/>
      <c r="D28" s="319"/>
      <c r="E28" s="319"/>
      <c r="F28" s="319"/>
      <c r="G28" s="634"/>
      <c r="H28" s="319"/>
      <c r="I28" s="319"/>
      <c r="J28" s="319"/>
      <c r="K28" s="173" t="s">
        <v>576</v>
      </c>
      <c r="L28" s="162">
        <v>0.3</v>
      </c>
      <c r="M28" s="173" t="s">
        <v>570</v>
      </c>
      <c r="N28" s="164">
        <v>44927</v>
      </c>
      <c r="O28" s="164">
        <v>45275</v>
      </c>
      <c r="P28" s="173" t="s">
        <v>577</v>
      </c>
      <c r="Q28" s="173"/>
      <c r="R28" s="173"/>
      <c r="S28" s="173"/>
      <c r="T28" s="161"/>
      <c r="U28" s="161"/>
      <c r="V28" s="161"/>
    </row>
    <row r="29" spans="1:22" ht="20.25" x14ac:dyDescent="0.25">
      <c r="A29" s="415" t="s">
        <v>1157</v>
      </c>
      <c r="B29" s="415"/>
      <c r="C29" s="415"/>
      <c r="D29" s="182">
        <f>SUM(D19:D28)</f>
        <v>1</v>
      </c>
    </row>
  </sheetData>
  <mergeCells count="57">
    <mergeCell ref="G26:G28"/>
    <mergeCell ref="H26:H28"/>
    <mergeCell ref="H19:H21"/>
    <mergeCell ref="H22:H25"/>
    <mergeCell ref="K24:K25"/>
    <mergeCell ref="I26:I28"/>
    <mergeCell ref="J26:J28"/>
    <mergeCell ref="I22:I25"/>
    <mergeCell ref="J22:J25"/>
    <mergeCell ref="A26:A28"/>
    <mergeCell ref="B26:C28"/>
    <mergeCell ref="D26:D28"/>
    <mergeCell ref="E26:E28"/>
    <mergeCell ref="F26:F28"/>
    <mergeCell ref="F19:F21"/>
    <mergeCell ref="G19:G21"/>
    <mergeCell ref="I19:I21"/>
    <mergeCell ref="J19:J21"/>
    <mergeCell ref="A22:A25"/>
    <mergeCell ref="D22:D25"/>
    <mergeCell ref="E22:E25"/>
    <mergeCell ref="F22:F25"/>
    <mergeCell ref="G22:G25"/>
    <mergeCell ref="B22:C25"/>
    <mergeCell ref="B18:C18"/>
    <mergeCell ref="A19:A21"/>
    <mergeCell ref="B19:C21"/>
    <mergeCell ref="D19:D21"/>
    <mergeCell ref="E19:E21"/>
    <mergeCell ref="A13:V14"/>
    <mergeCell ref="A15:B15"/>
    <mergeCell ref="C15:Q15"/>
    <mergeCell ref="U15:V15"/>
    <mergeCell ref="A16:B16"/>
    <mergeCell ref="C16:Q16"/>
    <mergeCell ref="U16:V16"/>
    <mergeCell ref="T10:V10"/>
    <mergeCell ref="A11:B11"/>
    <mergeCell ref="C11:V11"/>
    <mergeCell ref="A12:B12"/>
    <mergeCell ref="C12:V12"/>
    <mergeCell ref="A29:C29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</mergeCells>
  <pageMargins left="0.7" right="0.7" top="0.75" bottom="0.75" header="0.3" footer="0.3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DA17-FA9B-4A7B-BFF2-4A177D4402D1}">
  <dimension ref="A1:W56"/>
  <sheetViews>
    <sheetView topLeftCell="A41" zoomScale="84" zoomScaleNormal="84" workbookViewId="0">
      <selection activeCell="B46" sqref="B46:C49"/>
    </sheetView>
  </sheetViews>
  <sheetFormatPr baseColWidth="10" defaultColWidth="11.42578125" defaultRowHeight="18" x14ac:dyDescent="0.25"/>
  <cols>
    <col min="1" max="1" width="12.42578125" style="153" customWidth="1"/>
    <col min="2" max="2" width="24.140625" style="153" customWidth="1"/>
    <col min="3" max="3" width="27.85546875" style="153" customWidth="1"/>
    <col min="4" max="4" width="20.42578125" style="153" bestFit="1" customWidth="1"/>
    <col min="5" max="5" width="50.42578125" style="153" customWidth="1"/>
    <col min="6" max="6" width="44.42578125" style="153" customWidth="1"/>
    <col min="7" max="7" width="32.85546875" style="176" customWidth="1"/>
    <col min="8" max="8" width="29.85546875" style="153" customWidth="1"/>
    <col min="9" max="9" width="59.85546875" style="153" customWidth="1"/>
    <col min="10" max="10" width="29.85546875" style="153" customWidth="1"/>
    <col min="11" max="11" width="142.85546875" style="153" customWidth="1"/>
    <col min="12" max="12" width="16.28515625" style="153" customWidth="1"/>
    <col min="13" max="13" width="94.42578125" style="153" customWidth="1"/>
    <col min="14" max="14" width="18" style="153" customWidth="1"/>
    <col min="15" max="15" width="19" style="153" customWidth="1"/>
    <col min="16" max="16" width="76.85546875" style="153" customWidth="1"/>
    <col min="17" max="17" width="40.28515625" style="153" customWidth="1"/>
    <col min="18" max="18" width="28.42578125" style="153" customWidth="1"/>
    <col min="19" max="19" width="23.42578125" style="153" customWidth="1"/>
    <col min="20" max="20" width="22.85546875" style="153" customWidth="1"/>
    <col min="21" max="21" width="13.7109375" style="153" customWidth="1"/>
    <col min="22" max="22" width="21.42578125" style="153" customWidth="1"/>
    <col min="23" max="16384" width="11.42578125" style="153"/>
  </cols>
  <sheetData>
    <row r="1" spans="1:23" ht="36.75" customHeight="1" x14ac:dyDescent="0.25"/>
    <row r="2" spans="1:23" ht="36.75" customHeight="1" x14ac:dyDescent="0.25">
      <c r="A2" s="328"/>
      <c r="B2" s="329"/>
      <c r="C2" s="329"/>
      <c r="D2" s="330"/>
      <c r="E2" s="568" t="s">
        <v>241</v>
      </c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155" t="s">
        <v>238</v>
      </c>
      <c r="U2" s="569" t="s">
        <v>243</v>
      </c>
      <c r="V2" s="569"/>
    </row>
    <row r="3" spans="1:23" ht="36.75" customHeight="1" x14ac:dyDescent="0.25">
      <c r="A3" s="331"/>
      <c r="B3" s="332"/>
      <c r="C3" s="332"/>
      <c r="D3" s="333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155" t="s">
        <v>239</v>
      </c>
      <c r="U3" s="570">
        <v>2</v>
      </c>
      <c r="V3" s="570"/>
    </row>
    <row r="4" spans="1:23" ht="36.75" customHeight="1" x14ac:dyDescent="0.25">
      <c r="A4" s="334"/>
      <c r="B4" s="335"/>
      <c r="C4" s="335"/>
      <c r="D4" s="336"/>
      <c r="E4" s="568" t="s">
        <v>242</v>
      </c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155" t="s">
        <v>240</v>
      </c>
      <c r="U4" s="571">
        <v>44173</v>
      </c>
      <c r="V4" s="551"/>
    </row>
    <row r="5" spans="1:23" ht="36.75" customHeight="1" x14ac:dyDescent="0.25"/>
    <row r="6" spans="1:23" ht="59.25" customHeight="1" x14ac:dyDescent="0.25">
      <c r="A6" s="552" t="s">
        <v>50</v>
      </c>
      <c r="B6" s="553"/>
      <c r="C6" s="554"/>
      <c r="D6" s="457" t="s">
        <v>697</v>
      </c>
      <c r="E6" s="458"/>
      <c r="F6" s="458"/>
      <c r="G6" s="458"/>
      <c r="H6" s="458"/>
      <c r="I6" s="458"/>
      <c r="J6" s="458"/>
      <c r="K6" s="458"/>
      <c r="L6" s="459"/>
      <c r="M6" s="558"/>
      <c r="N6" s="558"/>
      <c r="O6" s="558"/>
      <c r="P6" s="558"/>
      <c r="Q6" s="559" t="s">
        <v>51</v>
      </c>
      <c r="R6" s="559"/>
      <c r="S6" s="560"/>
      <c r="T6" s="560"/>
      <c r="U6" s="560"/>
      <c r="V6" s="560"/>
    </row>
    <row r="7" spans="1:23" ht="18" customHeight="1" x14ac:dyDescent="0.25">
      <c r="A7" s="561" t="s">
        <v>227</v>
      </c>
      <c r="B7" s="562"/>
      <c r="C7" s="562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2"/>
      <c r="R7" s="562"/>
      <c r="S7" s="562"/>
      <c r="T7" s="562"/>
      <c r="U7" s="562"/>
      <c r="V7" s="564"/>
    </row>
    <row r="8" spans="1:23" ht="48.75" customHeight="1" x14ac:dyDescent="0.25">
      <c r="A8" s="565"/>
      <c r="B8" s="566"/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7"/>
    </row>
    <row r="9" spans="1:23" ht="54.75" customHeight="1" x14ac:dyDescent="0.25">
      <c r="A9" s="559" t="s">
        <v>698</v>
      </c>
      <c r="B9" s="559"/>
      <c r="C9" s="559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 t="s">
        <v>235</v>
      </c>
      <c r="U9" s="559"/>
      <c r="V9" s="559"/>
    </row>
    <row r="10" spans="1:23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3" ht="62.25" customHeight="1" x14ac:dyDescent="0.25">
      <c r="A11" s="573" t="s">
        <v>223</v>
      </c>
      <c r="B11" s="573"/>
      <c r="C11" s="454" t="s">
        <v>699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6"/>
    </row>
    <row r="12" spans="1:23" ht="31.5" customHeight="1" x14ac:dyDescent="0.25">
      <c r="A12" s="552" t="s">
        <v>1051</v>
      </c>
      <c r="B12" s="554"/>
      <c r="C12" s="552"/>
      <c r="D12" s="553"/>
      <c r="E12" s="553"/>
      <c r="F12" s="553"/>
      <c r="G12" s="553"/>
      <c r="H12" s="553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3"/>
      <c r="T12" s="554"/>
      <c r="U12" s="356"/>
      <c r="V12" s="356"/>
      <c r="W12" s="356"/>
    </row>
    <row r="13" spans="1:23" ht="72" customHeight="1" x14ac:dyDescent="0.25">
      <c r="A13" s="559" t="s">
        <v>224</v>
      </c>
      <c r="B13" s="559"/>
      <c r="C13" s="454" t="s">
        <v>700</v>
      </c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6"/>
    </row>
    <row r="14" spans="1:23" ht="31.5" customHeight="1" x14ac:dyDescent="0.25">
      <c r="A14" s="572" t="s">
        <v>52</v>
      </c>
      <c r="B14" s="572"/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</row>
    <row r="15" spans="1:23" ht="12.75" customHeight="1" x14ac:dyDescent="0.25">
      <c r="A15" s="572"/>
      <c r="B15" s="572"/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</row>
    <row r="16" spans="1:23" ht="90" customHeight="1" x14ac:dyDescent="0.25">
      <c r="A16" s="559" t="s">
        <v>53</v>
      </c>
      <c r="B16" s="559"/>
      <c r="C16" s="559" t="s">
        <v>54</v>
      </c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228" t="s">
        <v>55</v>
      </c>
      <c r="S16" s="229" t="s">
        <v>56</v>
      </c>
      <c r="T16" s="228" t="s">
        <v>57</v>
      </c>
      <c r="U16" s="559" t="s">
        <v>222</v>
      </c>
      <c r="V16" s="559"/>
    </row>
    <row r="17" spans="1:22" ht="69" customHeight="1" x14ac:dyDescent="0.25">
      <c r="A17" s="369" t="s">
        <v>1048</v>
      </c>
      <c r="B17" s="369"/>
      <c r="C17" s="345" t="s">
        <v>1049</v>
      </c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163" t="s">
        <v>1050</v>
      </c>
      <c r="S17" s="256">
        <v>44986</v>
      </c>
      <c r="T17" s="163" t="s">
        <v>971</v>
      </c>
      <c r="U17" s="365" t="s">
        <v>394</v>
      </c>
      <c r="V17" s="366"/>
    </row>
    <row r="18" spans="1:22" x14ac:dyDescent="0.25">
      <c r="O18" s="159"/>
    </row>
    <row r="19" spans="1:22" ht="78" customHeight="1" x14ac:dyDescent="0.25">
      <c r="A19" s="228" t="s">
        <v>234</v>
      </c>
      <c r="B19" s="559" t="s">
        <v>58</v>
      </c>
      <c r="C19" s="559"/>
      <c r="D19" s="228" t="s">
        <v>225</v>
      </c>
      <c r="E19" s="228" t="s">
        <v>60</v>
      </c>
      <c r="F19" s="228" t="s">
        <v>233</v>
      </c>
      <c r="G19" s="228" t="s">
        <v>244</v>
      </c>
      <c r="H19" s="228" t="s">
        <v>41</v>
      </c>
      <c r="I19" s="228" t="s">
        <v>245</v>
      </c>
      <c r="J19" s="228" t="s">
        <v>246</v>
      </c>
      <c r="K19" s="228" t="s">
        <v>231</v>
      </c>
      <c r="L19" s="228" t="s">
        <v>226</v>
      </c>
      <c r="M19" s="228" t="s">
        <v>232</v>
      </c>
      <c r="N19" s="228" t="s">
        <v>61</v>
      </c>
      <c r="O19" s="228" t="s">
        <v>62</v>
      </c>
      <c r="P19" s="228" t="s">
        <v>233</v>
      </c>
      <c r="Q19" s="228" t="s">
        <v>247</v>
      </c>
      <c r="R19" s="228" t="s">
        <v>228</v>
      </c>
      <c r="S19" s="228" t="s">
        <v>236</v>
      </c>
      <c r="T19" s="228" t="s">
        <v>229</v>
      </c>
      <c r="U19" s="228" t="s">
        <v>230</v>
      </c>
      <c r="V19" s="228" t="s">
        <v>237</v>
      </c>
    </row>
    <row r="20" spans="1:22" ht="33" customHeight="1" x14ac:dyDescent="0.25">
      <c r="A20" s="319">
        <v>1</v>
      </c>
      <c r="B20" s="446" t="s">
        <v>870</v>
      </c>
      <c r="C20" s="446"/>
      <c r="D20" s="367">
        <v>0.2</v>
      </c>
      <c r="E20" s="443" t="s">
        <v>701</v>
      </c>
      <c r="F20" s="443" t="s">
        <v>871</v>
      </c>
      <c r="G20" s="641">
        <v>250000000</v>
      </c>
      <c r="H20" s="370" t="s">
        <v>872</v>
      </c>
      <c r="I20" s="370" t="s">
        <v>702</v>
      </c>
      <c r="J20" s="370" t="s">
        <v>703</v>
      </c>
      <c r="K20" s="187" t="s">
        <v>873</v>
      </c>
      <c r="L20" s="162">
        <v>0.2</v>
      </c>
      <c r="M20" s="187" t="s">
        <v>704</v>
      </c>
      <c r="N20" s="205">
        <v>44927</v>
      </c>
      <c r="O20" s="205">
        <v>44927</v>
      </c>
      <c r="P20" s="187" t="s">
        <v>705</v>
      </c>
      <c r="Q20" s="173"/>
      <c r="R20" s="173"/>
      <c r="S20" s="173"/>
      <c r="T20" s="173"/>
      <c r="U20" s="173"/>
      <c r="V20" s="173"/>
    </row>
    <row r="21" spans="1:22" ht="33" customHeight="1" x14ac:dyDescent="0.25">
      <c r="A21" s="319"/>
      <c r="B21" s="446"/>
      <c r="C21" s="446"/>
      <c r="D21" s="372"/>
      <c r="E21" s="444"/>
      <c r="F21" s="444"/>
      <c r="G21" s="642"/>
      <c r="H21" s="372"/>
      <c r="I21" s="372"/>
      <c r="J21" s="372"/>
      <c r="K21" s="187" t="s">
        <v>874</v>
      </c>
      <c r="L21" s="162">
        <v>0.2</v>
      </c>
      <c r="M21" s="187" t="s">
        <v>706</v>
      </c>
      <c r="N21" s="205">
        <v>44927</v>
      </c>
      <c r="O21" s="205">
        <v>44927</v>
      </c>
      <c r="P21" s="187" t="s">
        <v>705</v>
      </c>
      <c r="Q21" s="173"/>
      <c r="R21" s="173"/>
      <c r="S21" s="173"/>
      <c r="T21" s="173"/>
      <c r="U21" s="173"/>
      <c r="V21" s="173"/>
    </row>
    <row r="22" spans="1:22" ht="33" customHeight="1" x14ac:dyDescent="0.25">
      <c r="A22" s="319"/>
      <c r="B22" s="446"/>
      <c r="C22" s="446"/>
      <c r="D22" s="372"/>
      <c r="E22" s="444"/>
      <c r="F22" s="444"/>
      <c r="G22" s="642"/>
      <c r="H22" s="372"/>
      <c r="I22" s="372"/>
      <c r="J22" s="372"/>
      <c r="K22" s="187" t="s">
        <v>875</v>
      </c>
      <c r="L22" s="162">
        <v>0.3</v>
      </c>
      <c r="M22" s="187" t="s">
        <v>707</v>
      </c>
      <c r="N22" s="205">
        <v>44958</v>
      </c>
      <c r="O22" s="205">
        <v>45261</v>
      </c>
      <c r="P22" s="187" t="s">
        <v>708</v>
      </c>
      <c r="Q22" s="173"/>
      <c r="R22" s="173"/>
      <c r="S22" s="173"/>
      <c r="T22" s="173"/>
      <c r="U22" s="173"/>
      <c r="V22" s="173"/>
    </row>
    <row r="23" spans="1:22" ht="33" customHeight="1" x14ac:dyDescent="0.25">
      <c r="A23" s="319"/>
      <c r="B23" s="446"/>
      <c r="C23" s="446"/>
      <c r="D23" s="371"/>
      <c r="E23" s="445"/>
      <c r="F23" s="445"/>
      <c r="G23" s="643"/>
      <c r="H23" s="371"/>
      <c r="I23" s="371"/>
      <c r="J23" s="371"/>
      <c r="K23" s="187" t="s">
        <v>876</v>
      </c>
      <c r="L23" s="162">
        <v>0.3</v>
      </c>
      <c r="M23" s="187" t="s">
        <v>709</v>
      </c>
      <c r="N23" s="205">
        <v>44958</v>
      </c>
      <c r="O23" s="205">
        <v>45261</v>
      </c>
      <c r="P23" s="187" t="s">
        <v>708</v>
      </c>
      <c r="Q23" s="173"/>
      <c r="R23" s="173"/>
      <c r="S23" s="173"/>
      <c r="T23" s="173"/>
      <c r="U23" s="173"/>
      <c r="V23" s="173"/>
    </row>
    <row r="24" spans="1:22" ht="33" customHeight="1" x14ac:dyDescent="0.25">
      <c r="A24" s="319">
        <v>2</v>
      </c>
      <c r="B24" s="452" t="s">
        <v>710</v>
      </c>
      <c r="C24" s="452"/>
      <c r="D24" s="367">
        <v>0.2</v>
      </c>
      <c r="E24" s="443" t="s">
        <v>711</v>
      </c>
      <c r="F24" s="443" t="s">
        <v>712</v>
      </c>
      <c r="G24" s="641">
        <v>200000000</v>
      </c>
      <c r="H24" s="370" t="s">
        <v>713</v>
      </c>
      <c r="I24" s="370" t="s">
        <v>714</v>
      </c>
      <c r="J24" s="370" t="s">
        <v>715</v>
      </c>
      <c r="K24" s="187" t="s">
        <v>716</v>
      </c>
      <c r="L24" s="162">
        <v>0.2</v>
      </c>
      <c r="M24" s="187" t="s">
        <v>707</v>
      </c>
      <c r="N24" s="205">
        <v>44927</v>
      </c>
      <c r="O24" s="205">
        <v>44927</v>
      </c>
      <c r="P24" s="187" t="s">
        <v>556</v>
      </c>
      <c r="Q24" s="173"/>
      <c r="R24" s="173"/>
      <c r="S24" s="173"/>
      <c r="T24" s="173"/>
      <c r="U24" s="173"/>
      <c r="V24" s="173"/>
    </row>
    <row r="25" spans="1:22" ht="33" customHeight="1" x14ac:dyDescent="0.25">
      <c r="A25" s="319"/>
      <c r="B25" s="452"/>
      <c r="C25" s="452"/>
      <c r="D25" s="372"/>
      <c r="E25" s="444"/>
      <c r="F25" s="444"/>
      <c r="G25" s="642"/>
      <c r="H25" s="372"/>
      <c r="I25" s="372"/>
      <c r="J25" s="372"/>
      <c r="K25" s="206" t="s">
        <v>717</v>
      </c>
      <c r="L25" s="162">
        <v>0.2</v>
      </c>
      <c r="M25" s="187" t="s">
        <v>709</v>
      </c>
      <c r="N25" s="205">
        <v>44927</v>
      </c>
      <c r="O25" s="205">
        <v>44927</v>
      </c>
      <c r="P25" s="187" t="s">
        <v>556</v>
      </c>
      <c r="Q25" s="173"/>
      <c r="R25" s="173"/>
      <c r="S25" s="173"/>
      <c r="T25" s="173"/>
      <c r="U25" s="173"/>
      <c r="V25" s="173"/>
    </row>
    <row r="26" spans="1:22" ht="33" customHeight="1" x14ac:dyDescent="0.25">
      <c r="A26" s="319"/>
      <c r="B26" s="452"/>
      <c r="C26" s="452"/>
      <c r="D26" s="372"/>
      <c r="E26" s="444"/>
      <c r="F26" s="444"/>
      <c r="G26" s="642"/>
      <c r="H26" s="372"/>
      <c r="I26" s="372"/>
      <c r="J26" s="372"/>
      <c r="K26" s="187" t="s">
        <v>718</v>
      </c>
      <c r="L26" s="162">
        <v>0.3</v>
      </c>
      <c r="M26" s="187" t="s">
        <v>707</v>
      </c>
      <c r="N26" s="205">
        <v>44958</v>
      </c>
      <c r="O26" s="205">
        <v>45261</v>
      </c>
      <c r="P26" s="187" t="s">
        <v>708</v>
      </c>
      <c r="Q26" s="173"/>
      <c r="R26" s="173"/>
      <c r="S26" s="173"/>
      <c r="T26" s="173"/>
      <c r="U26" s="173"/>
      <c r="V26" s="173"/>
    </row>
    <row r="27" spans="1:22" ht="33" customHeight="1" x14ac:dyDescent="0.25">
      <c r="A27" s="319"/>
      <c r="B27" s="452"/>
      <c r="C27" s="452"/>
      <c r="D27" s="371"/>
      <c r="E27" s="445"/>
      <c r="F27" s="445"/>
      <c r="G27" s="643"/>
      <c r="H27" s="371"/>
      <c r="I27" s="371"/>
      <c r="J27" s="371"/>
      <c r="K27" s="187" t="s">
        <v>719</v>
      </c>
      <c r="L27" s="162">
        <v>0.3</v>
      </c>
      <c r="M27" s="187" t="s">
        <v>709</v>
      </c>
      <c r="N27" s="205">
        <v>44958</v>
      </c>
      <c r="O27" s="205">
        <v>45261</v>
      </c>
      <c r="P27" s="187" t="s">
        <v>708</v>
      </c>
      <c r="Q27" s="173"/>
      <c r="R27" s="173"/>
      <c r="S27" s="173"/>
      <c r="T27" s="173"/>
      <c r="U27" s="173"/>
      <c r="V27" s="173"/>
    </row>
    <row r="28" spans="1:22" ht="33" customHeight="1" x14ac:dyDescent="0.25">
      <c r="A28" s="319">
        <v>3</v>
      </c>
      <c r="B28" s="446" t="s">
        <v>720</v>
      </c>
      <c r="C28" s="446"/>
      <c r="D28" s="367">
        <v>0.1</v>
      </c>
      <c r="E28" s="443" t="s">
        <v>721</v>
      </c>
      <c r="F28" s="443" t="s">
        <v>722</v>
      </c>
      <c r="G28" s="641">
        <v>120000000</v>
      </c>
      <c r="H28" s="370" t="s">
        <v>723</v>
      </c>
      <c r="I28" s="370" t="s">
        <v>724</v>
      </c>
      <c r="J28" s="370" t="s">
        <v>725</v>
      </c>
      <c r="K28" s="187" t="s">
        <v>726</v>
      </c>
      <c r="L28" s="162">
        <v>0.2</v>
      </c>
      <c r="M28" s="187" t="s">
        <v>727</v>
      </c>
      <c r="N28" s="205">
        <v>44927</v>
      </c>
      <c r="O28" s="205">
        <v>44927</v>
      </c>
      <c r="P28" s="443" t="s">
        <v>728</v>
      </c>
      <c r="Q28" s="173"/>
      <c r="R28" s="173"/>
      <c r="S28" s="173"/>
      <c r="T28" s="173"/>
      <c r="U28" s="173"/>
      <c r="V28" s="173"/>
    </row>
    <row r="29" spans="1:22" ht="33" customHeight="1" x14ac:dyDescent="0.25">
      <c r="A29" s="319"/>
      <c r="B29" s="446"/>
      <c r="C29" s="446"/>
      <c r="D29" s="372"/>
      <c r="E29" s="444"/>
      <c r="F29" s="444"/>
      <c r="G29" s="642"/>
      <c r="H29" s="372"/>
      <c r="I29" s="372"/>
      <c r="J29" s="372"/>
      <c r="K29" s="187" t="s">
        <v>729</v>
      </c>
      <c r="L29" s="162">
        <v>0.2</v>
      </c>
      <c r="M29" s="187" t="s">
        <v>707</v>
      </c>
      <c r="N29" s="205">
        <v>44927</v>
      </c>
      <c r="O29" s="205">
        <v>44927</v>
      </c>
      <c r="P29" s="445"/>
      <c r="Q29" s="173"/>
      <c r="R29" s="173"/>
      <c r="S29" s="173"/>
      <c r="T29" s="173"/>
      <c r="U29" s="173"/>
      <c r="V29" s="173"/>
    </row>
    <row r="30" spans="1:22" ht="33" customHeight="1" x14ac:dyDescent="0.25">
      <c r="A30" s="319"/>
      <c r="B30" s="446"/>
      <c r="C30" s="446"/>
      <c r="D30" s="372"/>
      <c r="E30" s="444"/>
      <c r="F30" s="444"/>
      <c r="G30" s="642"/>
      <c r="H30" s="372"/>
      <c r="I30" s="372"/>
      <c r="J30" s="372"/>
      <c r="K30" s="187" t="s">
        <v>730</v>
      </c>
      <c r="L30" s="162">
        <v>0.3</v>
      </c>
      <c r="M30" s="187" t="s">
        <v>727</v>
      </c>
      <c r="N30" s="205">
        <v>44958</v>
      </c>
      <c r="O30" s="205">
        <v>45261</v>
      </c>
      <c r="P30" s="443" t="s">
        <v>731</v>
      </c>
      <c r="Q30" s="173"/>
      <c r="R30" s="173"/>
      <c r="S30" s="173"/>
      <c r="T30" s="173"/>
      <c r="U30" s="173"/>
      <c r="V30" s="173"/>
    </row>
    <row r="31" spans="1:22" ht="33" customHeight="1" x14ac:dyDescent="0.25">
      <c r="A31" s="319"/>
      <c r="B31" s="446"/>
      <c r="C31" s="446"/>
      <c r="D31" s="372"/>
      <c r="E31" s="444"/>
      <c r="F31" s="444"/>
      <c r="G31" s="642"/>
      <c r="H31" s="371"/>
      <c r="I31" s="372"/>
      <c r="J31" s="372"/>
      <c r="K31" s="187" t="s">
        <v>732</v>
      </c>
      <c r="L31" s="162">
        <v>0.3</v>
      </c>
      <c r="M31" s="187" t="s">
        <v>707</v>
      </c>
      <c r="N31" s="205">
        <v>44958</v>
      </c>
      <c r="O31" s="205">
        <v>45261</v>
      </c>
      <c r="P31" s="445"/>
      <c r="Q31" s="173"/>
      <c r="R31" s="173"/>
      <c r="S31" s="173"/>
      <c r="T31" s="173"/>
      <c r="U31" s="173"/>
      <c r="V31" s="173"/>
    </row>
    <row r="32" spans="1:22" ht="33" customHeight="1" x14ac:dyDescent="0.25">
      <c r="A32" s="319">
        <v>4</v>
      </c>
      <c r="B32" s="446" t="s">
        <v>733</v>
      </c>
      <c r="C32" s="446"/>
      <c r="D32" s="367">
        <v>0.1</v>
      </c>
      <c r="E32" s="443" t="s">
        <v>734</v>
      </c>
      <c r="F32" s="443" t="s">
        <v>735</v>
      </c>
      <c r="G32" s="641">
        <v>129000000</v>
      </c>
      <c r="H32" s="370" t="s">
        <v>736</v>
      </c>
      <c r="I32" s="370" t="s">
        <v>877</v>
      </c>
      <c r="J32" s="370" t="s">
        <v>737</v>
      </c>
      <c r="K32" s="187" t="s">
        <v>738</v>
      </c>
      <c r="L32" s="162">
        <v>0.2</v>
      </c>
      <c r="M32" s="187" t="s">
        <v>739</v>
      </c>
      <c r="N32" s="205">
        <v>44927</v>
      </c>
      <c r="O32" s="205">
        <v>44958</v>
      </c>
      <c r="P32" s="443" t="s">
        <v>740</v>
      </c>
      <c r="Q32" s="173"/>
      <c r="R32" s="173"/>
      <c r="S32" s="173"/>
      <c r="T32" s="173"/>
      <c r="U32" s="173"/>
      <c r="V32" s="173"/>
    </row>
    <row r="33" spans="1:22" ht="33" customHeight="1" x14ac:dyDescent="0.25">
      <c r="A33" s="319"/>
      <c r="B33" s="446"/>
      <c r="C33" s="446"/>
      <c r="D33" s="372"/>
      <c r="E33" s="444"/>
      <c r="F33" s="444"/>
      <c r="G33" s="642"/>
      <c r="H33" s="372"/>
      <c r="I33" s="372"/>
      <c r="J33" s="372"/>
      <c r="K33" s="187" t="s">
        <v>741</v>
      </c>
      <c r="L33" s="162">
        <v>0.2</v>
      </c>
      <c r="M33" s="187" t="s">
        <v>742</v>
      </c>
      <c r="N33" s="205">
        <v>44927</v>
      </c>
      <c r="O33" s="205">
        <v>44958</v>
      </c>
      <c r="P33" s="445"/>
      <c r="Q33" s="173"/>
      <c r="R33" s="173"/>
      <c r="S33" s="173"/>
      <c r="T33" s="173"/>
      <c r="U33" s="173"/>
      <c r="V33" s="173"/>
    </row>
    <row r="34" spans="1:22" ht="33" customHeight="1" x14ac:dyDescent="0.25">
      <c r="A34" s="319"/>
      <c r="B34" s="446"/>
      <c r="C34" s="446"/>
      <c r="D34" s="372"/>
      <c r="E34" s="444"/>
      <c r="F34" s="444"/>
      <c r="G34" s="642"/>
      <c r="H34" s="372"/>
      <c r="I34" s="372"/>
      <c r="J34" s="372"/>
      <c r="K34" s="187" t="s">
        <v>743</v>
      </c>
      <c r="L34" s="162">
        <v>0.4</v>
      </c>
      <c r="M34" s="187" t="s">
        <v>744</v>
      </c>
      <c r="N34" s="205">
        <v>44958</v>
      </c>
      <c r="O34" s="205">
        <v>45261</v>
      </c>
      <c r="P34" s="187" t="s">
        <v>745</v>
      </c>
      <c r="Q34" s="173"/>
      <c r="R34" s="173"/>
      <c r="S34" s="173"/>
      <c r="T34" s="173"/>
      <c r="U34" s="173"/>
      <c r="V34" s="173"/>
    </row>
    <row r="35" spans="1:22" ht="33" customHeight="1" x14ac:dyDescent="0.25">
      <c r="A35" s="319"/>
      <c r="B35" s="446"/>
      <c r="C35" s="446"/>
      <c r="D35" s="372"/>
      <c r="E35" s="444"/>
      <c r="F35" s="444"/>
      <c r="G35" s="642"/>
      <c r="H35" s="371"/>
      <c r="I35" s="371"/>
      <c r="J35" s="371"/>
      <c r="K35" s="187" t="s">
        <v>746</v>
      </c>
      <c r="L35" s="162">
        <v>0.2</v>
      </c>
      <c r="M35" s="187" t="s">
        <v>747</v>
      </c>
      <c r="N35" s="205">
        <v>45261</v>
      </c>
      <c r="O35" s="205">
        <v>45261</v>
      </c>
      <c r="P35" s="187" t="s">
        <v>748</v>
      </c>
      <c r="Q35" s="173"/>
      <c r="R35" s="173"/>
      <c r="S35" s="173"/>
      <c r="T35" s="173"/>
      <c r="U35" s="173"/>
      <c r="V35" s="173"/>
    </row>
    <row r="36" spans="1:22" ht="33" customHeight="1" x14ac:dyDescent="0.25">
      <c r="A36" s="319">
        <v>5</v>
      </c>
      <c r="B36" s="446" t="s">
        <v>749</v>
      </c>
      <c r="C36" s="446"/>
      <c r="D36" s="367">
        <v>0.1</v>
      </c>
      <c r="E36" s="443" t="s">
        <v>701</v>
      </c>
      <c r="F36" s="443" t="s">
        <v>750</v>
      </c>
      <c r="G36" s="641">
        <v>150000000</v>
      </c>
      <c r="H36" s="370" t="s">
        <v>751</v>
      </c>
      <c r="I36" s="370" t="s">
        <v>878</v>
      </c>
      <c r="J36" s="370" t="s">
        <v>715</v>
      </c>
      <c r="K36" s="187" t="s">
        <v>752</v>
      </c>
      <c r="L36" s="162">
        <v>0.3</v>
      </c>
      <c r="M36" s="187" t="s">
        <v>706</v>
      </c>
      <c r="N36" s="205">
        <v>44927</v>
      </c>
      <c r="O36" s="205">
        <v>44927</v>
      </c>
      <c r="P36" s="187" t="s">
        <v>753</v>
      </c>
      <c r="Q36" s="173"/>
      <c r="R36" s="173"/>
      <c r="S36" s="173"/>
      <c r="T36" s="173"/>
      <c r="U36" s="173"/>
      <c r="V36" s="173"/>
    </row>
    <row r="37" spans="1:22" ht="33" customHeight="1" x14ac:dyDescent="0.25">
      <c r="A37" s="319"/>
      <c r="B37" s="446"/>
      <c r="C37" s="446"/>
      <c r="D37" s="372"/>
      <c r="E37" s="444"/>
      <c r="F37" s="444"/>
      <c r="G37" s="642"/>
      <c r="H37" s="372"/>
      <c r="I37" s="372"/>
      <c r="J37" s="372"/>
      <c r="K37" s="187" t="s">
        <v>754</v>
      </c>
      <c r="L37" s="162">
        <v>0.2</v>
      </c>
      <c r="M37" s="187" t="s">
        <v>709</v>
      </c>
      <c r="N37" s="205">
        <v>44927</v>
      </c>
      <c r="O37" s="205">
        <v>44958</v>
      </c>
      <c r="P37" s="187" t="s">
        <v>755</v>
      </c>
      <c r="Q37" s="173"/>
      <c r="R37" s="173"/>
      <c r="S37" s="173"/>
      <c r="T37" s="173"/>
      <c r="U37" s="173"/>
      <c r="V37" s="173"/>
    </row>
    <row r="38" spans="1:22" ht="33" customHeight="1" x14ac:dyDescent="0.25">
      <c r="A38" s="319"/>
      <c r="B38" s="446"/>
      <c r="C38" s="446"/>
      <c r="D38" s="372"/>
      <c r="E38" s="444"/>
      <c r="F38" s="444"/>
      <c r="G38" s="642"/>
      <c r="H38" s="371"/>
      <c r="I38" s="371"/>
      <c r="J38" s="371"/>
      <c r="K38" s="187" t="s">
        <v>756</v>
      </c>
      <c r="L38" s="162">
        <v>0.5</v>
      </c>
      <c r="M38" s="187" t="s">
        <v>757</v>
      </c>
      <c r="N38" s="205">
        <v>44958</v>
      </c>
      <c r="O38" s="205">
        <v>45261</v>
      </c>
      <c r="P38" s="187" t="s">
        <v>758</v>
      </c>
      <c r="Q38" s="173"/>
      <c r="R38" s="173"/>
      <c r="S38" s="173"/>
      <c r="T38" s="173"/>
      <c r="U38" s="173"/>
      <c r="V38" s="173"/>
    </row>
    <row r="39" spans="1:22" ht="33" customHeight="1" x14ac:dyDescent="0.25">
      <c r="A39" s="319">
        <v>6</v>
      </c>
      <c r="B39" s="446" t="s">
        <v>759</v>
      </c>
      <c r="C39" s="446"/>
      <c r="D39" s="367">
        <v>0.1</v>
      </c>
      <c r="E39" s="443" t="s">
        <v>760</v>
      </c>
      <c r="F39" s="443" t="s">
        <v>761</v>
      </c>
      <c r="G39" s="641">
        <v>250000000</v>
      </c>
      <c r="H39" s="370" t="s">
        <v>879</v>
      </c>
      <c r="I39" s="370" t="s">
        <v>880</v>
      </c>
      <c r="J39" s="370" t="s">
        <v>725</v>
      </c>
      <c r="K39" s="187" t="s">
        <v>762</v>
      </c>
      <c r="L39" s="162">
        <v>0.3</v>
      </c>
      <c r="M39" s="187" t="s">
        <v>763</v>
      </c>
      <c r="N39" s="205">
        <v>44958</v>
      </c>
      <c r="O39" s="205">
        <v>44986</v>
      </c>
      <c r="P39" s="187" t="s">
        <v>764</v>
      </c>
      <c r="Q39" s="173"/>
      <c r="R39" s="173"/>
      <c r="S39" s="173"/>
      <c r="T39" s="173"/>
      <c r="U39" s="173"/>
      <c r="V39" s="173"/>
    </row>
    <row r="40" spans="1:22" ht="33" customHeight="1" x14ac:dyDescent="0.25">
      <c r="A40" s="319"/>
      <c r="B40" s="446"/>
      <c r="C40" s="446"/>
      <c r="D40" s="372"/>
      <c r="E40" s="444"/>
      <c r="F40" s="444"/>
      <c r="G40" s="642"/>
      <c r="H40" s="371"/>
      <c r="I40" s="371"/>
      <c r="J40" s="371"/>
      <c r="K40" s="187" t="s">
        <v>765</v>
      </c>
      <c r="L40" s="162">
        <v>0.1</v>
      </c>
      <c r="M40" s="187" t="s">
        <v>709</v>
      </c>
      <c r="N40" s="205">
        <v>44986</v>
      </c>
      <c r="O40" s="205">
        <v>45261</v>
      </c>
      <c r="P40" s="187" t="s">
        <v>766</v>
      </c>
      <c r="Q40" s="173"/>
      <c r="R40" s="173"/>
      <c r="S40" s="173"/>
      <c r="T40" s="173"/>
      <c r="U40" s="173"/>
      <c r="V40" s="173"/>
    </row>
    <row r="41" spans="1:22" ht="33" customHeight="1" x14ac:dyDescent="0.25">
      <c r="A41" s="319">
        <v>7</v>
      </c>
      <c r="B41" s="446" t="s">
        <v>767</v>
      </c>
      <c r="C41" s="446"/>
      <c r="D41" s="367">
        <v>0.05</v>
      </c>
      <c r="E41" s="443" t="s">
        <v>701</v>
      </c>
      <c r="F41" s="443" t="s">
        <v>768</v>
      </c>
      <c r="G41" s="641">
        <v>100000000</v>
      </c>
      <c r="H41" s="370" t="s">
        <v>769</v>
      </c>
      <c r="I41" s="370" t="s">
        <v>881</v>
      </c>
      <c r="J41" s="370" t="s">
        <v>725</v>
      </c>
      <c r="K41" s="443" t="s">
        <v>770</v>
      </c>
      <c r="L41" s="367">
        <v>0.3</v>
      </c>
      <c r="M41" s="443" t="s">
        <v>707</v>
      </c>
      <c r="N41" s="440">
        <v>44927</v>
      </c>
      <c r="O41" s="440">
        <v>44958</v>
      </c>
      <c r="P41" s="443" t="s">
        <v>771</v>
      </c>
      <c r="Q41" s="173"/>
      <c r="R41" s="173"/>
      <c r="S41" s="173"/>
      <c r="T41" s="173"/>
      <c r="U41" s="173"/>
      <c r="V41" s="173"/>
    </row>
    <row r="42" spans="1:22" ht="33" customHeight="1" x14ac:dyDescent="0.25">
      <c r="A42" s="319"/>
      <c r="B42" s="446"/>
      <c r="C42" s="446"/>
      <c r="D42" s="372"/>
      <c r="E42" s="444"/>
      <c r="F42" s="444"/>
      <c r="G42" s="642"/>
      <c r="H42" s="372"/>
      <c r="I42" s="372"/>
      <c r="J42" s="372"/>
      <c r="K42" s="445"/>
      <c r="L42" s="371"/>
      <c r="M42" s="445"/>
      <c r="N42" s="371"/>
      <c r="O42" s="371"/>
      <c r="P42" s="445"/>
      <c r="Q42" s="173"/>
      <c r="R42" s="173"/>
      <c r="S42" s="173"/>
      <c r="T42" s="173"/>
      <c r="U42" s="173"/>
      <c r="V42" s="173"/>
    </row>
    <row r="43" spans="1:22" ht="33" customHeight="1" x14ac:dyDescent="0.25">
      <c r="A43" s="319"/>
      <c r="B43" s="446"/>
      <c r="C43" s="446"/>
      <c r="D43" s="372"/>
      <c r="E43" s="444"/>
      <c r="F43" s="444"/>
      <c r="G43" s="642"/>
      <c r="H43" s="372"/>
      <c r="I43" s="372"/>
      <c r="J43" s="372"/>
      <c r="K43" s="187" t="s">
        <v>772</v>
      </c>
      <c r="L43" s="162">
        <v>0.3</v>
      </c>
      <c r="M43" s="187" t="s">
        <v>707</v>
      </c>
      <c r="N43" s="205">
        <v>44958</v>
      </c>
      <c r="O43" s="205">
        <v>44986</v>
      </c>
      <c r="P43" s="187" t="s">
        <v>556</v>
      </c>
      <c r="Q43" s="173"/>
      <c r="R43" s="173"/>
      <c r="S43" s="173"/>
      <c r="T43" s="173"/>
      <c r="U43" s="173"/>
      <c r="V43" s="173"/>
    </row>
    <row r="44" spans="1:22" ht="33" customHeight="1" x14ac:dyDescent="0.25">
      <c r="A44" s="319"/>
      <c r="B44" s="446"/>
      <c r="C44" s="446"/>
      <c r="D44" s="372"/>
      <c r="E44" s="444"/>
      <c r="F44" s="444"/>
      <c r="G44" s="642"/>
      <c r="H44" s="372"/>
      <c r="I44" s="372"/>
      <c r="J44" s="372"/>
      <c r="K44" s="443" t="s">
        <v>773</v>
      </c>
      <c r="L44" s="367">
        <v>0.4</v>
      </c>
      <c r="M44" s="443" t="s">
        <v>707</v>
      </c>
      <c r="N44" s="440">
        <v>44986</v>
      </c>
      <c r="O44" s="440">
        <v>45261</v>
      </c>
      <c r="P44" s="443" t="s">
        <v>774</v>
      </c>
      <c r="Q44" s="173"/>
      <c r="R44" s="173"/>
      <c r="S44" s="173"/>
      <c r="T44" s="173"/>
      <c r="U44" s="173"/>
      <c r="V44" s="173"/>
    </row>
    <row r="45" spans="1:22" ht="33" customHeight="1" x14ac:dyDescent="0.25">
      <c r="A45" s="319"/>
      <c r="B45" s="446"/>
      <c r="C45" s="446"/>
      <c r="D45" s="371"/>
      <c r="E45" s="445"/>
      <c r="F45" s="445"/>
      <c r="G45" s="643"/>
      <c r="H45" s="371"/>
      <c r="I45" s="371"/>
      <c r="J45" s="371"/>
      <c r="K45" s="445"/>
      <c r="L45" s="371"/>
      <c r="M45" s="445"/>
      <c r="N45" s="371"/>
      <c r="O45" s="371"/>
      <c r="P45" s="445"/>
      <c r="Q45" s="173"/>
      <c r="R45" s="173"/>
      <c r="S45" s="173"/>
      <c r="T45" s="173"/>
      <c r="U45" s="173"/>
      <c r="V45" s="173"/>
    </row>
    <row r="46" spans="1:22" ht="33" customHeight="1" x14ac:dyDescent="0.25">
      <c r="A46" s="319">
        <v>8</v>
      </c>
      <c r="B46" s="446" t="s">
        <v>775</v>
      </c>
      <c r="C46" s="446"/>
      <c r="D46" s="367">
        <v>0.15</v>
      </c>
      <c r="E46" s="443" t="s">
        <v>701</v>
      </c>
      <c r="F46" s="443" t="s">
        <v>776</v>
      </c>
      <c r="G46" s="641">
        <v>129000000</v>
      </c>
      <c r="H46" s="370" t="s">
        <v>776</v>
      </c>
      <c r="I46" s="370" t="s">
        <v>882</v>
      </c>
      <c r="J46" s="370" t="s">
        <v>883</v>
      </c>
      <c r="K46" s="443" t="s">
        <v>777</v>
      </c>
      <c r="L46" s="367">
        <v>1</v>
      </c>
      <c r="M46" s="443" t="s">
        <v>706</v>
      </c>
      <c r="N46" s="440">
        <v>44927</v>
      </c>
      <c r="O46" s="440">
        <v>44958</v>
      </c>
      <c r="P46" s="443" t="s">
        <v>776</v>
      </c>
      <c r="Q46" s="173"/>
      <c r="R46" s="173"/>
      <c r="S46" s="173"/>
      <c r="T46" s="173"/>
      <c r="U46" s="173"/>
      <c r="V46" s="173"/>
    </row>
    <row r="47" spans="1:22" ht="33" customHeight="1" x14ac:dyDescent="0.25">
      <c r="A47" s="319"/>
      <c r="B47" s="446"/>
      <c r="C47" s="446"/>
      <c r="D47" s="372"/>
      <c r="E47" s="444"/>
      <c r="F47" s="444"/>
      <c r="G47" s="642"/>
      <c r="H47" s="372"/>
      <c r="I47" s="372"/>
      <c r="J47" s="372"/>
      <c r="K47" s="444"/>
      <c r="L47" s="372"/>
      <c r="M47" s="444"/>
      <c r="N47" s="441"/>
      <c r="O47" s="441"/>
      <c r="P47" s="444"/>
      <c r="Q47" s="173"/>
      <c r="R47" s="173"/>
      <c r="S47" s="173"/>
      <c r="T47" s="173"/>
      <c r="U47" s="173"/>
      <c r="V47" s="173"/>
    </row>
    <row r="48" spans="1:22" ht="33" customHeight="1" x14ac:dyDescent="0.25">
      <c r="A48" s="319"/>
      <c r="B48" s="446"/>
      <c r="C48" s="446"/>
      <c r="D48" s="372"/>
      <c r="E48" s="444"/>
      <c r="F48" s="444"/>
      <c r="G48" s="642"/>
      <c r="H48" s="372"/>
      <c r="I48" s="372"/>
      <c r="J48" s="372"/>
      <c r="K48" s="444"/>
      <c r="L48" s="372"/>
      <c r="M48" s="444"/>
      <c r="N48" s="441"/>
      <c r="O48" s="441"/>
      <c r="P48" s="444"/>
      <c r="Q48" s="173"/>
      <c r="R48" s="173"/>
      <c r="S48" s="173"/>
      <c r="T48" s="173"/>
      <c r="U48" s="173"/>
      <c r="V48" s="173"/>
    </row>
    <row r="49" spans="1:22" ht="33" customHeight="1" x14ac:dyDescent="0.25">
      <c r="A49" s="319"/>
      <c r="B49" s="446"/>
      <c r="C49" s="446"/>
      <c r="D49" s="371"/>
      <c r="E49" s="445"/>
      <c r="F49" s="445"/>
      <c r="G49" s="643"/>
      <c r="H49" s="371"/>
      <c r="I49" s="371"/>
      <c r="J49" s="371"/>
      <c r="K49" s="445"/>
      <c r="L49" s="371"/>
      <c r="M49" s="445"/>
      <c r="N49" s="442"/>
      <c r="O49" s="442"/>
      <c r="P49" s="445"/>
      <c r="Q49" s="173"/>
      <c r="R49" s="173"/>
      <c r="S49" s="173"/>
      <c r="T49" s="173"/>
      <c r="U49" s="173"/>
      <c r="V49" s="173"/>
    </row>
    <row r="50" spans="1:22" x14ac:dyDescent="0.25">
      <c r="A50" s="551" t="s">
        <v>1157</v>
      </c>
      <c r="B50" s="551"/>
      <c r="C50" s="551"/>
      <c r="D50" s="165">
        <f>SUM(D19:D49)</f>
        <v>1</v>
      </c>
      <c r="G50" s="257">
        <f>SUM(G20:G49)</f>
        <v>1328000000</v>
      </c>
    </row>
    <row r="54" spans="1:22" x14ac:dyDescent="0.25">
      <c r="F54" s="208"/>
      <c r="G54" s="257"/>
      <c r="H54" s="207"/>
      <c r="I54" s="207"/>
    </row>
    <row r="55" spans="1:22" x14ac:dyDescent="0.25">
      <c r="F55" s="207"/>
      <c r="G55" s="257"/>
      <c r="H55" s="207"/>
      <c r="I55" s="207"/>
    </row>
    <row r="56" spans="1:22" x14ac:dyDescent="0.25">
      <c r="I56" s="207"/>
    </row>
  </sheetData>
  <mergeCells count="125">
    <mergeCell ref="N46:N49"/>
    <mergeCell ref="O46:O49"/>
    <mergeCell ref="P46:P49"/>
    <mergeCell ref="H46:H49"/>
    <mergeCell ref="I46:I49"/>
    <mergeCell ref="J46:J49"/>
    <mergeCell ref="K46:K49"/>
    <mergeCell ref="L46:L49"/>
    <mergeCell ref="M46:M49"/>
    <mergeCell ref="A46:A49"/>
    <mergeCell ref="B46:C49"/>
    <mergeCell ref="D46:D49"/>
    <mergeCell ref="E46:E49"/>
    <mergeCell ref="F46:F49"/>
    <mergeCell ref="G46:G49"/>
    <mergeCell ref="K44:K45"/>
    <mergeCell ref="L44:L45"/>
    <mergeCell ref="M44:M45"/>
    <mergeCell ref="A41:A45"/>
    <mergeCell ref="B41:C45"/>
    <mergeCell ref="D41:D45"/>
    <mergeCell ref="E41:E45"/>
    <mergeCell ref="F41:F45"/>
    <mergeCell ref="G41:G45"/>
    <mergeCell ref="H41:H45"/>
    <mergeCell ref="I41:I45"/>
    <mergeCell ref="J41:J45"/>
    <mergeCell ref="N44:N45"/>
    <mergeCell ref="O44:O45"/>
    <mergeCell ref="P44:P45"/>
    <mergeCell ref="K41:K42"/>
    <mergeCell ref="L41:L42"/>
    <mergeCell ref="M41:M42"/>
    <mergeCell ref="N41:N42"/>
    <mergeCell ref="O41:O42"/>
    <mergeCell ref="P41:P42"/>
    <mergeCell ref="A39:A40"/>
    <mergeCell ref="B39:C40"/>
    <mergeCell ref="D39:D40"/>
    <mergeCell ref="E39:E40"/>
    <mergeCell ref="F39:F40"/>
    <mergeCell ref="G39:G40"/>
    <mergeCell ref="H39:H40"/>
    <mergeCell ref="I39:I40"/>
    <mergeCell ref="J39:J40"/>
    <mergeCell ref="A36:A38"/>
    <mergeCell ref="B36:C38"/>
    <mergeCell ref="D36:D38"/>
    <mergeCell ref="E36:E38"/>
    <mergeCell ref="F36:F38"/>
    <mergeCell ref="G36:G38"/>
    <mergeCell ref="H36:H38"/>
    <mergeCell ref="I36:I38"/>
    <mergeCell ref="J36:J38"/>
    <mergeCell ref="P28:P29"/>
    <mergeCell ref="P30:P31"/>
    <mergeCell ref="A32:A35"/>
    <mergeCell ref="B32:C35"/>
    <mergeCell ref="D32:D35"/>
    <mergeCell ref="E32:E35"/>
    <mergeCell ref="F32:F35"/>
    <mergeCell ref="G32:G35"/>
    <mergeCell ref="H32:H35"/>
    <mergeCell ref="I32:I35"/>
    <mergeCell ref="J32:J35"/>
    <mergeCell ref="P32:P33"/>
    <mergeCell ref="A28:A31"/>
    <mergeCell ref="B28:C31"/>
    <mergeCell ref="D28:D31"/>
    <mergeCell ref="E28:E31"/>
    <mergeCell ref="F28:F31"/>
    <mergeCell ref="G28:G31"/>
    <mergeCell ref="H28:H31"/>
    <mergeCell ref="I28:I31"/>
    <mergeCell ref="J28:J31"/>
    <mergeCell ref="A24:A27"/>
    <mergeCell ref="B24:C27"/>
    <mergeCell ref="D24:D27"/>
    <mergeCell ref="E24:E27"/>
    <mergeCell ref="F24:F27"/>
    <mergeCell ref="G24:G27"/>
    <mergeCell ref="H24:H27"/>
    <mergeCell ref="I24:I27"/>
    <mergeCell ref="J24:J27"/>
    <mergeCell ref="C11:V11"/>
    <mergeCell ref="U12:W12"/>
    <mergeCell ref="A12:B12"/>
    <mergeCell ref="C12:T12"/>
    <mergeCell ref="A17:B17"/>
    <mergeCell ref="C17:Q17"/>
    <mergeCell ref="U17:V17"/>
    <mergeCell ref="B19:C19"/>
    <mergeCell ref="A20:A23"/>
    <mergeCell ref="B20:C23"/>
    <mergeCell ref="D20:D23"/>
    <mergeCell ref="E20:E23"/>
    <mergeCell ref="F20:F23"/>
    <mergeCell ref="G20:G23"/>
    <mergeCell ref="H20:H23"/>
    <mergeCell ref="I20:I23"/>
    <mergeCell ref="J20:J23"/>
    <mergeCell ref="A50:C50"/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3:B13"/>
    <mergeCell ref="C13:V13"/>
    <mergeCell ref="A14:V15"/>
    <mergeCell ref="A16:B16"/>
    <mergeCell ref="C16:Q16"/>
    <mergeCell ref="U16:V16"/>
    <mergeCell ref="A9:S9"/>
    <mergeCell ref="T9:V9"/>
    <mergeCell ref="A10:S10"/>
    <mergeCell ref="T10:V10"/>
    <mergeCell ref="A11:B11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48D9-A65D-41DC-BF53-47E0CF8BD38F}">
  <dimension ref="A1:V33"/>
  <sheetViews>
    <sheetView topLeftCell="A27" zoomScale="59" zoomScaleNormal="59" workbookViewId="0">
      <selection activeCell="A33" sqref="A33:C33"/>
    </sheetView>
  </sheetViews>
  <sheetFormatPr baseColWidth="10" defaultColWidth="11.42578125" defaultRowHeight="18" x14ac:dyDescent="0.25"/>
  <cols>
    <col min="1" max="1" width="12.5703125" style="153" customWidth="1"/>
    <col min="2" max="2" width="24.140625" style="153" customWidth="1"/>
    <col min="3" max="3" width="20.5703125" style="153" customWidth="1"/>
    <col min="4" max="4" width="20.5703125" style="153" bestFit="1" customWidth="1"/>
    <col min="5" max="5" width="27" style="153" bestFit="1" customWidth="1"/>
    <col min="6" max="9" width="28.42578125" style="153" customWidth="1"/>
    <col min="10" max="10" width="29.85546875" style="153" customWidth="1"/>
    <col min="11" max="11" width="41" style="153" customWidth="1"/>
    <col min="12" max="12" width="16.28515625" style="153" customWidth="1"/>
    <col min="13" max="13" width="34.42578125" style="153" customWidth="1"/>
    <col min="14" max="14" width="24.42578125" style="153" customWidth="1"/>
    <col min="15" max="15" width="28.28515625" style="153" customWidth="1"/>
    <col min="16" max="16" width="33.570312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44584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778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578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779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59" t="s">
        <v>780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ht="60.75" customHeight="1" x14ac:dyDescent="0.25">
      <c r="A16" s="632"/>
      <c r="B16" s="632"/>
      <c r="C16" s="345" t="s">
        <v>781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58"/>
      <c r="S16" s="158"/>
      <c r="T16" s="158"/>
      <c r="U16" s="365"/>
      <c r="V16" s="366"/>
    </row>
    <row r="17" spans="1:22" x14ac:dyDescent="0.25">
      <c r="O17" s="159"/>
    </row>
    <row r="18" spans="1:22" ht="78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980</v>
      </c>
      <c r="H18" s="156" t="s">
        <v>245</v>
      </c>
      <c r="I18" s="156" t="s">
        <v>246</v>
      </c>
      <c r="J18" s="156" t="s">
        <v>244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508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54" x14ac:dyDescent="0.25">
      <c r="A19" s="320">
        <v>1</v>
      </c>
      <c r="B19" s="320" t="s">
        <v>782</v>
      </c>
      <c r="C19" s="320"/>
      <c r="D19" s="476">
        <v>0.5</v>
      </c>
      <c r="E19" s="390" t="s">
        <v>783</v>
      </c>
      <c r="F19" s="390" t="s">
        <v>784</v>
      </c>
      <c r="G19" s="166"/>
      <c r="H19" s="166"/>
      <c r="I19" s="166"/>
      <c r="J19" s="644">
        <v>80000000</v>
      </c>
      <c r="K19" s="161" t="s">
        <v>979</v>
      </c>
      <c r="L19" s="161">
        <v>15</v>
      </c>
      <c r="M19" s="161" t="s">
        <v>786</v>
      </c>
      <c r="N19" s="171">
        <v>44958</v>
      </c>
      <c r="O19" s="171">
        <v>45275</v>
      </c>
      <c r="P19" s="161" t="s">
        <v>787</v>
      </c>
      <c r="Q19" s="161"/>
      <c r="R19" s="161"/>
      <c r="S19" s="161"/>
      <c r="T19" s="161"/>
      <c r="U19" s="161"/>
      <c r="V19" s="161"/>
    </row>
    <row r="20" spans="1:22" ht="36" x14ac:dyDescent="0.25">
      <c r="A20" s="320"/>
      <c r="B20" s="320"/>
      <c r="C20" s="320"/>
      <c r="D20" s="464"/>
      <c r="E20" s="464"/>
      <c r="F20" s="464"/>
      <c r="G20" s="172"/>
      <c r="H20" s="172"/>
      <c r="I20" s="172"/>
      <c r="J20" s="464"/>
      <c r="K20" s="161" t="s">
        <v>788</v>
      </c>
      <c r="L20" s="161">
        <v>15</v>
      </c>
      <c r="M20" s="161" t="s">
        <v>786</v>
      </c>
      <c r="N20" s="171">
        <v>44958</v>
      </c>
      <c r="O20" s="171">
        <v>45275</v>
      </c>
      <c r="P20" s="161" t="s">
        <v>789</v>
      </c>
      <c r="Q20" s="161"/>
      <c r="R20" s="161"/>
      <c r="S20" s="161"/>
      <c r="T20" s="161"/>
      <c r="U20" s="161"/>
      <c r="V20" s="161"/>
    </row>
    <row r="21" spans="1:22" ht="72" x14ac:dyDescent="0.25">
      <c r="A21" s="320"/>
      <c r="B21" s="320"/>
      <c r="C21" s="320"/>
      <c r="D21" s="464"/>
      <c r="E21" s="464"/>
      <c r="F21" s="464"/>
      <c r="G21" s="172"/>
      <c r="H21" s="172" t="s">
        <v>1167</v>
      </c>
      <c r="I21" s="172" t="s">
        <v>553</v>
      </c>
      <c r="J21" s="464"/>
      <c r="K21" s="161" t="s">
        <v>790</v>
      </c>
      <c r="L21" s="161">
        <v>35</v>
      </c>
      <c r="M21" s="161" t="s">
        <v>786</v>
      </c>
      <c r="N21" s="171">
        <v>44958</v>
      </c>
      <c r="O21" s="171">
        <v>45275</v>
      </c>
      <c r="P21" s="161" t="s">
        <v>791</v>
      </c>
      <c r="Q21" s="161"/>
      <c r="R21" s="161"/>
      <c r="S21" s="161"/>
      <c r="T21" s="161"/>
      <c r="U21" s="161"/>
      <c r="V21" s="161"/>
    </row>
    <row r="22" spans="1:22" ht="36" x14ac:dyDescent="0.25">
      <c r="A22" s="320"/>
      <c r="B22" s="320"/>
      <c r="C22" s="320"/>
      <c r="D22" s="464"/>
      <c r="E22" s="464"/>
      <c r="F22" s="464"/>
      <c r="G22" s="172"/>
      <c r="H22" s="172"/>
      <c r="I22" s="172"/>
      <c r="J22" s="464"/>
      <c r="K22" s="161" t="s">
        <v>792</v>
      </c>
      <c r="L22" s="161">
        <v>10</v>
      </c>
      <c r="M22" s="161" t="s">
        <v>786</v>
      </c>
      <c r="N22" s="171">
        <v>44958</v>
      </c>
      <c r="O22" s="171">
        <v>45275</v>
      </c>
      <c r="P22" s="161" t="s">
        <v>793</v>
      </c>
      <c r="Q22" s="161"/>
      <c r="R22" s="161"/>
      <c r="S22" s="161"/>
      <c r="T22" s="161"/>
      <c r="U22" s="161"/>
      <c r="V22" s="161"/>
    </row>
    <row r="23" spans="1:22" ht="36" x14ac:dyDescent="0.25">
      <c r="A23" s="320"/>
      <c r="B23" s="320"/>
      <c r="C23" s="320"/>
      <c r="D23" s="464"/>
      <c r="E23" s="464"/>
      <c r="F23" s="464"/>
      <c r="G23" s="172"/>
      <c r="H23" s="172"/>
      <c r="I23" s="172"/>
      <c r="J23" s="464"/>
      <c r="K23" s="161" t="s">
        <v>794</v>
      </c>
      <c r="L23" s="161">
        <v>5</v>
      </c>
      <c r="M23" s="161" t="s">
        <v>786</v>
      </c>
      <c r="N23" s="171">
        <v>44958</v>
      </c>
      <c r="O23" s="171">
        <v>45275</v>
      </c>
      <c r="P23" s="161" t="s">
        <v>795</v>
      </c>
      <c r="Q23" s="161"/>
      <c r="R23" s="161"/>
      <c r="S23" s="161"/>
      <c r="T23" s="161"/>
      <c r="U23" s="161"/>
      <c r="V23" s="161"/>
    </row>
    <row r="24" spans="1:22" ht="36" x14ac:dyDescent="0.25">
      <c r="A24" s="320"/>
      <c r="B24" s="320"/>
      <c r="C24" s="320"/>
      <c r="D24" s="464"/>
      <c r="E24" s="464"/>
      <c r="F24" s="464"/>
      <c r="G24" s="172"/>
      <c r="H24" s="172"/>
      <c r="I24" s="172"/>
      <c r="J24" s="464"/>
      <c r="K24" s="161" t="s">
        <v>796</v>
      </c>
      <c r="L24" s="161">
        <v>5</v>
      </c>
      <c r="M24" s="161" t="s">
        <v>786</v>
      </c>
      <c r="N24" s="171">
        <v>44958</v>
      </c>
      <c r="O24" s="171">
        <v>45275</v>
      </c>
      <c r="P24" s="161" t="s">
        <v>795</v>
      </c>
      <c r="Q24" s="161"/>
      <c r="R24" s="161"/>
      <c r="S24" s="161"/>
      <c r="T24" s="161"/>
      <c r="U24" s="161"/>
      <c r="V24" s="161"/>
    </row>
    <row r="25" spans="1:22" ht="111" customHeight="1" x14ac:dyDescent="0.25">
      <c r="A25" s="320"/>
      <c r="B25" s="320"/>
      <c r="C25" s="320"/>
      <c r="D25" s="391"/>
      <c r="E25" s="391"/>
      <c r="F25" s="391"/>
      <c r="G25" s="170"/>
      <c r="H25" s="170"/>
      <c r="I25" s="170"/>
      <c r="J25" s="391"/>
      <c r="K25" s="161" t="s">
        <v>797</v>
      </c>
      <c r="L25" s="161">
        <v>15</v>
      </c>
      <c r="M25" s="161" t="s">
        <v>786</v>
      </c>
      <c r="N25" s="171">
        <v>44958</v>
      </c>
      <c r="O25" s="171">
        <v>45275</v>
      </c>
      <c r="P25" s="161" t="s">
        <v>798</v>
      </c>
      <c r="Q25" s="161"/>
      <c r="R25" s="161"/>
      <c r="S25" s="161"/>
      <c r="T25" s="161"/>
      <c r="U25" s="161"/>
      <c r="V25" s="161"/>
    </row>
    <row r="26" spans="1:22" ht="54" x14ac:dyDescent="0.25">
      <c r="A26" s="320">
        <v>2</v>
      </c>
      <c r="B26" s="320" t="s">
        <v>799</v>
      </c>
      <c r="C26" s="320"/>
      <c r="D26" s="476">
        <v>0.5</v>
      </c>
      <c r="E26" s="390" t="s">
        <v>783</v>
      </c>
      <c r="F26" s="390" t="s">
        <v>784</v>
      </c>
      <c r="G26" s="166"/>
      <c r="H26" s="166"/>
      <c r="I26" s="166"/>
      <c r="J26" s="644">
        <v>80000000</v>
      </c>
      <c r="K26" s="161" t="s">
        <v>785</v>
      </c>
      <c r="L26" s="161">
        <v>15</v>
      </c>
      <c r="M26" s="161" t="s">
        <v>786</v>
      </c>
      <c r="N26" s="171">
        <v>44958</v>
      </c>
      <c r="O26" s="171">
        <v>45275</v>
      </c>
      <c r="P26" s="161" t="s">
        <v>800</v>
      </c>
      <c r="Q26" s="161"/>
      <c r="R26" s="161"/>
      <c r="S26" s="161"/>
      <c r="T26" s="161"/>
      <c r="U26" s="161"/>
      <c r="V26" s="161"/>
    </row>
    <row r="27" spans="1:22" ht="36" x14ac:dyDescent="0.25">
      <c r="A27" s="320"/>
      <c r="B27" s="320"/>
      <c r="C27" s="320"/>
      <c r="D27" s="464"/>
      <c r="E27" s="464"/>
      <c r="F27" s="464"/>
      <c r="G27" s="172"/>
      <c r="H27" s="172"/>
      <c r="I27" s="172"/>
      <c r="J27" s="464"/>
      <c r="K27" s="161" t="s">
        <v>788</v>
      </c>
      <c r="L27" s="161">
        <v>15</v>
      </c>
      <c r="M27" s="161" t="s">
        <v>786</v>
      </c>
      <c r="N27" s="171">
        <v>44958</v>
      </c>
      <c r="O27" s="171">
        <v>45275</v>
      </c>
      <c r="P27" s="161" t="s">
        <v>789</v>
      </c>
      <c r="Q27" s="161"/>
      <c r="R27" s="161"/>
      <c r="S27" s="161"/>
      <c r="T27" s="161"/>
      <c r="U27" s="161"/>
      <c r="V27" s="161"/>
    </row>
    <row r="28" spans="1:22" ht="72.599999999999994" customHeight="1" x14ac:dyDescent="0.25">
      <c r="A28" s="320"/>
      <c r="B28" s="320"/>
      <c r="C28" s="320"/>
      <c r="D28" s="464"/>
      <c r="E28" s="464"/>
      <c r="F28" s="464"/>
      <c r="G28" s="172"/>
      <c r="H28" s="172"/>
      <c r="I28" s="172"/>
      <c r="J28" s="464"/>
      <c r="K28" s="161" t="s">
        <v>790</v>
      </c>
      <c r="L28" s="161">
        <v>35</v>
      </c>
      <c r="M28" s="161" t="s">
        <v>786</v>
      </c>
      <c r="N28" s="171">
        <v>44958</v>
      </c>
      <c r="O28" s="171">
        <v>45275</v>
      </c>
      <c r="P28" s="161" t="s">
        <v>801</v>
      </c>
      <c r="Q28" s="161"/>
      <c r="R28" s="161"/>
      <c r="S28" s="161"/>
      <c r="T28" s="161"/>
      <c r="U28" s="161"/>
      <c r="V28" s="161"/>
    </row>
    <row r="29" spans="1:22" ht="72" x14ac:dyDescent="0.25">
      <c r="A29" s="320"/>
      <c r="B29" s="320"/>
      <c r="C29" s="320"/>
      <c r="D29" s="464"/>
      <c r="E29" s="464"/>
      <c r="F29" s="464"/>
      <c r="G29" s="172"/>
      <c r="H29" s="172" t="s">
        <v>1167</v>
      </c>
      <c r="I29" s="172" t="s">
        <v>553</v>
      </c>
      <c r="J29" s="464"/>
      <c r="K29" s="161" t="s">
        <v>792</v>
      </c>
      <c r="L29" s="161">
        <v>10</v>
      </c>
      <c r="M29" s="161" t="s">
        <v>786</v>
      </c>
      <c r="N29" s="171">
        <v>44958</v>
      </c>
      <c r="O29" s="171">
        <v>45275</v>
      </c>
      <c r="P29" s="161" t="s">
        <v>793</v>
      </c>
      <c r="Q29" s="161"/>
      <c r="R29" s="161"/>
      <c r="S29" s="161"/>
      <c r="T29" s="161"/>
      <c r="U29" s="161"/>
      <c r="V29" s="161"/>
    </row>
    <row r="30" spans="1:22" ht="106.9" customHeight="1" x14ac:dyDescent="0.25">
      <c r="A30" s="320"/>
      <c r="B30" s="320"/>
      <c r="C30" s="320"/>
      <c r="D30" s="464"/>
      <c r="E30" s="464"/>
      <c r="F30" s="464"/>
      <c r="G30" s="172"/>
      <c r="H30" s="172"/>
      <c r="I30" s="172"/>
      <c r="J30" s="464"/>
      <c r="K30" s="161" t="s">
        <v>794</v>
      </c>
      <c r="L30" s="161">
        <v>5</v>
      </c>
      <c r="M30" s="161" t="s">
        <v>786</v>
      </c>
      <c r="N30" s="171">
        <v>44958</v>
      </c>
      <c r="O30" s="171">
        <v>45275</v>
      </c>
      <c r="P30" s="161" t="s">
        <v>802</v>
      </c>
      <c r="Q30" s="161"/>
      <c r="R30" s="161"/>
      <c r="S30" s="161"/>
      <c r="T30" s="161"/>
      <c r="U30" s="161"/>
      <c r="V30" s="161"/>
    </row>
    <row r="31" spans="1:22" ht="108.6" customHeight="1" x14ac:dyDescent="0.25">
      <c r="A31" s="320"/>
      <c r="B31" s="320"/>
      <c r="C31" s="320"/>
      <c r="D31" s="464"/>
      <c r="E31" s="464"/>
      <c r="F31" s="464"/>
      <c r="G31" s="172"/>
      <c r="H31" s="172"/>
      <c r="I31" s="172"/>
      <c r="J31" s="464"/>
      <c r="K31" s="161" t="s">
        <v>796</v>
      </c>
      <c r="L31" s="161">
        <v>5</v>
      </c>
      <c r="M31" s="161" t="s">
        <v>786</v>
      </c>
      <c r="N31" s="171">
        <v>44958</v>
      </c>
      <c r="O31" s="171">
        <v>45275</v>
      </c>
      <c r="P31" s="161" t="s">
        <v>803</v>
      </c>
      <c r="Q31" s="161"/>
      <c r="R31" s="161"/>
      <c r="S31" s="161"/>
      <c r="T31" s="161"/>
      <c r="U31" s="161"/>
      <c r="V31" s="161"/>
    </row>
    <row r="32" spans="1:22" ht="54" x14ac:dyDescent="0.25">
      <c r="A32" s="320"/>
      <c r="B32" s="320"/>
      <c r="C32" s="320"/>
      <c r="D32" s="391"/>
      <c r="E32" s="391"/>
      <c r="F32" s="391"/>
      <c r="G32" s="170"/>
      <c r="H32" s="170"/>
      <c r="I32" s="170"/>
      <c r="J32" s="391"/>
      <c r="K32" s="161" t="s">
        <v>797</v>
      </c>
      <c r="L32" s="161">
        <v>15</v>
      </c>
      <c r="M32" s="161" t="s">
        <v>786</v>
      </c>
      <c r="N32" s="171">
        <v>44900</v>
      </c>
      <c r="O32" s="171">
        <v>45291</v>
      </c>
      <c r="P32" s="161" t="s">
        <v>798</v>
      </c>
      <c r="Q32" s="161"/>
      <c r="R32" s="161"/>
      <c r="S32" s="161"/>
      <c r="T32" s="161"/>
      <c r="U32" s="161"/>
      <c r="V32" s="161"/>
    </row>
    <row r="33" spans="1:4" ht="20.25" x14ac:dyDescent="0.25">
      <c r="A33" s="415" t="s">
        <v>1157</v>
      </c>
      <c r="B33" s="415"/>
      <c r="C33" s="415"/>
      <c r="D33" s="182">
        <f>SUM(D19:D32)</f>
        <v>1</v>
      </c>
    </row>
  </sheetData>
  <mergeCells count="41">
    <mergeCell ref="U15:V15"/>
    <mergeCell ref="J26:J32"/>
    <mergeCell ref="A16:B16"/>
    <mergeCell ref="C16:Q16"/>
    <mergeCell ref="U16:V16"/>
    <mergeCell ref="B18:C18"/>
    <mergeCell ref="A19:A25"/>
    <mergeCell ref="B19:C25"/>
    <mergeCell ref="D19:D25"/>
    <mergeCell ref="E19:E25"/>
    <mergeCell ref="F19:F25"/>
    <mergeCell ref="J19:J25"/>
    <mergeCell ref="A26:A32"/>
    <mergeCell ref="T10:V10"/>
    <mergeCell ref="A11:B11"/>
    <mergeCell ref="C11:V11"/>
    <mergeCell ref="A12:B12"/>
    <mergeCell ref="C12:V12"/>
    <mergeCell ref="B26:C32"/>
    <mergeCell ref="D26:D32"/>
    <mergeCell ref="E26:E32"/>
    <mergeCell ref="F26:F32"/>
    <mergeCell ref="A13:V14"/>
    <mergeCell ref="A15:B15"/>
    <mergeCell ref="C15:Q15"/>
    <mergeCell ref="A33:C33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</mergeCells>
  <pageMargins left="0.7" right="0.7" top="0.75" bottom="0.75" header="0.3" footer="0.3"/>
  <drawing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E38C-90DB-486B-AB75-10C124D9398E}">
  <dimension ref="A2:V29"/>
  <sheetViews>
    <sheetView topLeftCell="A24" zoomScale="57" zoomScaleNormal="57" workbookViewId="0">
      <selection activeCell="B25" sqref="B25:C28"/>
    </sheetView>
  </sheetViews>
  <sheetFormatPr baseColWidth="10" defaultRowHeight="18" x14ac:dyDescent="0.25"/>
  <cols>
    <col min="1" max="1" width="12.5703125" style="153" customWidth="1"/>
    <col min="2" max="2" width="24.14062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19.140625" style="153" customWidth="1"/>
    <col min="7" max="10" width="29.85546875" style="153" customWidth="1"/>
    <col min="11" max="11" width="41" style="153" customWidth="1"/>
    <col min="12" max="12" width="16.28515625" style="153" customWidth="1"/>
    <col min="13" max="13" width="20.7109375" style="153" customWidth="1"/>
    <col min="14" max="14" width="18" style="153" customWidth="1"/>
    <col min="15" max="15" width="28.28515625" style="153" customWidth="1"/>
    <col min="16" max="16" width="40.855468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8.140625" style="153" customWidth="1"/>
    <col min="22" max="22" width="21.5703125" style="153" customWidth="1"/>
    <col min="23" max="16384" width="11.42578125" style="153"/>
  </cols>
  <sheetData>
    <row r="2" spans="1:22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6" spans="1:22" x14ac:dyDescent="0.25">
      <c r="A6" s="338" t="s">
        <v>50</v>
      </c>
      <c r="B6" s="339"/>
      <c r="C6" s="340"/>
      <c r="D6" s="341"/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x14ac:dyDescent="0.25">
      <c r="A9" s="344" t="s">
        <v>804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x14ac:dyDescent="0.25">
      <c r="A11" s="358" t="s">
        <v>223</v>
      </c>
      <c r="B11" s="358"/>
      <c r="C11" s="359" t="s">
        <v>805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x14ac:dyDescent="0.25">
      <c r="A12" s="344" t="s">
        <v>224</v>
      </c>
      <c r="B12" s="344"/>
      <c r="C12" s="359" t="s">
        <v>806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36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x14ac:dyDescent="0.25">
      <c r="A16" s="645" t="s">
        <v>807</v>
      </c>
      <c r="B16" s="645"/>
      <c r="C16" s="345" t="s">
        <v>808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63" t="s">
        <v>268</v>
      </c>
      <c r="S16" s="164">
        <v>45041</v>
      </c>
      <c r="T16" s="165">
        <v>1</v>
      </c>
      <c r="U16" s="365" t="s">
        <v>269</v>
      </c>
      <c r="V16" s="366"/>
    </row>
    <row r="17" spans="1:22" x14ac:dyDescent="0.25">
      <c r="O17" s="159"/>
    </row>
    <row r="18" spans="1:22" ht="90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81" customHeight="1" x14ac:dyDescent="0.25">
      <c r="A19" s="320">
        <v>1</v>
      </c>
      <c r="B19" s="472" t="s">
        <v>809</v>
      </c>
      <c r="C19" s="473"/>
      <c r="D19" s="476">
        <v>0.4</v>
      </c>
      <c r="E19" s="390" t="s">
        <v>806</v>
      </c>
      <c r="F19" s="390" t="s">
        <v>810</v>
      </c>
      <c r="G19" s="390">
        <v>0</v>
      </c>
      <c r="H19" s="390" t="s">
        <v>807</v>
      </c>
      <c r="I19" s="390" t="s">
        <v>982</v>
      </c>
      <c r="J19" s="390" t="s">
        <v>811</v>
      </c>
      <c r="K19" s="161" t="s">
        <v>812</v>
      </c>
      <c r="L19" s="167">
        <v>0.5</v>
      </c>
      <c r="M19" s="161" t="s">
        <v>806</v>
      </c>
      <c r="N19" s="168">
        <v>44927</v>
      </c>
      <c r="O19" s="168">
        <v>45041</v>
      </c>
      <c r="P19" s="169" t="s">
        <v>981</v>
      </c>
      <c r="Q19" s="161" t="s">
        <v>813</v>
      </c>
      <c r="R19" s="161"/>
      <c r="S19" s="161"/>
      <c r="T19" s="161"/>
      <c r="U19" s="161"/>
      <c r="V19" s="161"/>
    </row>
    <row r="20" spans="1:22" ht="72" x14ac:dyDescent="0.25">
      <c r="A20" s="320"/>
      <c r="B20" s="539"/>
      <c r="C20" s="540"/>
      <c r="D20" s="478"/>
      <c r="E20" s="391"/>
      <c r="F20" s="391"/>
      <c r="G20" s="391"/>
      <c r="H20" s="391"/>
      <c r="I20" s="391"/>
      <c r="J20" s="391"/>
      <c r="K20" s="161" t="s">
        <v>812</v>
      </c>
      <c r="L20" s="167">
        <v>0.5</v>
      </c>
      <c r="M20" s="161" t="s">
        <v>806</v>
      </c>
      <c r="N20" s="168">
        <v>45017</v>
      </c>
      <c r="O20" s="168">
        <v>45132</v>
      </c>
      <c r="P20" s="169" t="s">
        <v>981</v>
      </c>
      <c r="Q20" s="161" t="s">
        <v>813</v>
      </c>
      <c r="R20" s="161"/>
      <c r="S20" s="161"/>
      <c r="T20" s="161"/>
      <c r="U20" s="161"/>
      <c r="V20" s="161"/>
    </row>
    <row r="21" spans="1:22" ht="60.75" x14ac:dyDescent="0.25">
      <c r="A21" s="435">
        <v>2</v>
      </c>
      <c r="B21" s="435" t="s">
        <v>1021</v>
      </c>
      <c r="C21" s="435"/>
      <c r="D21" s="436">
        <v>0.3</v>
      </c>
      <c r="E21" s="439" t="s">
        <v>1022</v>
      </c>
      <c r="F21" s="439" t="s">
        <v>1023</v>
      </c>
      <c r="G21" s="439" t="s">
        <v>1024</v>
      </c>
      <c r="H21" s="439" t="s">
        <v>1025</v>
      </c>
      <c r="I21" s="435" t="s">
        <v>1026</v>
      </c>
      <c r="J21" s="439" t="s">
        <v>251</v>
      </c>
      <c r="K21" s="143" t="s">
        <v>1027</v>
      </c>
      <c r="L21" s="151">
        <v>0.4</v>
      </c>
      <c r="M21" s="143" t="s">
        <v>1028</v>
      </c>
      <c r="N21" s="148">
        <v>44986</v>
      </c>
      <c r="O21" s="148">
        <v>45030</v>
      </c>
      <c r="P21" s="143" t="s">
        <v>1029</v>
      </c>
      <c r="Q21" s="143" t="s">
        <v>1030</v>
      </c>
      <c r="R21" s="143"/>
      <c r="S21" s="143"/>
      <c r="T21" s="143"/>
      <c r="U21" s="143"/>
      <c r="V21" s="143"/>
    </row>
    <row r="22" spans="1:22" ht="81" x14ac:dyDescent="0.25">
      <c r="A22" s="435"/>
      <c r="B22" s="435"/>
      <c r="C22" s="435"/>
      <c r="D22" s="437"/>
      <c r="E22" s="437"/>
      <c r="F22" s="437"/>
      <c r="G22" s="437"/>
      <c r="H22" s="437"/>
      <c r="I22" s="435"/>
      <c r="J22" s="437"/>
      <c r="K22" s="143" t="s">
        <v>1031</v>
      </c>
      <c r="L22" s="151">
        <v>0.1</v>
      </c>
      <c r="M22" s="143" t="s">
        <v>1028</v>
      </c>
      <c r="N22" s="148">
        <v>45033</v>
      </c>
      <c r="O22" s="148">
        <v>45044</v>
      </c>
      <c r="P22" s="143" t="s">
        <v>1032</v>
      </c>
      <c r="Q22" s="143" t="s">
        <v>1030</v>
      </c>
      <c r="R22" s="143"/>
      <c r="S22" s="143"/>
      <c r="T22" s="143"/>
      <c r="U22" s="143"/>
      <c r="V22" s="143"/>
    </row>
    <row r="23" spans="1:22" ht="81" x14ac:dyDescent="0.25">
      <c r="A23" s="435"/>
      <c r="B23" s="435"/>
      <c r="C23" s="435"/>
      <c r="D23" s="437"/>
      <c r="E23" s="437"/>
      <c r="F23" s="437"/>
      <c r="G23" s="437"/>
      <c r="H23" s="437"/>
      <c r="I23" s="435"/>
      <c r="J23" s="437"/>
      <c r="K23" s="143" t="s">
        <v>1033</v>
      </c>
      <c r="L23" s="151">
        <v>0.4</v>
      </c>
      <c r="M23" s="143" t="s">
        <v>1028</v>
      </c>
      <c r="N23" s="148">
        <v>45048</v>
      </c>
      <c r="O23" s="148">
        <v>45077</v>
      </c>
      <c r="P23" s="143" t="s">
        <v>1034</v>
      </c>
      <c r="Q23" s="143" t="s">
        <v>1030</v>
      </c>
      <c r="R23" s="143"/>
      <c r="S23" s="143"/>
      <c r="T23" s="143"/>
      <c r="U23" s="143"/>
      <c r="V23" s="143"/>
    </row>
    <row r="24" spans="1:22" ht="60.75" x14ac:dyDescent="0.25">
      <c r="A24" s="435"/>
      <c r="B24" s="435"/>
      <c r="C24" s="435"/>
      <c r="D24" s="438"/>
      <c r="E24" s="438"/>
      <c r="F24" s="438"/>
      <c r="G24" s="438"/>
      <c r="H24" s="438"/>
      <c r="I24" s="435"/>
      <c r="J24" s="438"/>
      <c r="K24" s="143" t="s">
        <v>1035</v>
      </c>
      <c r="L24" s="151">
        <v>0.1</v>
      </c>
      <c r="M24" s="143" t="s">
        <v>1028</v>
      </c>
      <c r="N24" s="148">
        <v>45078</v>
      </c>
      <c r="O24" s="148">
        <v>45092</v>
      </c>
      <c r="P24" s="143" t="s">
        <v>1036</v>
      </c>
      <c r="Q24" s="143" t="s">
        <v>1030</v>
      </c>
      <c r="R24" s="143"/>
      <c r="S24" s="143"/>
      <c r="T24" s="143"/>
      <c r="U24" s="143"/>
      <c r="V24" s="143"/>
    </row>
    <row r="25" spans="1:22" ht="60.75" x14ac:dyDescent="0.25">
      <c r="A25" s="435">
        <v>3</v>
      </c>
      <c r="B25" s="435" t="s">
        <v>1037</v>
      </c>
      <c r="C25" s="435"/>
      <c r="D25" s="436">
        <v>0.3</v>
      </c>
      <c r="E25" s="439" t="s">
        <v>1022</v>
      </c>
      <c r="F25" s="439" t="s">
        <v>1038</v>
      </c>
      <c r="G25" s="439" t="s">
        <v>1024</v>
      </c>
      <c r="H25" s="439" t="s">
        <v>1025</v>
      </c>
      <c r="I25" s="435" t="s">
        <v>1026</v>
      </c>
      <c r="J25" s="439" t="s">
        <v>251</v>
      </c>
      <c r="K25" s="143" t="s">
        <v>1027</v>
      </c>
      <c r="L25" s="151">
        <v>0.4</v>
      </c>
      <c r="M25" s="143" t="s">
        <v>1028</v>
      </c>
      <c r="N25" s="148">
        <v>44986</v>
      </c>
      <c r="O25" s="148">
        <v>45030</v>
      </c>
      <c r="P25" s="143" t="s">
        <v>1039</v>
      </c>
      <c r="Q25" s="143" t="s">
        <v>1030</v>
      </c>
      <c r="R25" s="143"/>
      <c r="S25" s="143"/>
      <c r="T25" s="143"/>
      <c r="U25" s="143"/>
      <c r="V25" s="143"/>
    </row>
    <row r="26" spans="1:22" ht="81" x14ac:dyDescent="0.25">
      <c r="A26" s="435"/>
      <c r="B26" s="435"/>
      <c r="C26" s="435"/>
      <c r="D26" s="437"/>
      <c r="E26" s="437"/>
      <c r="F26" s="437"/>
      <c r="G26" s="437"/>
      <c r="H26" s="437"/>
      <c r="I26" s="435"/>
      <c r="J26" s="437"/>
      <c r="K26" s="143" t="s">
        <v>1031</v>
      </c>
      <c r="L26" s="151">
        <v>0.1</v>
      </c>
      <c r="M26" s="143" t="s">
        <v>1028</v>
      </c>
      <c r="N26" s="148">
        <v>45033</v>
      </c>
      <c r="O26" s="148">
        <v>45044</v>
      </c>
      <c r="P26" s="143" t="s">
        <v>1040</v>
      </c>
      <c r="Q26" s="143" t="s">
        <v>1030</v>
      </c>
      <c r="R26" s="143"/>
      <c r="S26" s="143"/>
      <c r="T26" s="143"/>
      <c r="U26" s="143"/>
      <c r="V26" s="143"/>
    </row>
    <row r="27" spans="1:22" ht="81" x14ac:dyDescent="0.25">
      <c r="A27" s="435"/>
      <c r="B27" s="435"/>
      <c r="C27" s="435"/>
      <c r="D27" s="437"/>
      <c r="E27" s="437"/>
      <c r="F27" s="437"/>
      <c r="G27" s="437"/>
      <c r="H27" s="437"/>
      <c r="I27" s="435"/>
      <c r="J27" s="437"/>
      <c r="K27" s="143" t="s">
        <v>1033</v>
      </c>
      <c r="L27" s="151">
        <v>0.4</v>
      </c>
      <c r="M27" s="143" t="s">
        <v>1028</v>
      </c>
      <c r="N27" s="148">
        <v>45048</v>
      </c>
      <c r="O27" s="148">
        <v>45077</v>
      </c>
      <c r="P27" s="143" t="s">
        <v>1034</v>
      </c>
      <c r="Q27" s="143" t="s">
        <v>1030</v>
      </c>
      <c r="R27" s="143"/>
      <c r="S27" s="143"/>
      <c r="T27" s="143"/>
      <c r="U27" s="143"/>
      <c r="V27" s="143"/>
    </row>
    <row r="28" spans="1:22" ht="60.75" x14ac:dyDescent="0.25">
      <c r="A28" s="435"/>
      <c r="B28" s="435"/>
      <c r="C28" s="435"/>
      <c r="D28" s="438"/>
      <c r="E28" s="438"/>
      <c r="F28" s="438"/>
      <c r="G28" s="438"/>
      <c r="H28" s="438"/>
      <c r="I28" s="435"/>
      <c r="J28" s="438"/>
      <c r="K28" s="143" t="s">
        <v>1035</v>
      </c>
      <c r="L28" s="151">
        <v>0.1</v>
      </c>
      <c r="M28" s="143" t="s">
        <v>1028</v>
      </c>
      <c r="N28" s="148">
        <v>45078</v>
      </c>
      <c r="O28" s="148">
        <v>45092</v>
      </c>
      <c r="P28" s="143" t="s">
        <v>1036</v>
      </c>
      <c r="Q28" s="143" t="s">
        <v>1030</v>
      </c>
      <c r="R28" s="143"/>
      <c r="S28" s="143"/>
      <c r="T28" s="143"/>
      <c r="U28" s="143"/>
      <c r="V28" s="143"/>
    </row>
    <row r="29" spans="1:22" ht="20.25" x14ac:dyDescent="0.25">
      <c r="A29" s="415" t="s">
        <v>1157</v>
      </c>
      <c r="B29" s="415"/>
      <c r="C29" s="415"/>
      <c r="D29" s="182">
        <f>SUM(D19:D28)</f>
        <v>1</v>
      </c>
    </row>
  </sheetData>
  <mergeCells count="56">
    <mergeCell ref="G21:G24"/>
    <mergeCell ref="H21:H24"/>
    <mergeCell ref="I21:I24"/>
    <mergeCell ref="A25:A28"/>
    <mergeCell ref="B25:C28"/>
    <mergeCell ref="D25:D28"/>
    <mergeCell ref="E25:E28"/>
    <mergeCell ref="F25:F28"/>
    <mergeCell ref="G25:G28"/>
    <mergeCell ref="H25:H28"/>
    <mergeCell ref="I25:I28"/>
    <mergeCell ref="A21:A24"/>
    <mergeCell ref="B21:C24"/>
    <mergeCell ref="D21:D24"/>
    <mergeCell ref="E21:E24"/>
    <mergeCell ref="F21:F24"/>
    <mergeCell ref="U16:V16"/>
    <mergeCell ref="B18:C18"/>
    <mergeCell ref="A19:A20"/>
    <mergeCell ref="B19:C20"/>
    <mergeCell ref="D19:D20"/>
    <mergeCell ref="E19:E20"/>
    <mergeCell ref="F19:F20"/>
    <mergeCell ref="G19:G20"/>
    <mergeCell ref="H19:H20"/>
    <mergeCell ref="I19:I20"/>
    <mergeCell ref="J19:J20"/>
    <mergeCell ref="A16:B16"/>
    <mergeCell ref="C16:Q16"/>
    <mergeCell ref="A12:B12"/>
    <mergeCell ref="C12:V12"/>
    <mergeCell ref="A13:V14"/>
    <mergeCell ref="A15:B15"/>
    <mergeCell ref="C15:Q15"/>
    <mergeCell ref="U15:V15"/>
    <mergeCell ref="T9:V9"/>
    <mergeCell ref="A10:S10"/>
    <mergeCell ref="T10:V10"/>
    <mergeCell ref="A11:B11"/>
    <mergeCell ref="C11:V11"/>
    <mergeCell ref="A29:C29"/>
    <mergeCell ref="J21:J24"/>
    <mergeCell ref="J25:J28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</mergeCells>
  <pageMargins left="0.7" right="0.7" top="0.75" bottom="0.75" header="0.3" footer="0.3"/>
  <drawing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089D-6FDB-46E9-B106-110CA31DFA63}">
  <dimension ref="A1:V43"/>
  <sheetViews>
    <sheetView topLeftCell="A38" zoomScale="82" workbookViewId="0">
      <selection activeCell="A39" sqref="A39:A42"/>
    </sheetView>
  </sheetViews>
  <sheetFormatPr baseColWidth="10" defaultColWidth="11.42578125" defaultRowHeight="18" x14ac:dyDescent="0.25"/>
  <cols>
    <col min="1" max="1" width="14.28515625" style="153" customWidth="1"/>
    <col min="2" max="2" width="34.28515625" style="153" customWidth="1"/>
    <col min="3" max="3" width="19.140625" style="153" customWidth="1"/>
    <col min="4" max="4" width="20.5703125" style="153" bestFit="1" customWidth="1"/>
    <col min="5" max="5" width="37.7109375" style="153" customWidth="1"/>
    <col min="6" max="6" width="39.28515625" style="153" customWidth="1"/>
    <col min="7" max="7" width="29.85546875" style="153" customWidth="1"/>
    <col min="8" max="8" width="43.5703125" style="153" customWidth="1"/>
    <col min="9" max="9" width="60" style="153" customWidth="1"/>
    <col min="10" max="10" width="29.85546875" style="153" customWidth="1"/>
    <col min="11" max="11" width="41" style="153" customWidth="1"/>
    <col min="12" max="12" width="16.28515625" style="153" customWidth="1"/>
    <col min="13" max="13" width="32.28515625" style="153" customWidth="1"/>
    <col min="14" max="14" width="18" style="153" customWidth="1"/>
    <col min="15" max="15" width="28.28515625" style="153" customWidth="1"/>
    <col min="16" max="16" width="43.855468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2.85546875" style="153" customWidth="1"/>
    <col min="21" max="21" width="13.710937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/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884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359" t="s">
        <v>885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1"/>
    </row>
    <row r="12" spans="1:22" ht="72" customHeight="1" x14ac:dyDescent="0.25">
      <c r="A12" s="344" t="s">
        <v>224</v>
      </c>
      <c r="B12" s="344"/>
      <c r="C12" s="359" t="s">
        <v>886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ht="103.15" customHeight="1" x14ac:dyDescent="0.25">
      <c r="A16" s="369" t="s">
        <v>887</v>
      </c>
      <c r="B16" s="369"/>
      <c r="C16" s="345" t="s">
        <v>888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63" t="s">
        <v>323</v>
      </c>
      <c r="S16" s="258">
        <v>44958</v>
      </c>
      <c r="T16" s="165">
        <v>0.9</v>
      </c>
      <c r="U16" s="365" t="s">
        <v>269</v>
      </c>
      <c r="V16" s="366"/>
    </row>
    <row r="17" spans="1:22" x14ac:dyDescent="0.25">
      <c r="O17" s="159"/>
    </row>
    <row r="18" spans="1:22" ht="78" customHeight="1" x14ac:dyDescent="0.25">
      <c r="A18" s="282" t="s">
        <v>234</v>
      </c>
      <c r="B18" s="646" t="s">
        <v>58</v>
      </c>
      <c r="C18" s="646"/>
      <c r="D18" s="282" t="s">
        <v>225</v>
      </c>
      <c r="E18" s="282" t="s">
        <v>60</v>
      </c>
      <c r="F18" s="282" t="s">
        <v>233</v>
      </c>
      <c r="G18" s="282" t="s">
        <v>244</v>
      </c>
      <c r="H18" s="282" t="s">
        <v>41</v>
      </c>
      <c r="I18" s="282" t="s">
        <v>245</v>
      </c>
      <c r="J18" s="282" t="s">
        <v>246</v>
      </c>
      <c r="K18" s="282" t="s">
        <v>231</v>
      </c>
      <c r="L18" s="282" t="s">
        <v>226</v>
      </c>
      <c r="M18" s="282" t="s">
        <v>232</v>
      </c>
      <c r="N18" s="282" t="s">
        <v>61</v>
      </c>
      <c r="O18" s="282" t="s">
        <v>62</v>
      </c>
      <c r="P18" s="282" t="s">
        <v>233</v>
      </c>
      <c r="Q18" s="282" t="s">
        <v>247</v>
      </c>
      <c r="R18" s="282" t="s">
        <v>228</v>
      </c>
      <c r="S18" s="282" t="s">
        <v>236</v>
      </c>
      <c r="T18" s="282" t="s">
        <v>229</v>
      </c>
      <c r="U18" s="282" t="s">
        <v>230</v>
      </c>
      <c r="V18" s="282" t="s">
        <v>237</v>
      </c>
    </row>
    <row r="19" spans="1:22" ht="72" x14ac:dyDescent="0.25">
      <c r="A19" s="320">
        <v>1</v>
      </c>
      <c r="B19" s="319" t="s">
        <v>889</v>
      </c>
      <c r="C19" s="319"/>
      <c r="D19" s="367">
        <v>0.15</v>
      </c>
      <c r="E19" s="370" t="s">
        <v>890</v>
      </c>
      <c r="F19" s="370" t="s">
        <v>891</v>
      </c>
      <c r="G19" s="370" t="s">
        <v>892</v>
      </c>
      <c r="H19" s="179" t="s">
        <v>893</v>
      </c>
      <c r="I19" s="179" t="s">
        <v>894</v>
      </c>
      <c r="J19" s="173" t="s">
        <v>895</v>
      </c>
      <c r="K19" s="173" t="s">
        <v>896</v>
      </c>
      <c r="L19" s="162">
        <v>0.4</v>
      </c>
      <c r="M19" s="173" t="s">
        <v>897</v>
      </c>
      <c r="N19" s="164">
        <v>44958</v>
      </c>
      <c r="O19" s="164">
        <v>45291</v>
      </c>
      <c r="P19" s="187" t="s">
        <v>898</v>
      </c>
      <c r="Q19" s="173"/>
      <c r="R19" s="173"/>
      <c r="S19" s="161"/>
      <c r="T19" s="161"/>
      <c r="U19" s="161"/>
      <c r="V19" s="161"/>
    </row>
    <row r="20" spans="1:22" ht="90" x14ac:dyDescent="0.25">
      <c r="A20" s="320"/>
      <c r="B20" s="319"/>
      <c r="C20" s="319"/>
      <c r="D20" s="372"/>
      <c r="E20" s="372"/>
      <c r="F20" s="372"/>
      <c r="G20" s="372"/>
      <c r="H20" s="173" t="s">
        <v>899</v>
      </c>
      <c r="I20" s="173" t="s">
        <v>900</v>
      </c>
      <c r="J20" s="173" t="s">
        <v>901</v>
      </c>
      <c r="K20" s="173" t="s">
        <v>902</v>
      </c>
      <c r="L20" s="162">
        <v>0.6</v>
      </c>
      <c r="M20" s="173" t="s">
        <v>897</v>
      </c>
      <c r="N20" s="164">
        <v>44958</v>
      </c>
      <c r="O20" s="164">
        <v>45291</v>
      </c>
      <c r="P20" s="187" t="s">
        <v>898</v>
      </c>
      <c r="Q20" s="173"/>
      <c r="R20" s="173"/>
      <c r="S20" s="161"/>
      <c r="T20" s="161"/>
      <c r="U20" s="161"/>
      <c r="V20" s="161"/>
    </row>
    <row r="21" spans="1:22" ht="72" x14ac:dyDescent="0.25">
      <c r="A21" s="390">
        <v>2</v>
      </c>
      <c r="B21" s="319" t="s">
        <v>903</v>
      </c>
      <c r="C21" s="319"/>
      <c r="D21" s="367">
        <v>0.15</v>
      </c>
      <c r="E21" s="370" t="s">
        <v>890</v>
      </c>
      <c r="F21" s="370" t="s">
        <v>904</v>
      </c>
      <c r="G21" s="370" t="s">
        <v>892</v>
      </c>
      <c r="H21" s="179" t="s">
        <v>905</v>
      </c>
      <c r="I21" s="179" t="s">
        <v>906</v>
      </c>
      <c r="J21" s="173" t="s">
        <v>895</v>
      </c>
      <c r="K21" s="173" t="s">
        <v>896</v>
      </c>
      <c r="L21" s="162">
        <v>0.4</v>
      </c>
      <c r="M21" s="173" t="s">
        <v>897</v>
      </c>
      <c r="N21" s="164">
        <v>44958</v>
      </c>
      <c r="O21" s="164">
        <v>45291</v>
      </c>
      <c r="P21" s="187" t="s">
        <v>907</v>
      </c>
      <c r="Q21" s="173"/>
      <c r="R21" s="173"/>
      <c r="S21" s="161"/>
      <c r="T21" s="161"/>
      <c r="U21" s="161"/>
      <c r="V21" s="161"/>
    </row>
    <row r="22" spans="1:22" ht="90" x14ac:dyDescent="0.25">
      <c r="A22" s="391"/>
      <c r="B22" s="319"/>
      <c r="C22" s="319"/>
      <c r="D22" s="372"/>
      <c r="E22" s="372"/>
      <c r="F22" s="372"/>
      <c r="G22" s="372"/>
      <c r="H22" s="173" t="s">
        <v>908</v>
      </c>
      <c r="I22" s="173" t="s">
        <v>909</v>
      </c>
      <c r="J22" s="173" t="s">
        <v>901</v>
      </c>
      <c r="K22" s="173" t="s">
        <v>902</v>
      </c>
      <c r="L22" s="162">
        <v>0.6</v>
      </c>
      <c r="M22" s="173" t="s">
        <v>897</v>
      </c>
      <c r="N22" s="164">
        <v>44958</v>
      </c>
      <c r="O22" s="164">
        <v>45291</v>
      </c>
      <c r="P22" s="187" t="s">
        <v>907</v>
      </c>
      <c r="Q22" s="173"/>
      <c r="R22" s="173"/>
      <c r="S22" s="161"/>
      <c r="T22" s="161"/>
      <c r="U22" s="161"/>
      <c r="V22" s="161"/>
    </row>
    <row r="23" spans="1:22" ht="42.6" customHeight="1" x14ac:dyDescent="0.25">
      <c r="A23" s="320">
        <v>3</v>
      </c>
      <c r="B23" s="319" t="s">
        <v>910</v>
      </c>
      <c r="C23" s="319"/>
      <c r="D23" s="367">
        <v>0.15</v>
      </c>
      <c r="E23" s="370" t="s">
        <v>911</v>
      </c>
      <c r="F23" s="370" t="s">
        <v>912</v>
      </c>
      <c r="G23" s="370" t="s">
        <v>892</v>
      </c>
      <c r="H23" s="370" t="s">
        <v>913</v>
      </c>
      <c r="I23" s="370" t="s">
        <v>914</v>
      </c>
      <c r="J23" s="370" t="s">
        <v>915</v>
      </c>
      <c r="K23" s="370" t="s">
        <v>916</v>
      </c>
      <c r="L23" s="367">
        <v>0.4</v>
      </c>
      <c r="M23" s="370" t="s">
        <v>917</v>
      </c>
      <c r="N23" s="493">
        <v>44927</v>
      </c>
      <c r="O23" s="493">
        <v>45291</v>
      </c>
      <c r="P23" s="443" t="s">
        <v>918</v>
      </c>
      <c r="Q23" s="161"/>
      <c r="R23" s="161"/>
      <c r="S23" s="161"/>
      <c r="T23" s="161"/>
      <c r="U23" s="161"/>
      <c r="V23" s="161"/>
    </row>
    <row r="24" spans="1:22" ht="40.9" customHeight="1" x14ac:dyDescent="0.25">
      <c r="A24" s="320"/>
      <c r="B24" s="319"/>
      <c r="C24" s="319"/>
      <c r="D24" s="372"/>
      <c r="E24" s="372"/>
      <c r="F24" s="372"/>
      <c r="G24" s="372"/>
      <c r="H24" s="372"/>
      <c r="I24" s="372"/>
      <c r="J24" s="372"/>
      <c r="K24" s="371"/>
      <c r="L24" s="541"/>
      <c r="M24" s="372"/>
      <c r="N24" s="502"/>
      <c r="O24" s="502"/>
      <c r="P24" s="445"/>
      <c r="Q24" s="161"/>
      <c r="R24" s="161"/>
      <c r="S24" s="161"/>
      <c r="T24" s="161"/>
      <c r="U24" s="161"/>
      <c r="V24" s="161"/>
    </row>
    <row r="25" spans="1:22" ht="35.450000000000003" customHeight="1" x14ac:dyDescent="0.25">
      <c r="A25" s="320"/>
      <c r="B25" s="319"/>
      <c r="C25" s="319"/>
      <c r="D25" s="372"/>
      <c r="E25" s="372"/>
      <c r="F25" s="372"/>
      <c r="G25" s="372"/>
      <c r="H25" s="372"/>
      <c r="I25" s="372"/>
      <c r="J25" s="372"/>
      <c r="K25" s="370" t="s">
        <v>919</v>
      </c>
      <c r="L25" s="367">
        <v>0.6</v>
      </c>
      <c r="M25" s="372"/>
      <c r="N25" s="493">
        <v>44927</v>
      </c>
      <c r="O25" s="493">
        <v>45291</v>
      </c>
      <c r="P25" s="443" t="s">
        <v>920</v>
      </c>
      <c r="Q25" s="161"/>
      <c r="R25" s="161"/>
      <c r="S25" s="161"/>
      <c r="T25" s="161"/>
      <c r="U25" s="161"/>
      <c r="V25" s="161"/>
    </row>
    <row r="26" spans="1:22" ht="73.900000000000006" customHeight="1" x14ac:dyDescent="0.25">
      <c r="A26" s="320"/>
      <c r="B26" s="319"/>
      <c r="C26" s="319"/>
      <c r="D26" s="372"/>
      <c r="E26" s="372"/>
      <c r="F26" s="372"/>
      <c r="G26" s="372"/>
      <c r="H26" s="372"/>
      <c r="I26" s="372"/>
      <c r="J26" s="372"/>
      <c r="K26" s="371"/>
      <c r="L26" s="541"/>
      <c r="M26" s="371"/>
      <c r="N26" s="502"/>
      <c r="O26" s="502"/>
      <c r="P26" s="445"/>
      <c r="Q26" s="161"/>
      <c r="R26" s="161"/>
      <c r="S26" s="161"/>
      <c r="T26" s="161"/>
      <c r="U26" s="161"/>
      <c r="V26" s="161"/>
    </row>
    <row r="27" spans="1:22" ht="147" customHeight="1" x14ac:dyDescent="0.25">
      <c r="A27" s="320">
        <v>4</v>
      </c>
      <c r="B27" s="319" t="s">
        <v>921</v>
      </c>
      <c r="C27" s="319"/>
      <c r="D27" s="367">
        <v>0.1</v>
      </c>
      <c r="E27" s="370" t="s">
        <v>911</v>
      </c>
      <c r="F27" s="370" t="s">
        <v>922</v>
      </c>
      <c r="G27" s="370" t="s">
        <v>892</v>
      </c>
      <c r="H27" s="370" t="s">
        <v>923</v>
      </c>
      <c r="I27" s="370" t="s">
        <v>924</v>
      </c>
      <c r="J27" s="370" t="s">
        <v>925</v>
      </c>
      <c r="K27" s="173" t="s">
        <v>926</v>
      </c>
      <c r="L27" s="162">
        <v>0.2</v>
      </c>
      <c r="M27" s="173" t="s">
        <v>917</v>
      </c>
      <c r="N27" s="164">
        <v>44927</v>
      </c>
      <c r="O27" s="259">
        <v>45291</v>
      </c>
      <c r="P27" s="187" t="s">
        <v>927</v>
      </c>
      <c r="Q27" s="161"/>
      <c r="R27" s="161"/>
      <c r="S27" s="161"/>
      <c r="T27" s="161"/>
      <c r="U27" s="161"/>
      <c r="V27" s="161"/>
    </row>
    <row r="28" spans="1:22" ht="72" x14ac:dyDescent="0.25">
      <c r="A28" s="320"/>
      <c r="B28" s="319"/>
      <c r="C28" s="319"/>
      <c r="D28" s="372"/>
      <c r="E28" s="372"/>
      <c r="F28" s="372"/>
      <c r="G28" s="372"/>
      <c r="H28" s="372"/>
      <c r="I28" s="372"/>
      <c r="J28" s="372"/>
      <c r="K28" s="173" t="s">
        <v>928</v>
      </c>
      <c r="L28" s="162">
        <v>0.3</v>
      </c>
      <c r="M28" s="173" t="s">
        <v>917</v>
      </c>
      <c r="N28" s="164">
        <v>44927</v>
      </c>
      <c r="O28" s="259">
        <v>45291</v>
      </c>
      <c r="P28" s="187" t="s">
        <v>918</v>
      </c>
      <c r="Q28" s="161"/>
      <c r="R28" s="161"/>
      <c r="S28" s="161"/>
      <c r="T28" s="161"/>
      <c r="U28" s="161"/>
      <c r="V28" s="161"/>
    </row>
    <row r="29" spans="1:22" ht="72" x14ac:dyDescent="0.25">
      <c r="A29" s="320"/>
      <c r="B29" s="319"/>
      <c r="C29" s="319"/>
      <c r="D29" s="372"/>
      <c r="E29" s="372"/>
      <c r="F29" s="372"/>
      <c r="G29" s="372"/>
      <c r="H29" s="372"/>
      <c r="I29" s="372"/>
      <c r="J29" s="372"/>
      <c r="K29" s="173" t="s">
        <v>929</v>
      </c>
      <c r="L29" s="162">
        <v>0.2</v>
      </c>
      <c r="M29" s="173" t="s">
        <v>917</v>
      </c>
      <c r="N29" s="164">
        <v>44927</v>
      </c>
      <c r="O29" s="259">
        <v>45291</v>
      </c>
      <c r="P29" s="187" t="s">
        <v>920</v>
      </c>
      <c r="Q29" s="161"/>
      <c r="R29" s="161"/>
      <c r="S29" s="161"/>
      <c r="T29" s="161"/>
      <c r="U29" s="161"/>
      <c r="V29" s="161"/>
    </row>
    <row r="30" spans="1:22" ht="72" x14ac:dyDescent="0.25">
      <c r="A30" s="320"/>
      <c r="B30" s="319"/>
      <c r="C30" s="319"/>
      <c r="D30" s="372"/>
      <c r="E30" s="372"/>
      <c r="F30" s="372"/>
      <c r="G30" s="372"/>
      <c r="H30" s="371"/>
      <c r="I30" s="371"/>
      <c r="J30" s="372"/>
      <c r="K30" s="173" t="s">
        <v>930</v>
      </c>
      <c r="L30" s="162">
        <v>0.3</v>
      </c>
      <c r="M30" s="173" t="s">
        <v>917</v>
      </c>
      <c r="N30" s="164">
        <v>44927</v>
      </c>
      <c r="O30" s="259">
        <v>45291</v>
      </c>
      <c r="P30" s="187" t="s">
        <v>931</v>
      </c>
      <c r="Q30" s="161"/>
      <c r="R30" s="161"/>
      <c r="S30" s="161"/>
      <c r="T30" s="161"/>
      <c r="U30" s="161"/>
      <c r="V30" s="161"/>
    </row>
    <row r="31" spans="1:22" ht="72" x14ac:dyDescent="0.25">
      <c r="A31" s="320">
        <v>5</v>
      </c>
      <c r="B31" s="319" t="s">
        <v>932</v>
      </c>
      <c r="C31" s="319"/>
      <c r="D31" s="367">
        <v>0.1</v>
      </c>
      <c r="E31" s="370" t="s">
        <v>911</v>
      </c>
      <c r="F31" s="370" t="s">
        <v>933</v>
      </c>
      <c r="G31" s="370" t="s">
        <v>892</v>
      </c>
      <c r="H31" s="370" t="s">
        <v>934</v>
      </c>
      <c r="I31" s="370" t="s">
        <v>983</v>
      </c>
      <c r="J31" s="370" t="s">
        <v>915</v>
      </c>
      <c r="K31" s="173" t="s">
        <v>935</v>
      </c>
      <c r="L31" s="162">
        <v>0.2</v>
      </c>
      <c r="M31" s="173" t="s">
        <v>917</v>
      </c>
      <c r="N31" s="164">
        <v>44927</v>
      </c>
      <c r="O31" s="259">
        <v>45291</v>
      </c>
      <c r="P31" s="187" t="s">
        <v>936</v>
      </c>
      <c r="Q31" s="161"/>
      <c r="R31" s="161"/>
      <c r="S31" s="161"/>
      <c r="T31" s="161"/>
      <c r="U31" s="161"/>
      <c r="V31" s="161"/>
    </row>
    <row r="32" spans="1:22" ht="108" x14ac:dyDescent="0.25">
      <c r="A32" s="320"/>
      <c r="B32" s="319"/>
      <c r="C32" s="319"/>
      <c r="D32" s="372"/>
      <c r="E32" s="372"/>
      <c r="F32" s="372"/>
      <c r="G32" s="372"/>
      <c r="H32" s="372"/>
      <c r="I32" s="372"/>
      <c r="J32" s="372"/>
      <c r="K32" s="173" t="s">
        <v>937</v>
      </c>
      <c r="L32" s="162">
        <v>0.3</v>
      </c>
      <c r="M32" s="173" t="s">
        <v>917</v>
      </c>
      <c r="N32" s="164">
        <v>44927</v>
      </c>
      <c r="O32" s="259">
        <v>45291</v>
      </c>
      <c r="P32" s="187" t="s">
        <v>918</v>
      </c>
      <c r="Q32" s="161"/>
      <c r="R32" s="161"/>
      <c r="S32" s="161"/>
      <c r="T32" s="161"/>
      <c r="U32" s="161"/>
      <c r="V32" s="161"/>
    </row>
    <row r="33" spans="1:22" ht="72" x14ac:dyDescent="0.25">
      <c r="A33" s="320"/>
      <c r="B33" s="319"/>
      <c r="C33" s="319"/>
      <c r="D33" s="372"/>
      <c r="E33" s="372"/>
      <c r="F33" s="372"/>
      <c r="G33" s="372"/>
      <c r="H33" s="372"/>
      <c r="I33" s="372"/>
      <c r="J33" s="372"/>
      <c r="K33" s="173" t="s">
        <v>938</v>
      </c>
      <c r="L33" s="162">
        <v>0.2</v>
      </c>
      <c r="M33" s="173" t="s">
        <v>917</v>
      </c>
      <c r="N33" s="164">
        <v>44927</v>
      </c>
      <c r="O33" s="259">
        <v>45291</v>
      </c>
      <c r="P33" s="187" t="s">
        <v>920</v>
      </c>
      <c r="Q33" s="161"/>
      <c r="R33" s="161"/>
      <c r="S33" s="161"/>
      <c r="T33" s="161"/>
      <c r="U33" s="161"/>
      <c r="V33" s="161"/>
    </row>
    <row r="34" spans="1:22" ht="90" x14ac:dyDescent="0.25">
      <c r="A34" s="320"/>
      <c r="B34" s="319"/>
      <c r="C34" s="319"/>
      <c r="D34" s="372"/>
      <c r="E34" s="372"/>
      <c r="F34" s="372"/>
      <c r="G34" s="372"/>
      <c r="H34" s="371"/>
      <c r="I34" s="371"/>
      <c r="J34" s="371"/>
      <c r="K34" s="173" t="s">
        <v>939</v>
      </c>
      <c r="L34" s="162">
        <v>0.3</v>
      </c>
      <c r="M34" s="173" t="s">
        <v>917</v>
      </c>
      <c r="N34" s="164">
        <v>44927</v>
      </c>
      <c r="O34" s="259">
        <v>45291</v>
      </c>
      <c r="P34" s="187" t="s">
        <v>931</v>
      </c>
      <c r="Q34" s="161"/>
      <c r="R34" s="161"/>
      <c r="S34" s="161"/>
      <c r="T34" s="161"/>
      <c r="U34" s="161"/>
      <c r="V34" s="161"/>
    </row>
    <row r="35" spans="1:22" ht="105" customHeight="1" x14ac:dyDescent="0.25">
      <c r="A35" s="320">
        <v>6</v>
      </c>
      <c r="B35" s="319" t="s">
        <v>940</v>
      </c>
      <c r="C35" s="319"/>
      <c r="D35" s="367">
        <v>0.15</v>
      </c>
      <c r="E35" s="370" t="s">
        <v>941</v>
      </c>
      <c r="F35" s="370" t="s">
        <v>942</v>
      </c>
      <c r="G35" s="370" t="s">
        <v>892</v>
      </c>
      <c r="H35" s="370" t="s">
        <v>943</v>
      </c>
      <c r="I35" s="370" t="s">
        <v>944</v>
      </c>
      <c r="J35" s="370" t="s">
        <v>945</v>
      </c>
      <c r="K35" s="173" t="s">
        <v>946</v>
      </c>
      <c r="L35" s="162">
        <v>0.5</v>
      </c>
      <c r="M35" s="173" t="s">
        <v>947</v>
      </c>
      <c r="N35" s="164">
        <v>44927</v>
      </c>
      <c r="O35" s="164">
        <v>45291</v>
      </c>
      <c r="P35" s="187" t="s">
        <v>948</v>
      </c>
      <c r="Q35" s="161"/>
      <c r="R35" s="161"/>
      <c r="S35" s="161"/>
      <c r="T35" s="161"/>
      <c r="U35" s="161"/>
      <c r="V35" s="161"/>
    </row>
    <row r="36" spans="1:22" ht="72" x14ac:dyDescent="0.25">
      <c r="A36" s="320"/>
      <c r="B36" s="319"/>
      <c r="C36" s="319"/>
      <c r="D36" s="372"/>
      <c r="E36" s="372"/>
      <c r="F36" s="372"/>
      <c r="G36" s="372"/>
      <c r="H36" s="371"/>
      <c r="I36" s="371"/>
      <c r="J36" s="371"/>
      <c r="K36" s="173" t="s">
        <v>949</v>
      </c>
      <c r="L36" s="162">
        <v>0.5</v>
      </c>
      <c r="M36" s="173" t="s">
        <v>947</v>
      </c>
      <c r="N36" s="164">
        <v>44927</v>
      </c>
      <c r="O36" s="164">
        <v>45291</v>
      </c>
      <c r="P36" s="187" t="s">
        <v>950</v>
      </c>
      <c r="Q36" s="161"/>
      <c r="R36" s="161"/>
      <c r="S36" s="161"/>
      <c r="T36" s="161"/>
      <c r="U36" s="161"/>
      <c r="V36" s="161"/>
    </row>
    <row r="37" spans="1:22" ht="105" customHeight="1" x14ac:dyDescent="0.25">
      <c r="A37" s="320">
        <v>7</v>
      </c>
      <c r="B37" s="319" t="s">
        <v>951</v>
      </c>
      <c r="C37" s="319"/>
      <c r="D37" s="322">
        <v>0.1</v>
      </c>
      <c r="E37" s="319" t="s">
        <v>941</v>
      </c>
      <c r="F37" s="319" t="s">
        <v>952</v>
      </c>
      <c r="G37" s="319" t="s">
        <v>892</v>
      </c>
      <c r="H37" s="319" t="s">
        <v>953</v>
      </c>
      <c r="I37" s="319" t="s">
        <v>954</v>
      </c>
      <c r="J37" s="319" t="s">
        <v>945</v>
      </c>
      <c r="K37" s="173" t="s">
        <v>946</v>
      </c>
      <c r="L37" s="162">
        <v>0.5</v>
      </c>
      <c r="M37" s="173" t="s">
        <v>947</v>
      </c>
      <c r="N37" s="164">
        <v>44927</v>
      </c>
      <c r="O37" s="164">
        <v>45291</v>
      </c>
      <c r="P37" s="187" t="s">
        <v>948</v>
      </c>
      <c r="Q37" s="161"/>
      <c r="R37" s="161"/>
      <c r="S37" s="161"/>
      <c r="T37" s="161"/>
      <c r="U37" s="161"/>
      <c r="V37" s="161"/>
    </row>
    <row r="38" spans="1:22" ht="72" x14ac:dyDescent="0.25">
      <c r="A38" s="320"/>
      <c r="B38" s="319"/>
      <c r="C38" s="319"/>
      <c r="D38" s="319"/>
      <c r="E38" s="319"/>
      <c r="F38" s="319"/>
      <c r="G38" s="319"/>
      <c r="H38" s="319"/>
      <c r="I38" s="319"/>
      <c r="J38" s="319"/>
      <c r="K38" s="173" t="s">
        <v>949</v>
      </c>
      <c r="L38" s="162">
        <v>0.5</v>
      </c>
      <c r="M38" s="173" t="s">
        <v>947</v>
      </c>
      <c r="N38" s="164">
        <v>44927</v>
      </c>
      <c r="O38" s="164">
        <v>45291</v>
      </c>
      <c r="P38" s="187" t="s">
        <v>950</v>
      </c>
      <c r="Q38" s="161"/>
      <c r="R38" s="161"/>
      <c r="S38" s="161"/>
      <c r="T38" s="161"/>
      <c r="U38" s="161"/>
      <c r="V38" s="161"/>
    </row>
    <row r="39" spans="1:22" ht="54" x14ac:dyDescent="0.25">
      <c r="A39" s="320">
        <v>8</v>
      </c>
      <c r="B39" s="319" t="s">
        <v>955</v>
      </c>
      <c r="C39" s="319"/>
      <c r="D39" s="367">
        <v>0.1</v>
      </c>
      <c r="E39" s="319" t="s">
        <v>917</v>
      </c>
      <c r="F39" s="319" t="s">
        <v>956</v>
      </c>
      <c r="G39" s="319" t="s">
        <v>892</v>
      </c>
      <c r="H39" s="319" t="s">
        <v>957</v>
      </c>
      <c r="I39" s="173" t="s">
        <v>958</v>
      </c>
      <c r="J39" s="319" t="s">
        <v>945</v>
      </c>
      <c r="K39" s="173" t="s">
        <v>959</v>
      </c>
      <c r="L39" s="162">
        <v>0.5</v>
      </c>
      <c r="M39" s="173" t="s">
        <v>917</v>
      </c>
      <c r="N39" s="164">
        <v>44927</v>
      </c>
      <c r="O39" s="164">
        <v>45291</v>
      </c>
      <c r="P39" s="443" t="s">
        <v>960</v>
      </c>
      <c r="Q39" s="161"/>
      <c r="R39" s="161"/>
      <c r="S39" s="161"/>
      <c r="T39" s="161"/>
      <c r="U39" s="161"/>
      <c r="V39" s="161"/>
    </row>
    <row r="40" spans="1:22" ht="36" x14ac:dyDescent="0.25">
      <c r="A40" s="320"/>
      <c r="B40" s="319"/>
      <c r="C40" s="319"/>
      <c r="D40" s="372"/>
      <c r="E40" s="319"/>
      <c r="F40" s="319"/>
      <c r="G40" s="319"/>
      <c r="H40" s="319"/>
      <c r="I40" s="173" t="s">
        <v>961</v>
      </c>
      <c r="J40" s="319"/>
      <c r="K40" s="173" t="s">
        <v>962</v>
      </c>
      <c r="L40" s="162">
        <v>0.5</v>
      </c>
      <c r="M40" s="173" t="s">
        <v>917</v>
      </c>
      <c r="N40" s="164">
        <v>44927</v>
      </c>
      <c r="O40" s="164">
        <v>45291</v>
      </c>
      <c r="P40" s="445"/>
      <c r="Q40" s="161"/>
      <c r="R40" s="161"/>
      <c r="S40" s="161"/>
      <c r="T40" s="161"/>
      <c r="U40" s="161"/>
      <c r="V40" s="161"/>
    </row>
    <row r="41" spans="1:22" ht="86.45" customHeight="1" x14ac:dyDescent="0.25">
      <c r="A41" s="320"/>
      <c r="B41" s="319"/>
      <c r="C41" s="319"/>
      <c r="D41" s="372"/>
      <c r="E41" s="319" t="s">
        <v>963</v>
      </c>
      <c r="F41" s="173" t="s">
        <v>964</v>
      </c>
      <c r="G41" s="370" t="s">
        <v>892</v>
      </c>
      <c r="H41" s="370" t="s">
        <v>957</v>
      </c>
      <c r="I41" s="173" t="s">
        <v>965</v>
      </c>
      <c r="J41" s="319" t="s">
        <v>945</v>
      </c>
      <c r="K41" s="173" t="s">
        <v>966</v>
      </c>
      <c r="L41" s="162">
        <v>0.5</v>
      </c>
      <c r="M41" s="173" t="s">
        <v>967</v>
      </c>
      <c r="N41" s="164">
        <v>44927</v>
      </c>
      <c r="O41" s="164">
        <v>45291</v>
      </c>
      <c r="P41" s="443" t="s">
        <v>968</v>
      </c>
      <c r="Q41" s="161"/>
      <c r="R41" s="161"/>
      <c r="S41" s="161"/>
      <c r="T41" s="161"/>
      <c r="U41" s="161"/>
      <c r="V41" s="161"/>
    </row>
    <row r="42" spans="1:22" ht="72" x14ac:dyDescent="0.25">
      <c r="A42" s="320"/>
      <c r="B42" s="319"/>
      <c r="C42" s="319"/>
      <c r="D42" s="371"/>
      <c r="E42" s="319"/>
      <c r="F42" s="173" t="s">
        <v>969</v>
      </c>
      <c r="G42" s="371"/>
      <c r="H42" s="371"/>
      <c r="I42" s="173" t="s">
        <v>1168</v>
      </c>
      <c r="J42" s="319"/>
      <c r="K42" s="173" t="s">
        <v>970</v>
      </c>
      <c r="L42" s="162">
        <v>0.5</v>
      </c>
      <c r="M42" s="173" t="s">
        <v>967</v>
      </c>
      <c r="N42" s="164">
        <v>44927</v>
      </c>
      <c r="O42" s="164">
        <v>45291</v>
      </c>
      <c r="P42" s="445"/>
      <c r="Q42" s="161"/>
      <c r="R42" s="161"/>
      <c r="S42" s="161"/>
      <c r="T42" s="161"/>
      <c r="U42" s="161"/>
      <c r="V42" s="161"/>
    </row>
    <row r="43" spans="1:22" x14ac:dyDescent="0.25">
      <c r="A43" s="323" t="s">
        <v>1157</v>
      </c>
      <c r="B43" s="323"/>
      <c r="C43" s="323"/>
      <c r="D43" s="190">
        <f>SUM(D19:D42)</f>
        <v>0.99999999999999989</v>
      </c>
      <c r="E43" s="260"/>
      <c r="F43" s="260"/>
      <c r="G43" s="260"/>
      <c r="H43" s="260"/>
      <c r="I43" s="260"/>
      <c r="J43" s="260"/>
      <c r="K43" s="260"/>
      <c r="L43" s="261"/>
      <c r="M43" s="260"/>
      <c r="N43" s="262"/>
      <c r="O43" s="262"/>
      <c r="P43" s="263"/>
      <c r="Q43" s="264"/>
      <c r="R43" s="264"/>
      <c r="S43" s="264"/>
      <c r="T43" s="264"/>
      <c r="U43" s="264"/>
      <c r="V43" s="264"/>
    </row>
  </sheetData>
  <mergeCells count="111">
    <mergeCell ref="H39:H40"/>
    <mergeCell ref="J39:J40"/>
    <mergeCell ref="P39:P40"/>
    <mergeCell ref="E41:E42"/>
    <mergeCell ref="G41:G42"/>
    <mergeCell ref="H41:H42"/>
    <mergeCell ref="J41:J42"/>
    <mergeCell ref="P41:P42"/>
    <mergeCell ref="A39:A42"/>
    <mergeCell ref="B39:C42"/>
    <mergeCell ref="D39:D42"/>
    <mergeCell ref="E39:E40"/>
    <mergeCell ref="F39:F40"/>
    <mergeCell ref="G39:G40"/>
    <mergeCell ref="A37:A38"/>
    <mergeCell ref="B37:C38"/>
    <mergeCell ref="D37:D38"/>
    <mergeCell ref="E37:E38"/>
    <mergeCell ref="F37:F38"/>
    <mergeCell ref="G37:G38"/>
    <mergeCell ref="H37:H38"/>
    <mergeCell ref="I37:I38"/>
    <mergeCell ref="J37:J38"/>
    <mergeCell ref="A35:A36"/>
    <mergeCell ref="B35:C36"/>
    <mergeCell ref="D35:D36"/>
    <mergeCell ref="E35:E36"/>
    <mergeCell ref="F35:F36"/>
    <mergeCell ref="G35:G36"/>
    <mergeCell ref="H35:H36"/>
    <mergeCell ref="I35:I36"/>
    <mergeCell ref="J35:J36"/>
    <mergeCell ref="H27:H30"/>
    <mergeCell ref="I27:I30"/>
    <mergeCell ref="J27:J30"/>
    <mergeCell ref="A31:A34"/>
    <mergeCell ref="B31:C34"/>
    <mergeCell ref="D31:D34"/>
    <mergeCell ref="E31:E34"/>
    <mergeCell ref="F31:F34"/>
    <mergeCell ref="G31:G34"/>
    <mergeCell ref="H31:H34"/>
    <mergeCell ref="A27:A30"/>
    <mergeCell ref="B27:C30"/>
    <mergeCell ref="D27:D30"/>
    <mergeCell ref="E27:E30"/>
    <mergeCell ref="F27:F30"/>
    <mergeCell ref="G27:G30"/>
    <mergeCell ref="I31:I34"/>
    <mergeCell ref="J31:J34"/>
    <mergeCell ref="N23:N24"/>
    <mergeCell ref="O23:O24"/>
    <mergeCell ref="P23:P24"/>
    <mergeCell ref="K25:K26"/>
    <mergeCell ref="L25:L26"/>
    <mergeCell ref="N25:N26"/>
    <mergeCell ref="O25:O26"/>
    <mergeCell ref="P25:P26"/>
    <mergeCell ref="H23:H26"/>
    <mergeCell ref="I23:I26"/>
    <mergeCell ref="J23:J26"/>
    <mergeCell ref="K23:K24"/>
    <mergeCell ref="L23:L24"/>
    <mergeCell ref="M23:M26"/>
    <mergeCell ref="A23:A26"/>
    <mergeCell ref="B23:C26"/>
    <mergeCell ref="D23:D26"/>
    <mergeCell ref="E23:E26"/>
    <mergeCell ref="F23:F26"/>
    <mergeCell ref="G23:G26"/>
    <mergeCell ref="A21:A22"/>
    <mergeCell ref="B21:C22"/>
    <mergeCell ref="D21:D22"/>
    <mergeCell ref="E21:E22"/>
    <mergeCell ref="F21:F22"/>
    <mergeCell ref="G21:G22"/>
    <mergeCell ref="C11:V11"/>
    <mergeCell ref="A16:B16"/>
    <mergeCell ref="C16:Q16"/>
    <mergeCell ref="U16:V16"/>
    <mergeCell ref="B18:C18"/>
    <mergeCell ref="A19:A20"/>
    <mergeCell ref="B19:C20"/>
    <mergeCell ref="D19:D20"/>
    <mergeCell ref="E19:E20"/>
    <mergeCell ref="F19:F20"/>
    <mergeCell ref="G19:G20"/>
    <mergeCell ref="A43:C43"/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</mergeCells>
  <pageMargins left="0.7" right="0.7" top="0.75" bottom="0.75" header="0.3" footer="0.3"/>
  <drawing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16AD-514D-4466-96BE-0C9E6CDE9517}">
  <dimension ref="A1:V33"/>
  <sheetViews>
    <sheetView topLeftCell="A27" zoomScale="54" workbookViewId="0">
      <selection activeCell="B31" sqref="B31:C32"/>
    </sheetView>
  </sheetViews>
  <sheetFormatPr baseColWidth="10" defaultColWidth="11.42578125" defaultRowHeight="18" x14ac:dyDescent="0.25"/>
  <cols>
    <col min="1" max="1" width="12.5703125" style="153" customWidth="1"/>
    <col min="2" max="2" width="34.7109375" style="153" customWidth="1"/>
    <col min="3" max="3" width="19.140625" style="153" customWidth="1"/>
    <col min="4" max="4" width="20.5703125" style="153" bestFit="1" customWidth="1"/>
    <col min="5" max="5" width="27" style="153" bestFit="1" customWidth="1"/>
    <col min="6" max="6" width="27" style="153" customWidth="1"/>
    <col min="7" max="7" width="29.85546875" style="153" customWidth="1"/>
    <col min="8" max="8" width="37.85546875" style="153" customWidth="1"/>
    <col min="9" max="10" width="29.85546875" style="153" customWidth="1"/>
    <col min="11" max="11" width="49" style="153" customWidth="1"/>
    <col min="12" max="12" width="16.28515625" style="153" customWidth="1"/>
    <col min="13" max="13" width="20.7109375" style="153" customWidth="1"/>
    <col min="14" max="14" width="22.28515625" style="184" customWidth="1"/>
    <col min="15" max="15" width="28.28515625" style="184" customWidth="1"/>
    <col min="16" max="16" width="21.7109375" style="153" customWidth="1"/>
    <col min="17" max="17" width="40.28515625" style="153" customWidth="1"/>
    <col min="18" max="18" width="28.5703125" style="153" customWidth="1"/>
    <col min="19" max="19" width="23.5703125" style="153" customWidth="1"/>
    <col min="20" max="20" width="25" style="153" customWidth="1"/>
    <col min="21" max="21" width="22.28515625" style="153" customWidth="1"/>
    <col min="22" max="22" width="21.5703125" style="153" customWidth="1"/>
    <col min="23" max="16384" width="11.42578125" style="153"/>
  </cols>
  <sheetData>
    <row r="1" spans="1:22" ht="36.75" customHeight="1" x14ac:dyDescent="0.25"/>
    <row r="2" spans="1:22" ht="36.75" customHeight="1" x14ac:dyDescent="0.25">
      <c r="A2" s="328"/>
      <c r="B2" s="329"/>
      <c r="C2" s="329"/>
      <c r="D2" s="330"/>
      <c r="E2" s="337" t="s">
        <v>241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55" t="s">
        <v>238</v>
      </c>
      <c r="U2" s="325" t="s">
        <v>243</v>
      </c>
      <c r="V2" s="325"/>
    </row>
    <row r="3" spans="1:22" ht="36.75" customHeight="1" x14ac:dyDescent="0.25">
      <c r="A3" s="331"/>
      <c r="B3" s="332"/>
      <c r="C3" s="332"/>
      <c r="D3" s="333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55" t="s">
        <v>239</v>
      </c>
      <c r="U3" s="326">
        <v>2</v>
      </c>
      <c r="V3" s="326"/>
    </row>
    <row r="4" spans="1:22" ht="36.75" customHeight="1" x14ac:dyDescent="0.25">
      <c r="A4" s="334"/>
      <c r="B4" s="335"/>
      <c r="C4" s="335"/>
      <c r="D4" s="336"/>
      <c r="E4" s="337" t="s">
        <v>242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55" t="s">
        <v>240</v>
      </c>
      <c r="U4" s="327">
        <v>44173</v>
      </c>
      <c r="V4" s="323"/>
    </row>
    <row r="5" spans="1:22" ht="36.75" customHeight="1" x14ac:dyDescent="0.25"/>
    <row r="6" spans="1:22" ht="59.25" customHeight="1" x14ac:dyDescent="0.25">
      <c r="A6" s="338" t="s">
        <v>50</v>
      </c>
      <c r="B6" s="339"/>
      <c r="C6" s="340"/>
      <c r="D6" s="341">
        <v>44946</v>
      </c>
      <c r="E6" s="342"/>
      <c r="F6" s="342"/>
      <c r="G6" s="342"/>
      <c r="H6" s="342"/>
      <c r="I6" s="342"/>
      <c r="J6" s="342"/>
      <c r="K6" s="342"/>
      <c r="L6" s="343"/>
      <c r="M6" s="347"/>
      <c r="N6" s="347"/>
      <c r="O6" s="347"/>
      <c r="P6" s="347"/>
      <c r="Q6" s="344" t="s">
        <v>51</v>
      </c>
      <c r="R6" s="344"/>
      <c r="S6" s="355"/>
      <c r="T6" s="355"/>
      <c r="U6" s="355"/>
      <c r="V6" s="355"/>
    </row>
    <row r="7" spans="1:22" ht="18" customHeight="1" x14ac:dyDescent="0.25">
      <c r="A7" s="348" t="s">
        <v>227</v>
      </c>
      <c r="B7" s="349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49"/>
      <c r="R7" s="349"/>
      <c r="S7" s="349"/>
      <c r="T7" s="349"/>
      <c r="U7" s="349"/>
      <c r="V7" s="351"/>
    </row>
    <row r="8" spans="1:22" ht="48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</row>
    <row r="9" spans="1:22" ht="54.75" customHeight="1" x14ac:dyDescent="0.25">
      <c r="A9" s="344" t="s">
        <v>814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 t="s">
        <v>235</v>
      </c>
      <c r="U9" s="344"/>
      <c r="V9" s="344"/>
    </row>
    <row r="10" spans="1:22" ht="31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2" ht="62.25" customHeight="1" x14ac:dyDescent="0.25">
      <c r="A11" s="358" t="s">
        <v>223</v>
      </c>
      <c r="B11" s="358"/>
      <c r="C11" s="618" t="s">
        <v>984</v>
      </c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7"/>
    </row>
    <row r="12" spans="1:22" ht="72" customHeight="1" x14ac:dyDescent="0.25">
      <c r="A12" s="344" t="s">
        <v>224</v>
      </c>
      <c r="B12" s="344"/>
      <c r="C12" s="615" t="s">
        <v>985</v>
      </c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7"/>
    </row>
    <row r="13" spans="1:22" ht="31.5" customHeight="1" x14ac:dyDescent="0.25">
      <c r="A13" s="346" t="s">
        <v>52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1:22" ht="12.7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</row>
    <row r="15" spans="1:22" ht="90" customHeight="1" x14ac:dyDescent="0.25">
      <c r="A15" s="344" t="s">
        <v>53</v>
      </c>
      <c r="B15" s="344"/>
      <c r="C15" s="344" t="s">
        <v>54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56" t="s">
        <v>55</v>
      </c>
      <c r="S15" s="157" t="s">
        <v>56</v>
      </c>
      <c r="T15" s="156" t="s">
        <v>57</v>
      </c>
      <c r="U15" s="344" t="s">
        <v>222</v>
      </c>
      <c r="V15" s="344"/>
    </row>
    <row r="16" spans="1:22" ht="60.75" customHeight="1" x14ac:dyDescent="0.25">
      <c r="A16" s="645" t="s">
        <v>986</v>
      </c>
      <c r="B16" s="645"/>
      <c r="C16" s="345" t="s">
        <v>1169</v>
      </c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158" t="s">
        <v>1170</v>
      </c>
      <c r="S16" s="265">
        <v>45108</v>
      </c>
      <c r="T16" s="266">
        <v>1</v>
      </c>
      <c r="U16" s="365" t="s">
        <v>815</v>
      </c>
      <c r="V16" s="366"/>
    </row>
    <row r="17" spans="1:22" x14ac:dyDescent="0.25">
      <c r="O17" s="267"/>
    </row>
    <row r="18" spans="1:22" ht="132.75" customHeight="1" x14ac:dyDescent="0.25">
      <c r="A18" s="156" t="s">
        <v>234</v>
      </c>
      <c r="B18" s="344" t="s">
        <v>58</v>
      </c>
      <c r="C18" s="344"/>
      <c r="D18" s="156" t="s">
        <v>225</v>
      </c>
      <c r="E18" s="156" t="s">
        <v>60</v>
      </c>
      <c r="F18" s="156" t="s">
        <v>233</v>
      </c>
      <c r="G18" s="156" t="s">
        <v>244</v>
      </c>
      <c r="H18" s="156" t="s">
        <v>41</v>
      </c>
      <c r="I18" s="156" t="s">
        <v>245</v>
      </c>
      <c r="J18" s="156" t="s">
        <v>246</v>
      </c>
      <c r="K18" s="156" t="s">
        <v>231</v>
      </c>
      <c r="L18" s="156" t="s">
        <v>226</v>
      </c>
      <c r="M18" s="156" t="s">
        <v>232</v>
      </c>
      <c r="N18" s="156" t="s">
        <v>61</v>
      </c>
      <c r="O18" s="156" t="s">
        <v>62</v>
      </c>
      <c r="P18" s="156" t="s">
        <v>233</v>
      </c>
      <c r="Q18" s="156" t="s">
        <v>247</v>
      </c>
      <c r="R18" s="156" t="s">
        <v>228</v>
      </c>
      <c r="S18" s="156" t="s">
        <v>236</v>
      </c>
      <c r="T18" s="156" t="s">
        <v>229</v>
      </c>
      <c r="U18" s="156" t="s">
        <v>230</v>
      </c>
      <c r="V18" s="156" t="s">
        <v>237</v>
      </c>
    </row>
    <row r="19" spans="1:22" ht="60" customHeight="1" x14ac:dyDescent="0.25">
      <c r="A19" s="320">
        <v>1</v>
      </c>
      <c r="B19" s="320" t="s">
        <v>987</v>
      </c>
      <c r="C19" s="320"/>
      <c r="D19" s="367">
        <v>0.4</v>
      </c>
      <c r="E19" s="370" t="s">
        <v>988</v>
      </c>
      <c r="F19" s="657" t="s">
        <v>989</v>
      </c>
      <c r="G19" s="388">
        <f>9222500*10</f>
        <v>92225000</v>
      </c>
      <c r="H19" s="545" t="s">
        <v>990</v>
      </c>
      <c r="I19" s="545" t="s">
        <v>971</v>
      </c>
      <c r="J19" s="370" t="s">
        <v>461</v>
      </c>
      <c r="K19" s="161" t="s">
        <v>991</v>
      </c>
      <c r="L19" s="167">
        <v>0.1</v>
      </c>
      <c r="M19" s="390" t="s">
        <v>985</v>
      </c>
      <c r="N19" s="168">
        <v>44958</v>
      </c>
      <c r="O19" s="168">
        <v>45016</v>
      </c>
      <c r="P19" s="390"/>
      <c r="Q19" s="161"/>
      <c r="R19" s="161"/>
      <c r="S19" s="161"/>
      <c r="T19" s="161"/>
      <c r="U19" s="161"/>
      <c r="V19" s="161"/>
    </row>
    <row r="20" spans="1:22" ht="36" x14ac:dyDescent="0.25">
      <c r="A20" s="320"/>
      <c r="B20" s="320"/>
      <c r="C20" s="320"/>
      <c r="D20" s="372"/>
      <c r="E20" s="372"/>
      <c r="F20" s="658"/>
      <c r="G20" s="389"/>
      <c r="H20" s="546"/>
      <c r="I20" s="546"/>
      <c r="J20" s="372"/>
      <c r="K20" s="161" t="s">
        <v>992</v>
      </c>
      <c r="L20" s="167">
        <v>0.1</v>
      </c>
      <c r="M20" s="464"/>
      <c r="N20" s="168">
        <v>45017</v>
      </c>
      <c r="O20" s="168">
        <v>45046</v>
      </c>
      <c r="P20" s="464"/>
      <c r="Q20" s="161"/>
      <c r="R20" s="161"/>
      <c r="S20" s="161"/>
      <c r="T20" s="161"/>
      <c r="U20" s="161"/>
      <c r="V20" s="161"/>
    </row>
    <row r="21" spans="1:22" ht="84" customHeight="1" x14ac:dyDescent="0.25">
      <c r="A21" s="320"/>
      <c r="B21" s="320"/>
      <c r="C21" s="320"/>
      <c r="D21" s="372"/>
      <c r="E21" s="372"/>
      <c r="F21" s="658"/>
      <c r="G21" s="389"/>
      <c r="H21" s="546"/>
      <c r="I21" s="546"/>
      <c r="J21" s="372"/>
      <c r="K21" s="161" t="s">
        <v>993</v>
      </c>
      <c r="L21" s="167">
        <v>0.5</v>
      </c>
      <c r="M21" s="464"/>
      <c r="N21" s="168">
        <v>45047</v>
      </c>
      <c r="O21" s="168">
        <v>45092</v>
      </c>
      <c r="P21" s="464"/>
      <c r="Q21" s="161"/>
      <c r="R21" s="161"/>
      <c r="S21" s="161"/>
      <c r="T21" s="161"/>
      <c r="U21" s="161"/>
      <c r="V21" s="161"/>
    </row>
    <row r="22" spans="1:22" ht="105" customHeight="1" x14ac:dyDescent="0.25">
      <c r="A22" s="320"/>
      <c r="B22" s="320"/>
      <c r="C22" s="320"/>
      <c r="D22" s="371"/>
      <c r="E22" s="371"/>
      <c r="F22" s="659"/>
      <c r="G22" s="389"/>
      <c r="H22" s="547"/>
      <c r="I22" s="547"/>
      <c r="J22" s="371"/>
      <c r="K22" s="161" t="s">
        <v>994</v>
      </c>
      <c r="L22" s="167">
        <v>0.3</v>
      </c>
      <c r="M22" s="391"/>
      <c r="N22" s="168">
        <v>45093</v>
      </c>
      <c r="O22" s="168">
        <v>45107</v>
      </c>
      <c r="P22" s="391"/>
      <c r="Q22" s="161"/>
      <c r="R22" s="161"/>
      <c r="S22" s="161"/>
      <c r="T22" s="161"/>
      <c r="U22" s="161"/>
      <c r="V22" s="161"/>
    </row>
    <row r="23" spans="1:22" ht="81.75" customHeight="1" x14ac:dyDescent="0.25">
      <c r="A23" s="320">
        <v>2</v>
      </c>
      <c r="B23" s="660" t="s">
        <v>995</v>
      </c>
      <c r="C23" s="660"/>
      <c r="D23" s="367">
        <v>0.15</v>
      </c>
      <c r="E23" s="370" t="s">
        <v>988</v>
      </c>
      <c r="F23" s="239"/>
      <c r="G23" s="389"/>
      <c r="H23" s="370" t="s">
        <v>996</v>
      </c>
      <c r="I23" s="370" t="s">
        <v>971</v>
      </c>
      <c r="J23" s="370" t="s">
        <v>461</v>
      </c>
      <c r="K23" s="161" t="s">
        <v>997</v>
      </c>
      <c r="L23" s="167">
        <v>0.1</v>
      </c>
      <c r="M23" s="390" t="s">
        <v>985</v>
      </c>
      <c r="N23" s="168">
        <v>44958</v>
      </c>
      <c r="O23" s="168">
        <v>45016</v>
      </c>
      <c r="P23" s="390"/>
      <c r="Q23" s="161"/>
      <c r="R23" s="161"/>
      <c r="S23" s="161"/>
      <c r="T23" s="161"/>
      <c r="U23" s="161"/>
      <c r="V23" s="161"/>
    </row>
    <row r="24" spans="1:22" ht="36" x14ac:dyDescent="0.25">
      <c r="A24" s="320"/>
      <c r="B24" s="660"/>
      <c r="C24" s="660"/>
      <c r="D24" s="372"/>
      <c r="E24" s="372"/>
      <c r="F24" s="241"/>
      <c r="G24" s="389"/>
      <c r="H24" s="372"/>
      <c r="I24" s="372"/>
      <c r="J24" s="372"/>
      <c r="K24" s="161" t="s">
        <v>992</v>
      </c>
      <c r="L24" s="167">
        <v>0.1</v>
      </c>
      <c r="M24" s="464"/>
      <c r="N24" s="168">
        <v>45017</v>
      </c>
      <c r="O24" s="168">
        <v>45046</v>
      </c>
      <c r="P24" s="464"/>
      <c r="Q24" s="161"/>
      <c r="R24" s="161"/>
      <c r="S24" s="161"/>
      <c r="T24" s="161"/>
      <c r="U24" s="161"/>
      <c r="V24" s="161"/>
    </row>
    <row r="25" spans="1:22" ht="84" customHeight="1" x14ac:dyDescent="0.25">
      <c r="A25" s="320"/>
      <c r="B25" s="660"/>
      <c r="C25" s="660"/>
      <c r="D25" s="372"/>
      <c r="E25" s="372"/>
      <c r="F25" s="241"/>
      <c r="G25" s="389"/>
      <c r="H25" s="372"/>
      <c r="I25" s="372"/>
      <c r="J25" s="372"/>
      <c r="K25" s="161" t="s">
        <v>998</v>
      </c>
      <c r="L25" s="167">
        <v>0.5</v>
      </c>
      <c r="M25" s="464"/>
      <c r="N25" s="168">
        <v>45047</v>
      </c>
      <c r="O25" s="168">
        <v>45092</v>
      </c>
      <c r="P25" s="464"/>
      <c r="Q25" s="161"/>
      <c r="R25" s="161"/>
      <c r="S25" s="161"/>
      <c r="T25" s="161"/>
      <c r="U25" s="161"/>
      <c r="V25" s="161"/>
    </row>
    <row r="26" spans="1:22" ht="122.25" customHeight="1" x14ac:dyDescent="0.25">
      <c r="A26" s="320"/>
      <c r="B26" s="660"/>
      <c r="C26" s="660"/>
      <c r="D26" s="371"/>
      <c r="E26" s="371"/>
      <c r="F26" s="268"/>
      <c r="G26" s="389"/>
      <c r="H26" s="371"/>
      <c r="I26" s="371"/>
      <c r="J26" s="371"/>
      <c r="K26" s="161" t="s">
        <v>999</v>
      </c>
      <c r="L26" s="167">
        <v>0.3</v>
      </c>
      <c r="M26" s="391"/>
      <c r="N26" s="168">
        <v>45093</v>
      </c>
      <c r="O26" s="168">
        <v>45107</v>
      </c>
      <c r="P26" s="391"/>
      <c r="Q26" s="161"/>
      <c r="R26" s="161"/>
      <c r="S26" s="161"/>
      <c r="T26" s="161"/>
      <c r="U26" s="161"/>
      <c r="V26" s="161"/>
    </row>
    <row r="27" spans="1:22" ht="105" customHeight="1" x14ac:dyDescent="0.25">
      <c r="A27" s="320">
        <v>3</v>
      </c>
      <c r="B27" s="320" t="s">
        <v>1000</v>
      </c>
      <c r="C27" s="320"/>
      <c r="D27" s="367">
        <v>0.15</v>
      </c>
      <c r="E27" s="370" t="s">
        <v>1001</v>
      </c>
      <c r="F27" s="370" t="s">
        <v>1002</v>
      </c>
      <c r="G27" s="389"/>
      <c r="H27" s="370" t="s">
        <v>1003</v>
      </c>
      <c r="I27" s="370" t="s">
        <v>1004</v>
      </c>
      <c r="J27" s="370" t="s">
        <v>1005</v>
      </c>
      <c r="K27" s="161" t="s">
        <v>1006</v>
      </c>
      <c r="L27" s="167">
        <v>0.1</v>
      </c>
      <c r="M27" s="390" t="s">
        <v>985</v>
      </c>
      <c r="N27" s="168">
        <v>44958</v>
      </c>
      <c r="O27" s="168">
        <v>44972</v>
      </c>
      <c r="P27" s="390"/>
      <c r="Q27" s="161"/>
      <c r="R27" s="161"/>
      <c r="S27" s="161"/>
      <c r="T27" s="161"/>
      <c r="U27" s="161"/>
      <c r="V27" s="161"/>
    </row>
    <row r="28" spans="1:22" ht="87" customHeight="1" x14ac:dyDescent="0.25">
      <c r="A28" s="320"/>
      <c r="B28" s="320"/>
      <c r="C28" s="320"/>
      <c r="D28" s="372"/>
      <c r="E28" s="372"/>
      <c r="F28" s="372"/>
      <c r="G28" s="389"/>
      <c r="H28" s="372"/>
      <c r="I28" s="372"/>
      <c r="J28" s="372"/>
      <c r="K28" s="161" t="s">
        <v>1007</v>
      </c>
      <c r="L28" s="167">
        <v>0.5</v>
      </c>
      <c r="M28" s="464"/>
      <c r="N28" s="168">
        <v>44986</v>
      </c>
      <c r="O28" s="168">
        <v>45016</v>
      </c>
      <c r="P28" s="464"/>
      <c r="Q28" s="161"/>
      <c r="R28" s="161"/>
      <c r="S28" s="161"/>
      <c r="T28" s="161"/>
      <c r="U28" s="161"/>
      <c r="V28" s="161"/>
    </row>
    <row r="29" spans="1:22" ht="54" x14ac:dyDescent="0.25">
      <c r="A29" s="320"/>
      <c r="B29" s="320"/>
      <c r="C29" s="320"/>
      <c r="D29" s="372"/>
      <c r="E29" s="372"/>
      <c r="F29" s="372"/>
      <c r="G29" s="389"/>
      <c r="H29" s="372"/>
      <c r="I29" s="372"/>
      <c r="J29" s="372"/>
      <c r="K29" s="161" t="s">
        <v>1008</v>
      </c>
      <c r="L29" s="167">
        <v>0.4</v>
      </c>
      <c r="M29" s="464"/>
      <c r="N29" s="168">
        <v>45000</v>
      </c>
      <c r="O29" s="168">
        <v>45016</v>
      </c>
      <c r="P29" s="464"/>
      <c r="Q29" s="161"/>
      <c r="R29" s="161"/>
      <c r="S29" s="161"/>
      <c r="T29" s="161"/>
      <c r="U29" s="161"/>
      <c r="V29" s="161"/>
    </row>
    <row r="30" spans="1:22" ht="81" customHeight="1" x14ac:dyDescent="0.25">
      <c r="A30" s="163">
        <v>4</v>
      </c>
      <c r="B30" s="613" t="s">
        <v>1009</v>
      </c>
      <c r="C30" s="614"/>
      <c r="D30" s="165">
        <v>0.1</v>
      </c>
      <c r="E30" s="248" t="s">
        <v>1010</v>
      </c>
      <c r="F30" s="269" t="s">
        <v>1011</v>
      </c>
      <c r="G30" s="270">
        <f>5050000*10</f>
        <v>50500000</v>
      </c>
      <c r="H30" s="248" t="s">
        <v>1012</v>
      </c>
      <c r="I30" s="248" t="s">
        <v>972</v>
      </c>
      <c r="J30" s="163" t="s">
        <v>1005</v>
      </c>
      <c r="K30" s="248" t="s">
        <v>1013</v>
      </c>
      <c r="L30" s="165">
        <v>1</v>
      </c>
      <c r="M30" s="158"/>
      <c r="N30" s="183">
        <v>45047</v>
      </c>
      <c r="O30" s="183">
        <v>45291</v>
      </c>
      <c r="P30" s="158"/>
      <c r="Q30" s="158"/>
      <c r="R30" s="158"/>
      <c r="S30" s="158"/>
      <c r="T30" s="158"/>
      <c r="U30" s="158"/>
      <c r="V30" s="158"/>
    </row>
    <row r="31" spans="1:22" ht="81" customHeight="1" x14ac:dyDescent="0.25">
      <c r="A31" s="649">
        <v>5</v>
      </c>
      <c r="B31" s="651" t="s">
        <v>1094</v>
      </c>
      <c r="C31" s="652"/>
      <c r="D31" s="655">
        <v>0.2</v>
      </c>
      <c r="E31" s="578" t="s">
        <v>1095</v>
      </c>
      <c r="F31" s="578" t="s">
        <v>1096</v>
      </c>
      <c r="G31" s="647">
        <f>5950000*10</f>
        <v>59500000</v>
      </c>
      <c r="H31" s="578" t="s">
        <v>1098</v>
      </c>
      <c r="I31" s="248" t="s">
        <v>1097</v>
      </c>
      <c r="J31" s="649" t="s">
        <v>1099</v>
      </c>
      <c r="K31" s="248" t="s">
        <v>1101</v>
      </c>
      <c r="L31" s="165">
        <v>0.4</v>
      </c>
      <c r="M31" s="578" t="s">
        <v>1095</v>
      </c>
      <c r="N31" s="183">
        <v>45017</v>
      </c>
      <c r="O31" s="183">
        <v>45138</v>
      </c>
      <c r="P31" s="158"/>
      <c r="Q31" s="158"/>
      <c r="R31" s="158"/>
      <c r="S31" s="158"/>
      <c r="T31" s="158"/>
      <c r="U31" s="158"/>
      <c r="V31" s="158"/>
    </row>
    <row r="32" spans="1:22" ht="129.75" customHeight="1" x14ac:dyDescent="0.25">
      <c r="A32" s="650"/>
      <c r="B32" s="653"/>
      <c r="C32" s="654"/>
      <c r="D32" s="656"/>
      <c r="E32" s="580"/>
      <c r="F32" s="580"/>
      <c r="G32" s="648"/>
      <c r="H32" s="580"/>
      <c r="I32" s="248" t="s">
        <v>1100</v>
      </c>
      <c r="J32" s="650"/>
      <c r="K32" s="248" t="s">
        <v>1102</v>
      </c>
      <c r="L32" s="165">
        <v>0.6</v>
      </c>
      <c r="M32" s="580"/>
      <c r="N32" s="183">
        <v>45139</v>
      </c>
      <c r="O32" s="183">
        <v>45291</v>
      </c>
      <c r="P32" s="158"/>
      <c r="Q32" s="158"/>
      <c r="R32" s="158"/>
      <c r="S32" s="158"/>
      <c r="T32" s="158"/>
      <c r="U32" s="158"/>
      <c r="V32" s="158"/>
    </row>
    <row r="33" spans="1:4" x14ac:dyDescent="0.25">
      <c r="A33" s="323" t="s">
        <v>1157</v>
      </c>
      <c r="B33" s="323"/>
      <c r="C33" s="323"/>
      <c r="D33" s="190">
        <f>SUM(D19:D32)</f>
        <v>1</v>
      </c>
    </row>
  </sheetData>
  <mergeCells count="69">
    <mergeCell ref="B30:C30"/>
    <mergeCell ref="G19:G29"/>
    <mergeCell ref="P27:P29"/>
    <mergeCell ref="H27:H29"/>
    <mergeCell ref="I27:I29"/>
    <mergeCell ref="J27:J29"/>
    <mergeCell ref="M27:M29"/>
    <mergeCell ref="M23:M26"/>
    <mergeCell ref="P23:P26"/>
    <mergeCell ref="P19:P22"/>
    <mergeCell ref="I23:I26"/>
    <mergeCell ref="J23:J26"/>
    <mergeCell ref="H19:H22"/>
    <mergeCell ref="I19:I22"/>
    <mergeCell ref="J19:J22"/>
    <mergeCell ref="M19:M22"/>
    <mergeCell ref="A27:A29"/>
    <mergeCell ref="B27:C29"/>
    <mergeCell ref="D27:D29"/>
    <mergeCell ref="E27:E29"/>
    <mergeCell ref="F27:F29"/>
    <mergeCell ref="A23:A26"/>
    <mergeCell ref="B23:C26"/>
    <mergeCell ref="D23:D26"/>
    <mergeCell ref="E23:E26"/>
    <mergeCell ref="H23:H26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G31:G32"/>
    <mergeCell ref="H31:H32"/>
    <mergeCell ref="J31:J32"/>
    <mergeCell ref="M31:M32"/>
    <mergeCell ref="A33:C33"/>
    <mergeCell ref="A31:A32"/>
    <mergeCell ref="B31:C32"/>
    <mergeCell ref="D31:D32"/>
    <mergeCell ref="E31:E32"/>
    <mergeCell ref="F31:F32"/>
  </mergeCells>
  <pageMargins left="0.7" right="0.7" top="0.75" bottom="0.75" header="0.3" footer="0.3"/>
  <drawing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4891-2588-4D85-B60A-C31063BA42B0}">
  <dimension ref="B1:H19"/>
  <sheetViews>
    <sheetView topLeftCell="A16" workbookViewId="0">
      <selection activeCell="B3" sqref="B3:F19"/>
    </sheetView>
  </sheetViews>
  <sheetFormatPr baseColWidth="10" defaultColWidth="9.5703125" defaultRowHeight="54.75" customHeight="1" x14ac:dyDescent="0.3"/>
  <cols>
    <col min="1" max="1" width="9.5703125" style="271"/>
    <col min="2" max="2" width="6.85546875" style="271" customWidth="1"/>
    <col min="3" max="3" width="28.85546875" style="271" customWidth="1"/>
    <col min="4" max="4" width="26.42578125" style="271" customWidth="1"/>
    <col min="5" max="5" width="22.7109375" style="271" customWidth="1"/>
    <col min="6" max="6" width="20.42578125" style="271" customWidth="1"/>
    <col min="7" max="16384" width="9.5703125" style="271"/>
  </cols>
  <sheetData>
    <row r="1" spans="2:8" ht="54.75" customHeight="1" x14ac:dyDescent="0.3">
      <c r="C1" s="272" t="s">
        <v>1158</v>
      </c>
    </row>
    <row r="3" spans="2:8" ht="54.75" customHeight="1" x14ac:dyDescent="0.3">
      <c r="B3" s="273" t="s">
        <v>1052</v>
      </c>
      <c r="C3" s="273" t="s">
        <v>1053</v>
      </c>
      <c r="D3" s="273" t="s">
        <v>1054</v>
      </c>
      <c r="E3" s="273" t="s">
        <v>1055</v>
      </c>
      <c r="F3" s="273" t="s">
        <v>1078</v>
      </c>
      <c r="G3" s="273"/>
      <c r="H3" s="273"/>
    </row>
    <row r="4" spans="2:8" ht="54.75" customHeight="1" x14ac:dyDescent="0.3">
      <c r="B4" s="274">
        <v>1</v>
      </c>
      <c r="C4" s="274" t="s">
        <v>1056</v>
      </c>
      <c r="D4" s="275" t="s">
        <v>1073</v>
      </c>
      <c r="E4" s="275" t="s">
        <v>394</v>
      </c>
      <c r="F4" s="274" t="s">
        <v>1077</v>
      </c>
      <c r="G4" s="274"/>
      <c r="H4" s="274"/>
    </row>
    <row r="5" spans="2:8" ht="54.75" customHeight="1" x14ac:dyDescent="0.3">
      <c r="B5" s="276">
        <v>2</v>
      </c>
      <c r="C5" s="277" t="s">
        <v>1075</v>
      </c>
      <c r="D5" s="277" t="s">
        <v>1074</v>
      </c>
      <c r="E5" s="277" t="s">
        <v>394</v>
      </c>
      <c r="F5" s="275" t="s">
        <v>1076</v>
      </c>
      <c r="G5" s="274"/>
      <c r="H5" s="274"/>
    </row>
    <row r="6" spans="2:8" ht="54.75" customHeight="1" x14ac:dyDescent="0.3">
      <c r="B6" s="274">
        <v>3</v>
      </c>
      <c r="C6" s="274" t="s">
        <v>1071</v>
      </c>
      <c r="D6" s="275" t="s">
        <v>1079</v>
      </c>
      <c r="E6" s="275" t="s">
        <v>394</v>
      </c>
      <c r="F6" s="274" t="s">
        <v>1077</v>
      </c>
      <c r="G6" s="274"/>
      <c r="H6" s="274"/>
    </row>
    <row r="7" spans="2:8" ht="54.75" customHeight="1" x14ac:dyDescent="0.3">
      <c r="B7" s="274">
        <v>4</v>
      </c>
      <c r="C7" s="274" t="s">
        <v>1057</v>
      </c>
      <c r="D7" s="278" t="s">
        <v>1072</v>
      </c>
      <c r="E7" s="275" t="s">
        <v>394</v>
      </c>
      <c r="F7" s="274"/>
      <c r="G7" s="274"/>
      <c r="H7" s="274"/>
    </row>
    <row r="8" spans="2:8" ht="54.75" customHeight="1" x14ac:dyDescent="0.3">
      <c r="B8" s="274">
        <v>5</v>
      </c>
      <c r="C8" s="661" t="s">
        <v>1058</v>
      </c>
      <c r="D8" s="279" t="s">
        <v>1080</v>
      </c>
      <c r="E8" s="274" t="s">
        <v>269</v>
      </c>
      <c r="F8" s="274" t="s">
        <v>1081</v>
      </c>
      <c r="G8" s="274"/>
      <c r="H8" s="274"/>
    </row>
    <row r="9" spans="2:8" ht="54.75" customHeight="1" x14ac:dyDescent="0.3">
      <c r="B9" s="274">
        <v>6</v>
      </c>
      <c r="C9" s="662"/>
      <c r="D9" s="275" t="s">
        <v>1059</v>
      </c>
      <c r="E9" s="274" t="s">
        <v>269</v>
      </c>
      <c r="F9" s="274" t="s">
        <v>1081</v>
      </c>
      <c r="G9" s="274"/>
      <c r="H9" s="274"/>
    </row>
    <row r="10" spans="2:8" ht="54.75" customHeight="1" x14ac:dyDescent="0.3">
      <c r="B10" s="274">
        <v>7</v>
      </c>
      <c r="C10" s="274" t="s">
        <v>1060</v>
      </c>
      <c r="D10" s="275" t="s">
        <v>1061</v>
      </c>
      <c r="E10" s="274" t="s">
        <v>394</v>
      </c>
      <c r="F10" s="274" t="s">
        <v>1077</v>
      </c>
      <c r="G10" s="274"/>
      <c r="H10" s="274"/>
    </row>
    <row r="11" spans="2:8" ht="54.75" customHeight="1" x14ac:dyDescent="0.3">
      <c r="B11" s="274">
        <v>8</v>
      </c>
      <c r="C11" s="274" t="s">
        <v>1103</v>
      </c>
      <c r="D11" s="275" t="s">
        <v>1104</v>
      </c>
      <c r="E11" s="274" t="s">
        <v>394</v>
      </c>
      <c r="F11" s="280" t="s">
        <v>1105</v>
      </c>
      <c r="G11" s="274"/>
      <c r="H11" s="274"/>
    </row>
    <row r="12" spans="2:8" ht="54.75" customHeight="1" x14ac:dyDescent="0.3">
      <c r="B12" s="274">
        <v>8</v>
      </c>
      <c r="C12" s="274" t="s">
        <v>1062</v>
      </c>
      <c r="D12" s="278" t="s">
        <v>1063</v>
      </c>
      <c r="E12" s="274" t="s">
        <v>394</v>
      </c>
      <c r="F12" s="274"/>
      <c r="G12" s="274"/>
      <c r="H12" s="274"/>
    </row>
    <row r="13" spans="2:8" ht="54.75" customHeight="1" x14ac:dyDescent="0.3">
      <c r="B13" s="274">
        <v>9</v>
      </c>
      <c r="C13" s="663" t="s">
        <v>1064</v>
      </c>
      <c r="D13" s="278" t="s">
        <v>1084</v>
      </c>
      <c r="E13" s="274" t="s">
        <v>394</v>
      </c>
      <c r="F13" s="278" t="s">
        <v>1082</v>
      </c>
      <c r="G13" s="274"/>
      <c r="H13" s="274"/>
    </row>
    <row r="14" spans="2:8" ht="54.75" customHeight="1" x14ac:dyDescent="0.3">
      <c r="B14" s="274">
        <v>10</v>
      </c>
      <c r="C14" s="664"/>
      <c r="D14" s="278" t="s">
        <v>1083</v>
      </c>
      <c r="E14" s="274" t="s">
        <v>394</v>
      </c>
      <c r="F14" s="278" t="s">
        <v>1082</v>
      </c>
      <c r="G14" s="274"/>
      <c r="H14" s="274"/>
    </row>
    <row r="15" spans="2:8" ht="54.75" customHeight="1" x14ac:dyDescent="0.3">
      <c r="B15" s="274">
        <v>11</v>
      </c>
      <c r="C15" s="665"/>
      <c r="D15" s="278" t="s">
        <v>1065</v>
      </c>
      <c r="E15" s="274" t="s">
        <v>394</v>
      </c>
      <c r="F15" s="278" t="s">
        <v>1082</v>
      </c>
      <c r="G15" s="274"/>
      <c r="H15" s="274"/>
    </row>
    <row r="16" spans="2:8" ht="54.75" customHeight="1" x14ac:dyDescent="0.3">
      <c r="B16" s="274">
        <v>12</v>
      </c>
      <c r="C16" s="278" t="s">
        <v>1068</v>
      </c>
      <c r="D16" s="278" t="s">
        <v>1066</v>
      </c>
      <c r="E16" s="274" t="s">
        <v>1067</v>
      </c>
      <c r="F16" s="274" t="s">
        <v>1077</v>
      </c>
      <c r="G16" s="274"/>
      <c r="H16" s="274"/>
    </row>
    <row r="17" spans="2:8" ht="54.75" customHeight="1" x14ac:dyDescent="0.3">
      <c r="B17" s="274">
        <v>13</v>
      </c>
      <c r="C17" s="666" t="s">
        <v>1069</v>
      </c>
      <c r="D17" s="278" t="s">
        <v>1070</v>
      </c>
      <c r="E17" s="274" t="s">
        <v>1085</v>
      </c>
      <c r="F17" s="274" t="s">
        <v>1087</v>
      </c>
      <c r="G17" s="274"/>
      <c r="H17" s="274"/>
    </row>
    <row r="18" spans="2:8" ht="54.75" customHeight="1" x14ac:dyDescent="0.3">
      <c r="B18" s="274">
        <v>14</v>
      </c>
      <c r="C18" s="667"/>
      <c r="D18" s="278" t="s">
        <v>1086</v>
      </c>
      <c r="E18" s="274" t="s">
        <v>815</v>
      </c>
      <c r="F18" s="274" t="s">
        <v>1087</v>
      </c>
      <c r="G18" s="274"/>
      <c r="H18" s="274"/>
    </row>
    <row r="19" spans="2:8" ht="54.75" customHeight="1" x14ac:dyDescent="0.3">
      <c r="B19" s="274">
        <v>15</v>
      </c>
      <c r="C19" s="274" t="s">
        <v>1088</v>
      </c>
      <c r="D19" s="275" t="s">
        <v>1106</v>
      </c>
      <c r="E19" s="274" t="s">
        <v>1089</v>
      </c>
      <c r="F19" s="278" t="s">
        <v>1090</v>
      </c>
      <c r="G19" s="274"/>
      <c r="H19" s="274"/>
    </row>
  </sheetData>
  <mergeCells count="3">
    <mergeCell ref="C8:C9"/>
    <mergeCell ref="C13:C15"/>
    <mergeCell ref="C17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5" t="s">
        <v>91</v>
      </c>
      <c r="B12" s="315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5" t="s">
        <v>91</v>
      </c>
      <c r="B12" s="315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5" t="s">
        <v>91</v>
      </c>
      <c r="B12" s="315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88</v>
      </c>
      <c r="C16" s="45">
        <f>F12</f>
        <v>0</v>
      </c>
      <c r="D16" s="45">
        <v>0.92</v>
      </c>
    </row>
    <row r="17" spans="1:9" x14ac:dyDescent="0.25">
      <c r="B17" s="34" t="s">
        <v>90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129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192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203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206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315" t="s">
        <v>91</v>
      </c>
      <c r="B12" s="315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88</v>
      </c>
      <c r="C16" s="45">
        <f>F12</f>
        <v>0</v>
      </c>
      <c r="D16" s="45">
        <v>0.96</v>
      </c>
    </row>
    <row r="17" spans="1:9" x14ac:dyDescent="0.25">
      <c r="B17" s="34" t="s">
        <v>90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29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29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29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29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29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203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206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315" t="s">
        <v>91</v>
      </c>
      <c r="B12" s="315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88</v>
      </c>
      <c r="C16" s="45">
        <f>F12</f>
        <v>0</v>
      </c>
      <c r="D16" s="45">
        <v>0.93</v>
      </c>
    </row>
    <row r="17" spans="1:9" x14ac:dyDescent="0.25">
      <c r="B17" s="34" t="s">
        <v>90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92</v>
      </c>
    </row>
    <row r="26" spans="1:9" ht="30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34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30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34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30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34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30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34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30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34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203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204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206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315" t="s">
        <v>91</v>
      </c>
      <c r="B11" s="315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88</v>
      </c>
      <c r="C15" s="45">
        <v>1</v>
      </c>
      <c r="D15" s="45">
        <v>0.93</v>
      </c>
    </row>
    <row r="16" spans="1:11" x14ac:dyDescent="0.25">
      <c r="B16" s="34" t="s">
        <v>90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92</v>
      </c>
    </row>
    <row r="25" spans="1:9" ht="30" x14ac:dyDescent="0.25">
      <c r="A25" s="51" t="s">
        <v>73</v>
      </c>
      <c r="B25" s="52" t="s">
        <v>93</v>
      </c>
      <c r="C25" s="52" t="s">
        <v>59</v>
      </c>
      <c r="D25" s="52" t="s">
        <v>86</v>
      </c>
      <c r="E25" s="52" t="s">
        <v>87</v>
      </c>
      <c r="F25" s="56" t="s">
        <v>88</v>
      </c>
      <c r="G25" s="57" t="s">
        <v>89</v>
      </c>
      <c r="H25" s="57" t="s">
        <v>75</v>
      </c>
      <c r="I25" s="134" t="s">
        <v>90</v>
      </c>
    </row>
    <row r="26" spans="1:9" ht="46.5" customHeight="1" x14ac:dyDescent="0.25">
      <c r="A26" s="35">
        <v>1</v>
      </c>
      <c r="B26" s="36" t="s">
        <v>183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185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219</v>
      </c>
    </row>
    <row r="32" spans="1:9" ht="30" x14ac:dyDescent="0.25">
      <c r="A32" s="51" t="s">
        <v>73</v>
      </c>
      <c r="B32" s="52" t="s">
        <v>93</v>
      </c>
      <c r="C32" s="52" t="s">
        <v>59</v>
      </c>
      <c r="D32" s="52" t="s">
        <v>86</v>
      </c>
      <c r="E32" s="52" t="s">
        <v>87</v>
      </c>
      <c r="F32" s="56" t="s">
        <v>88</v>
      </c>
      <c r="G32" s="52" t="s">
        <v>89</v>
      </c>
      <c r="H32" s="52" t="s">
        <v>75</v>
      </c>
      <c r="I32" s="134" t="s">
        <v>90</v>
      </c>
    </row>
    <row r="33" spans="1:9" ht="30" x14ac:dyDescent="0.25">
      <c r="A33" s="35">
        <v>3</v>
      </c>
      <c r="B33" s="36" t="s">
        <v>106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192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196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220</v>
      </c>
    </row>
    <row r="46" spans="1:9" ht="30" x14ac:dyDescent="0.25">
      <c r="A46" s="51" t="s">
        <v>73</v>
      </c>
      <c r="B46" s="52" t="s">
        <v>93</v>
      </c>
      <c r="C46" s="52" t="s">
        <v>59</v>
      </c>
      <c r="D46" s="52" t="s">
        <v>86</v>
      </c>
      <c r="E46" s="52" t="s">
        <v>87</v>
      </c>
      <c r="F46" s="56" t="s">
        <v>88</v>
      </c>
      <c r="G46" s="57" t="s">
        <v>89</v>
      </c>
      <c r="H46" s="57" t="s">
        <v>75</v>
      </c>
      <c r="I46" s="134" t="s">
        <v>90</v>
      </c>
    </row>
    <row r="47" spans="1:9" ht="33.75" customHeight="1" x14ac:dyDescent="0.25">
      <c r="A47" s="35">
        <v>7</v>
      </c>
      <c r="B47" s="36" t="s">
        <v>203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204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30" x14ac:dyDescent="0.25">
      <c r="A58" s="51" t="s">
        <v>73</v>
      </c>
      <c r="B58" s="52" t="s">
        <v>93</v>
      </c>
      <c r="C58" s="52" t="s">
        <v>59</v>
      </c>
      <c r="D58" s="52" t="s">
        <v>86</v>
      </c>
      <c r="E58" s="52" t="s">
        <v>87</v>
      </c>
      <c r="F58" s="56" t="s">
        <v>88</v>
      </c>
      <c r="G58" s="52" t="s">
        <v>89</v>
      </c>
      <c r="H58" s="52" t="s">
        <v>75</v>
      </c>
      <c r="I58" s="134" t="s">
        <v>90</v>
      </c>
    </row>
    <row r="59" spans="1:9" ht="54" customHeight="1" x14ac:dyDescent="0.25">
      <c r="A59" s="35">
        <v>6</v>
      </c>
      <c r="B59" s="36" t="s">
        <v>208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30" x14ac:dyDescent="0.25">
      <c r="A69" s="51" t="s">
        <v>73</v>
      </c>
      <c r="B69" s="52" t="s">
        <v>93</v>
      </c>
      <c r="C69" s="52" t="s">
        <v>59</v>
      </c>
      <c r="D69" s="52" t="s">
        <v>86</v>
      </c>
      <c r="E69" s="52" t="s">
        <v>87</v>
      </c>
      <c r="F69" s="56" t="s">
        <v>88</v>
      </c>
      <c r="G69" s="52" t="s">
        <v>89</v>
      </c>
      <c r="H69" s="52" t="s">
        <v>75</v>
      </c>
      <c r="I69" s="134" t="s">
        <v>90</v>
      </c>
    </row>
    <row r="70" spans="1:9" ht="45.75" customHeight="1" x14ac:dyDescent="0.25">
      <c r="A70" s="35">
        <v>9</v>
      </c>
      <c r="B70" s="36" t="s">
        <v>206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318" t="s">
        <v>84</v>
      </c>
      <c r="C1" s="318"/>
      <c r="D1" s="318"/>
      <c r="E1" s="318"/>
      <c r="F1" s="318"/>
      <c r="G1" s="318"/>
      <c r="H1" s="318"/>
    </row>
    <row r="2" spans="1:8" ht="47.25" x14ac:dyDescent="0.25">
      <c r="A2" s="58" t="s">
        <v>73</v>
      </c>
      <c r="B2" s="58" t="s">
        <v>74</v>
      </c>
      <c r="C2" s="58" t="s">
        <v>221</v>
      </c>
      <c r="D2" s="58" t="s">
        <v>75</v>
      </c>
      <c r="E2" s="58" t="s">
        <v>76</v>
      </c>
      <c r="F2" s="58" t="s">
        <v>77</v>
      </c>
      <c r="G2" s="58" t="s">
        <v>78</v>
      </c>
      <c r="H2" s="58" t="s">
        <v>79</v>
      </c>
    </row>
    <row r="3" spans="1:8" ht="36.75" customHeight="1" x14ac:dyDescent="0.25">
      <c r="A3" s="31">
        <v>1</v>
      </c>
      <c r="B3" s="98" t="s">
        <v>180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181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182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80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318" t="s">
        <v>72</v>
      </c>
      <c r="C7" s="318"/>
      <c r="D7" s="318"/>
      <c r="E7" s="318"/>
      <c r="F7" s="318"/>
      <c r="G7" s="318"/>
      <c r="H7" s="318"/>
    </row>
    <row r="8" spans="1:8" ht="47.25" x14ac:dyDescent="0.25">
      <c r="A8" s="58" t="s">
        <v>73</v>
      </c>
      <c r="B8" s="58" t="s">
        <v>74</v>
      </c>
      <c r="C8" s="58" t="s">
        <v>221</v>
      </c>
      <c r="D8" s="58" t="s">
        <v>75</v>
      </c>
      <c r="E8" s="58" t="s">
        <v>76</v>
      </c>
      <c r="F8" s="58" t="s">
        <v>77</v>
      </c>
      <c r="G8" s="58" t="s">
        <v>78</v>
      </c>
      <c r="H8" s="58" t="s">
        <v>79</v>
      </c>
    </row>
    <row r="9" spans="1:8" ht="60" x14ac:dyDescent="0.25">
      <c r="A9" s="101">
        <v>1</v>
      </c>
      <c r="B9" s="102" t="s">
        <v>186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187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80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318"/>
      <c r="C13" s="318"/>
      <c r="D13" s="318"/>
      <c r="E13" s="318"/>
      <c r="F13" s="318"/>
      <c r="G13" s="318"/>
      <c r="H13" s="318"/>
    </row>
    <row r="14" spans="1:8" x14ac:dyDescent="0.25">
      <c r="B14" s="318" t="s">
        <v>82</v>
      </c>
      <c r="C14" s="318"/>
      <c r="D14" s="318"/>
      <c r="E14" s="318"/>
      <c r="F14" s="318"/>
      <c r="G14" s="318"/>
      <c r="H14" s="318"/>
    </row>
    <row r="15" spans="1:8" ht="47.25" x14ac:dyDescent="0.25">
      <c r="A15" s="58" t="s">
        <v>73</v>
      </c>
      <c r="B15" s="58" t="s">
        <v>74</v>
      </c>
      <c r="C15" s="58" t="s">
        <v>221</v>
      </c>
      <c r="D15" s="58" t="s">
        <v>75</v>
      </c>
      <c r="E15" s="58" t="s">
        <v>76</v>
      </c>
      <c r="F15" s="58" t="s">
        <v>77</v>
      </c>
      <c r="G15" s="58" t="s">
        <v>78</v>
      </c>
      <c r="H15" s="58" t="s">
        <v>79</v>
      </c>
    </row>
    <row r="16" spans="1:8" ht="105" x14ac:dyDescent="0.25">
      <c r="A16" s="31">
        <v>1</v>
      </c>
      <c r="B16" s="27" t="s">
        <v>189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190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191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80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318" t="s">
        <v>81</v>
      </c>
      <c r="C21" s="318"/>
      <c r="D21" s="318"/>
      <c r="E21" s="318"/>
      <c r="F21" s="318"/>
      <c r="G21" s="318"/>
      <c r="H21" s="318"/>
    </row>
    <row r="22" spans="1:8" ht="47.25" x14ac:dyDescent="0.25">
      <c r="A22" s="58" t="s">
        <v>73</v>
      </c>
      <c r="B22" s="58" t="s">
        <v>74</v>
      </c>
      <c r="C22" s="58" t="s">
        <v>221</v>
      </c>
      <c r="D22" s="58" t="s">
        <v>75</v>
      </c>
      <c r="E22" s="58" t="s">
        <v>76</v>
      </c>
      <c r="F22" s="58" t="s">
        <v>77</v>
      </c>
      <c r="G22" s="58" t="s">
        <v>78</v>
      </c>
      <c r="H22" s="58" t="s">
        <v>79</v>
      </c>
    </row>
    <row r="23" spans="1:8" ht="41.25" customHeight="1" x14ac:dyDescent="0.25">
      <c r="A23" s="31">
        <v>1</v>
      </c>
      <c r="B23" s="50" t="s">
        <v>193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194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195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80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316" t="s">
        <v>83</v>
      </c>
      <c r="B28" s="316"/>
      <c r="C28" s="316"/>
      <c r="D28" s="316"/>
      <c r="E28" s="316"/>
      <c r="F28" s="316"/>
      <c r="G28" s="316"/>
      <c r="H28" s="316"/>
    </row>
    <row r="29" spans="1:8" ht="47.25" x14ac:dyDescent="0.25">
      <c r="A29" s="58" t="s">
        <v>73</v>
      </c>
      <c r="B29" s="58" t="s">
        <v>74</v>
      </c>
      <c r="C29" s="58" t="s">
        <v>221</v>
      </c>
      <c r="D29" s="58" t="s">
        <v>75</v>
      </c>
      <c r="E29" s="58" t="s">
        <v>76</v>
      </c>
      <c r="F29" s="58" t="s">
        <v>77</v>
      </c>
      <c r="G29" s="58" t="s">
        <v>78</v>
      </c>
      <c r="H29" s="58" t="s">
        <v>79</v>
      </c>
    </row>
    <row r="30" spans="1:8" ht="45" x14ac:dyDescent="0.25">
      <c r="A30" s="31">
        <v>1</v>
      </c>
      <c r="B30" s="18" t="s">
        <v>197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198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80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316" t="s">
        <v>178</v>
      </c>
      <c r="B34" s="317"/>
      <c r="C34" s="317"/>
      <c r="D34" s="317"/>
      <c r="E34" s="317"/>
      <c r="F34" s="317"/>
      <c r="G34" s="317"/>
      <c r="H34" s="317"/>
    </row>
    <row r="35" spans="1:8" ht="47.25" x14ac:dyDescent="0.25">
      <c r="A35" s="58" t="s">
        <v>73</v>
      </c>
      <c r="B35" s="58" t="s">
        <v>74</v>
      </c>
      <c r="C35" s="58" t="s">
        <v>221</v>
      </c>
      <c r="D35" s="58" t="s">
        <v>75</v>
      </c>
      <c r="E35" s="58" t="s">
        <v>76</v>
      </c>
      <c r="F35" s="58" t="s">
        <v>77</v>
      </c>
      <c r="G35" s="58" t="s">
        <v>78</v>
      </c>
      <c r="H35" s="58" t="s">
        <v>79</v>
      </c>
    </row>
    <row r="36" spans="1:8" ht="60" x14ac:dyDescent="0.25">
      <c r="A36" s="31">
        <v>1</v>
      </c>
      <c r="B36" s="18" t="s">
        <v>199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200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80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316" t="s">
        <v>179</v>
      </c>
      <c r="B40" s="317"/>
      <c r="C40" s="317"/>
      <c r="D40" s="317"/>
      <c r="E40" s="317"/>
      <c r="F40" s="317"/>
      <c r="G40" s="317"/>
      <c r="H40" s="317"/>
    </row>
    <row r="41" spans="1:8" ht="47.25" x14ac:dyDescent="0.25">
      <c r="A41" s="58" t="s">
        <v>73</v>
      </c>
      <c r="B41" s="58" t="s">
        <v>74</v>
      </c>
      <c r="C41" s="58" t="s">
        <v>221</v>
      </c>
      <c r="D41" s="58" t="s">
        <v>75</v>
      </c>
      <c r="E41" s="58" t="s">
        <v>76</v>
      </c>
      <c r="F41" s="58" t="s">
        <v>77</v>
      </c>
      <c r="G41" s="58" t="s">
        <v>78</v>
      </c>
      <c r="H41" s="58" t="s">
        <v>79</v>
      </c>
    </row>
    <row r="42" spans="1:8" ht="60" x14ac:dyDescent="0.25">
      <c r="A42" s="31">
        <v>1</v>
      </c>
      <c r="B42" s="18" t="s">
        <v>201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202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217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80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316" t="s">
        <v>215</v>
      </c>
      <c r="B47" s="317"/>
      <c r="C47" s="317"/>
      <c r="D47" s="317"/>
      <c r="E47" s="317"/>
      <c r="F47" s="317"/>
      <c r="G47" s="317"/>
      <c r="H47" s="317"/>
    </row>
    <row r="48" spans="1:8" ht="47.25" x14ac:dyDescent="0.25">
      <c r="A48" s="58" t="s">
        <v>73</v>
      </c>
      <c r="B48" s="58" t="s">
        <v>74</v>
      </c>
      <c r="C48" s="58" t="s">
        <v>221</v>
      </c>
      <c r="D48" s="58" t="s">
        <v>75</v>
      </c>
      <c r="E48" s="58" t="s">
        <v>76</v>
      </c>
      <c r="F48" s="58" t="s">
        <v>77</v>
      </c>
      <c r="G48" s="58" t="s">
        <v>78</v>
      </c>
      <c r="H48" s="58" t="s">
        <v>79</v>
      </c>
    </row>
    <row r="49" spans="1:8" ht="45" x14ac:dyDescent="0.25">
      <c r="A49" s="31">
        <v>1</v>
      </c>
      <c r="B49" s="18" t="s">
        <v>218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205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80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316" t="s">
        <v>216</v>
      </c>
      <c r="B53" s="317"/>
      <c r="C53" s="317"/>
      <c r="D53" s="317"/>
      <c r="E53" s="317"/>
      <c r="F53" s="317"/>
      <c r="G53" s="317"/>
      <c r="H53" s="317"/>
    </row>
    <row r="54" spans="1:8" ht="47.25" x14ac:dyDescent="0.25">
      <c r="A54" s="58" t="s">
        <v>73</v>
      </c>
      <c r="B54" s="58" t="s">
        <v>74</v>
      </c>
      <c r="C54" s="58" t="s">
        <v>221</v>
      </c>
      <c r="D54" s="58" t="s">
        <v>75</v>
      </c>
      <c r="E54" s="58" t="s">
        <v>76</v>
      </c>
      <c r="F54" s="58" t="s">
        <v>77</v>
      </c>
      <c r="G54" s="58" t="s">
        <v>78</v>
      </c>
      <c r="H54" s="58" t="s">
        <v>79</v>
      </c>
    </row>
    <row r="55" spans="1:8" ht="64.5" customHeight="1" x14ac:dyDescent="0.25">
      <c r="A55" s="31">
        <v>1</v>
      </c>
      <c r="B55" s="98" t="s">
        <v>111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209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90" x14ac:dyDescent="0.25">
      <c r="A57" s="31">
        <v>3</v>
      </c>
      <c r="B57" s="27" t="s">
        <v>210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211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212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213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214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80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B1:H1"/>
    <mergeCell ref="B7:H7"/>
    <mergeCell ref="B13:H13"/>
    <mergeCell ref="B14:H14"/>
    <mergeCell ref="B21:H21"/>
    <mergeCell ref="A47:H47"/>
    <mergeCell ref="A53:H53"/>
    <mergeCell ref="A40:H40"/>
    <mergeCell ref="A34:H34"/>
    <mergeCell ref="A28:H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Gráficos</vt:lpstr>
      </vt:variant>
      <vt:variant>
        <vt:i4>1</vt:i4>
      </vt:variant>
    </vt:vector>
  </HeadingPairs>
  <TitlesOfParts>
    <vt:vector size="31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Proceso Gestión Administrativa</vt:lpstr>
      <vt:lpstr>Proceso Gestión Documental</vt:lpstr>
      <vt:lpstr>Proceso Relac  Ciudadano</vt:lpstr>
      <vt:lpstr>SARLAFT</vt:lpstr>
      <vt:lpstr>Comunicaciones</vt:lpstr>
      <vt:lpstr>Proceso Gestion Talento Humano</vt:lpstr>
      <vt:lpstr>Proceso SIG</vt:lpstr>
      <vt:lpstr>Proceso Gestion Pagaduria</vt:lpstr>
      <vt:lpstr>Procesos Disciplinarios</vt:lpstr>
      <vt:lpstr>Proceso Estructuracion de Proye</vt:lpstr>
      <vt:lpstr>Proceso Gerencia Y Gestion Proy</vt:lpstr>
      <vt:lpstr>Proceso Gestion Comercial</vt:lpstr>
      <vt:lpstr>Proceso Gestion de Proveedores</vt:lpstr>
      <vt:lpstr>Proceso Gestion Juridica</vt:lpstr>
      <vt:lpstr>Proceso Comunicaciones</vt:lpstr>
      <vt:lpstr>Proceso Gestion de TI</vt:lpstr>
      <vt:lpstr>Proceso Gestion de Riesgos</vt:lpstr>
      <vt:lpstr>Proceso Gestion financiera</vt:lpstr>
      <vt:lpstr>Proceso de Direccionamiento Est</vt:lpstr>
      <vt:lpstr>INDICADORES GLOBALES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Marta Liced Rodriguez Quimbayo</cp:lastModifiedBy>
  <cp:lastPrinted>2020-01-15T20:36:09Z</cp:lastPrinted>
  <dcterms:created xsi:type="dcterms:W3CDTF">2015-12-04T15:57:31Z</dcterms:created>
  <dcterms:modified xsi:type="dcterms:W3CDTF">2023-07-26T22:08:17Z</dcterms:modified>
</cp:coreProperties>
</file>