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fonade-my.sharepoint.com/personal/dherran_enterritorio_gov_co/Documents/PLANES 2023/"/>
    </mc:Choice>
  </mc:AlternateContent>
  <xr:revisionPtr revIDLastSave="2937" documentId="8_{248BB1AE-FBF1-4C3E-93C6-D61EC791278D}" xr6:coauthVersionLast="47" xr6:coauthVersionMax="47" xr10:uidLastSave="{DD692FCF-A35E-493A-9A61-E76F9CD2FC19}"/>
  <bookViews>
    <workbookView xWindow="-120" yWindow="-120" windowWidth="20730" windowHeight="11160" xr2:uid="{00000000-000D-0000-FFFF-FFFF00000000}"/>
  </bookViews>
  <sheets>
    <sheet name="Energía" sheetId="8" r:id="rId1"/>
    <sheet name="Agua" sheetId="9" r:id="rId2"/>
    <sheet name="Residuos" sheetId="10" r:id="rId3"/>
    <sheet name="Consumo y Practicas Sostenibles" sheetId="6" r:id="rId4"/>
    <sheet name="Plan Gestión Ambiental 2023" sheetId="12" r:id="rId5"/>
  </sheets>
  <definedNames>
    <definedName name="_xlnm._FilterDatabase" localSheetId="4" hidden="1">'Plan Gestión Ambiental 2023'!$A$8:$I$72</definedName>
    <definedName name="_xlnm.Print_Area" localSheetId="4">'Plan Gestión Ambiental 2023'!$A$1:$I$71</definedName>
  </definedNames>
  <calcPr calcId="191029"/>
</workbook>
</file>

<file path=xl/calcChain.xml><?xml version="1.0" encoding="utf-8"?>
<calcChain xmlns="http://schemas.openxmlformats.org/spreadsheetml/2006/main">
  <c r="D48" i="6" l="1"/>
  <c r="E48" i="6" s="1"/>
  <c r="S48" i="6"/>
  <c r="D46" i="6"/>
  <c r="E46" i="6" s="1"/>
  <c r="S46" i="6"/>
  <c r="D25" i="9"/>
  <c r="S25" i="9"/>
  <c r="E25" i="9"/>
  <c r="S29" i="10"/>
  <c r="D29" i="10"/>
  <c r="E29" i="10" s="1"/>
  <c r="S27" i="10"/>
  <c r="D27" i="10"/>
  <c r="E27" i="10" s="1"/>
  <c r="S25" i="10" l="1"/>
  <c r="D25" i="10"/>
  <c r="E25" i="10" s="1"/>
  <c r="Q65" i="6"/>
  <c r="S23" i="9" l="1"/>
  <c r="D23" i="9"/>
  <c r="E23" i="9" s="1"/>
  <c r="S21" i="8"/>
  <c r="D21" i="8"/>
  <c r="E21" i="8" s="1"/>
  <c r="S19" i="8" l="1"/>
  <c r="D19" i="8"/>
  <c r="E19" i="8" s="1"/>
  <c r="E64" i="6" l="1"/>
  <c r="I72" i="12"/>
  <c r="D50" i="6" l="1"/>
  <c r="E50" i="6" s="1"/>
  <c r="D44" i="6"/>
  <c r="E44" i="6" s="1"/>
  <c r="D42" i="6"/>
  <c r="E42" i="6" s="1"/>
  <c r="D40" i="6"/>
  <c r="E40" i="6" s="1"/>
  <c r="D38" i="6"/>
  <c r="E38" i="6" s="1"/>
  <c r="D36" i="6"/>
  <c r="E36" i="6" s="1"/>
  <c r="D34" i="6"/>
  <c r="E34" i="6" s="1"/>
  <c r="D32" i="6"/>
  <c r="E32" i="6" s="1"/>
  <c r="D30" i="6"/>
  <c r="E30" i="6" s="1"/>
  <c r="D28" i="6"/>
  <c r="E28" i="6" s="1"/>
  <c r="D26" i="6"/>
  <c r="E26" i="6" s="1"/>
  <c r="D24" i="6"/>
  <c r="E24" i="6" s="1"/>
  <c r="D22" i="6"/>
  <c r="E22" i="6" s="1"/>
  <c r="D20" i="6"/>
  <c r="E20" i="6" s="1"/>
  <c r="D18" i="6"/>
  <c r="E18" i="6" s="1"/>
  <c r="D16" i="6"/>
  <c r="E16" i="6" s="1"/>
  <c r="S44" i="6"/>
  <c r="S42" i="6"/>
  <c r="S40" i="6"/>
  <c r="S38" i="6"/>
  <c r="S34" i="6"/>
  <c r="S32" i="6"/>
  <c r="S30" i="6"/>
  <c r="S28" i="6"/>
  <c r="S26" i="6"/>
  <c r="S24" i="6"/>
  <c r="S22" i="6"/>
  <c r="S20" i="6"/>
  <c r="D43" i="10"/>
  <c r="E43" i="10" s="1"/>
  <c r="D41" i="10"/>
  <c r="E41" i="10" s="1"/>
  <c r="D39" i="10"/>
  <c r="E39" i="10" s="1"/>
  <c r="D37" i="10"/>
  <c r="E37" i="10" s="1"/>
  <c r="D35" i="10"/>
  <c r="E35" i="10" s="1"/>
  <c r="D33" i="10"/>
  <c r="D31" i="10"/>
  <c r="D23" i="10"/>
  <c r="D21" i="10"/>
  <c r="D19" i="10"/>
  <c r="D17" i="10"/>
  <c r="S43" i="10"/>
  <c r="S41" i="10"/>
  <c r="S39" i="10"/>
  <c r="S37" i="10"/>
  <c r="S35" i="10"/>
  <c r="D21" i="9"/>
  <c r="D27" i="9"/>
  <c r="D29" i="9"/>
  <c r="D19" i="9"/>
  <c r="D17" i="9"/>
  <c r="D25" i="8"/>
  <c r="E25" i="8" s="1"/>
  <c r="D27" i="8"/>
  <c r="D23" i="8"/>
  <c r="E23" i="8" s="1"/>
  <c r="G72" i="12"/>
  <c r="E36" i="8"/>
  <c r="E53" i="10" l="1"/>
  <c r="E57" i="10"/>
  <c r="E58" i="10" l="1"/>
  <c r="S33" i="10"/>
  <c r="E33" i="10"/>
  <c r="S23" i="8"/>
  <c r="Q58" i="10" l="1"/>
  <c r="W10" i="10" s="1"/>
  <c r="P57" i="10"/>
  <c r="O57" i="10"/>
  <c r="N57" i="10"/>
  <c r="M57" i="10"/>
  <c r="L57" i="10"/>
  <c r="K57" i="10"/>
  <c r="J57" i="10"/>
  <c r="I57" i="10"/>
  <c r="H57" i="10"/>
  <c r="G57" i="10"/>
  <c r="F57" i="10"/>
  <c r="Q56" i="10"/>
  <c r="Q55" i="10"/>
  <c r="Q54" i="10"/>
  <c r="P53" i="10"/>
  <c r="N53" i="10"/>
  <c r="M53" i="10"/>
  <c r="L53" i="10"/>
  <c r="K53" i="10"/>
  <c r="J53" i="10"/>
  <c r="I53" i="10"/>
  <c r="H53" i="10"/>
  <c r="G53" i="10"/>
  <c r="F53" i="10"/>
  <c r="Q52" i="10"/>
  <c r="Q51" i="10"/>
  <c r="Q50" i="10"/>
  <c r="S31" i="10"/>
  <c r="E31" i="10"/>
  <c r="S23" i="10"/>
  <c r="E23" i="10"/>
  <c r="S21" i="10"/>
  <c r="E21" i="10"/>
  <c r="S19" i="10"/>
  <c r="E19" i="10"/>
  <c r="S17" i="10"/>
  <c r="E17" i="10"/>
  <c r="Q47" i="9"/>
  <c r="W10" i="9" s="1"/>
  <c r="P46" i="9"/>
  <c r="O46" i="9"/>
  <c r="N46" i="9"/>
  <c r="M46" i="9"/>
  <c r="L46" i="9"/>
  <c r="K46" i="9"/>
  <c r="J46" i="9"/>
  <c r="I46" i="9"/>
  <c r="H46" i="9"/>
  <c r="G46" i="9"/>
  <c r="F46" i="9"/>
  <c r="E46" i="9"/>
  <c r="Q45" i="9"/>
  <c r="Q44" i="9"/>
  <c r="Q43" i="9"/>
  <c r="P42" i="9"/>
  <c r="O42" i="9"/>
  <c r="N42" i="9"/>
  <c r="M42" i="9"/>
  <c r="L42" i="9"/>
  <c r="K42" i="9"/>
  <c r="J42" i="9"/>
  <c r="I42" i="9"/>
  <c r="H42" i="9"/>
  <c r="G42" i="9"/>
  <c r="F42" i="9"/>
  <c r="E42" i="9"/>
  <c r="Q41" i="9"/>
  <c r="Q40" i="9"/>
  <c r="Q39" i="9"/>
  <c r="S21" i="9"/>
  <c r="E21" i="9"/>
  <c r="S29" i="9"/>
  <c r="E29" i="9"/>
  <c r="S27" i="9"/>
  <c r="E27" i="9"/>
  <c r="S19" i="9"/>
  <c r="E19" i="9"/>
  <c r="S17" i="9"/>
  <c r="E17" i="9"/>
  <c r="P40" i="8"/>
  <c r="O40" i="8"/>
  <c r="N40" i="8"/>
  <c r="M40" i="8"/>
  <c r="L40" i="8"/>
  <c r="K40" i="8"/>
  <c r="J40" i="8"/>
  <c r="I40" i="8"/>
  <c r="H40" i="8"/>
  <c r="G40" i="8"/>
  <c r="F40" i="8"/>
  <c r="E40" i="8"/>
  <c r="Q39" i="8"/>
  <c r="Q38" i="8"/>
  <c r="Q37" i="8"/>
  <c r="P36" i="8"/>
  <c r="O36" i="8"/>
  <c r="O41" i="8" s="1"/>
  <c r="N36" i="8"/>
  <c r="M36" i="8"/>
  <c r="L36" i="8"/>
  <c r="K36" i="8"/>
  <c r="J36" i="8"/>
  <c r="I36" i="8"/>
  <c r="H36" i="8"/>
  <c r="G36" i="8"/>
  <c r="F36" i="8"/>
  <c r="Q35" i="8"/>
  <c r="Q34" i="8"/>
  <c r="Q33" i="8"/>
  <c r="S27" i="8"/>
  <c r="E27" i="8"/>
  <c r="S25" i="8"/>
  <c r="S17" i="8"/>
  <c r="D17" i="8"/>
  <c r="E17" i="8" s="1"/>
  <c r="P64" i="6"/>
  <c r="O64" i="6"/>
  <c r="N64" i="6"/>
  <c r="M64" i="6"/>
  <c r="L64" i="6"/>
  <c r="K64" i="6"/>
  <c r="J64" i="6"/>
  <c r="I64" i="6"/>
  <c r="H64" i="6"/>
  <c r="G64" i="6"/>
  <c r="F64" i="6"/>
  <c r="Q63" i="6"/>
  <c r="Q62" i="6"/>
  <c r="Q61" i="6"/>
  <c r="P60" i="6"/>
  <c r="O60" i="6"/>
  <c r="N60" i="6"/>
  <c r="M60" i="6"/>
  <c r="L60" i="6"/>
  <c r="K60" i="6"/>
  <c r="J60" i="6"/>
  <c r="I60" i="6"/>
  <c r="H60" i="6"/>
  <c r="G60" i="6"/>
  <c r="F60" i="6"/>
  <c r="E60" i="6"/>
  <c r="Q59" i="6"/>
  <c r="Q58" i="6"/>
  <c r="Q57" i="6"/>
  <c r="S50" i="6"/>
  <c r="S36" i="6"/>
  <c r="S18" i="6"/>
  <c r="S16" i="6"/>
  <c r="F65" i="6" l="1"/>
  <c r="M47" i="9"/>
  <c r="I47" i="9"/>
  <c r="K41" i="8"/>
  <c r="G41" i="8"/>
  <c r="M41" i="8"/>
  <c r="I41" i="8"/>
  <c r="J41" i="8"/>
  <c r="N41" i="8"/>
  <c r="F41" i="8"/>
  <c r="H65" i="6"/>
  <c r="L65" i="6"/>
  <c r="P65" i="6"/>
  <c r="Q64" i="6"/>
  <c r="N65" i="6"/>
  <c r="O65" i="6"/>
  <c r="O47" i="9"/>
  <c r="G47" i="9"/>
  <c r="K47" i="9"/>
  <c r="H47" i="9"/>
  <c r="L47" i="9"/>
  <c r="P47" i="9"/>
  <c r="Q46" i="9"/>
  <c r="E47" i="9"/>
  <c r="Q42" i="9"/>
  <c r="F47" i="9"/>
  <c r="J47" i="9"/>
  <c r="P41" i="8"/>
  <c r="H41" i="8"/>
  <c r="L41" i="8"/>
  <c r="Q40" i="8"/>
  <c r="E41" i="8"/>
  <c r="N47" i="9"/>
  <c r="M65" i="6"/>
  <c r="K65" i="6"/>
  <c r="J65" i="6"/>
  <c r="I65" i="6"/>
  <c r="G65" i="6"/>
  <c r="Q60" i="6"/>
  <c r="E65" i="6"/>
  <c r="F58" i="10"/>
  <c r="J58" i="10"/>
  <c r="N58" i="10"/>
  <c r="K58" i="10"/>
  <c r="P58" i="10"/>
  <c r="Q57" i="10"/>
  <c r="H58" i="10"/>
  <c r="L58" i="10"/>
  <c r="I58" i="10"/>
  <c r="M58" i="10"/>
  <c r="O53" i="10"/>
  <c r="O58" i="10" s="1"/>
  <c r="Q36" i="8"/>
  <c r="G58" i="10"/>
  <c r="Q41" i="8" l="1"/>
  <c r="W10" i="8" s="1"/>
  <c r="Q5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tc={863C0966-E394-45E2-8982-1FA26643D14F}</author>
    <author>tc={5042FE5B-5B0C-46CC-AF0A-5964B4E66AA8}</author>
  </authors>
  <commentList>
    <comment ref="A7" authorId="0" shapeId="0" xr:uid="{106D1984-BEE3-4D43-8009-819C3E3D318C}">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D92ED13F-06CE-46AE-9B65-773E01ED06FF}">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86D31097-FFF3-4ECD-8245-B9DBFF74A5E0}">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FF935548-6AE9-483C-A3D1-41E5509EFAF3}">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C11" authorId="0" shapeId="0" xr:uid="{3E20CF34-A093-48C1-97F1-ABF2D05D5F52}">
      <text>
        <r>
          <rPr>
            <sz val="14"/>
            <color theme="1"/>
            <rFont val="Arial"/>
            <family val="2"/>
          </rPr>
          <t>Indicador dirigido a la DISMINUCIÓN o EL SOSTENIMIENTO DE LOS CONSUMOS.  
ESTE INDICADOR SE INCLUYE SIEMPRE Y CUANDO LA EMPRESA TENGA IMPORTANTES CONSUMOS EN ENERGIA TERMICA
Para determinar el porcentaje, dirijase a la columna R30, la información le soportará la tomo de la desición respecto al %
Ejemplo:
Disminución en el xxx% en el consumo del gas natural
NOTA. El sostenimiento se lográ una vez se encuentran varios periodos con similar consumo a pesar del incremento de sus unidad de producción</t>
        </r>
      </text>
    </comment>
    <comment ref="A12" authorId="0" shapeId="0" xr:uid="{A7BBDDE5-498D-4734-9B0F-C98BDB4B6A7D}">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5" authorId="0" shapeId="0" xr:uid="{E532AD22-14CF-45AD-B6BF-17E757896129}">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5" authorId="0" shapeId="0" xr:uid="{96F86A43-FC07-41B0-B045-EE66ED7683D8}">
      <text>
        <r>
          <rPr>
            <sz val="16"/>
            <color theme="1"/>
            <rFont val="Arial"/>
            <family val="2"/>
          </rPr>
          <t>Mencione el cargo y la dependencia que actuará como responsable para el cumplimiento de la actividad.</t>
        </r>
      </text>
    </comment>
    <comment ref="D15" authorId="0" shapeId="0" xr:uid="{659639DB-E09B-410C-8FC3-2E76476D181A}">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5" authorId="0" shapeId="0" xr:uid="{6F3C767A-FAA4-430D-A05B-22D98CA7E6F3}">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5" authorId="0" shapeId="0" xr:uid="{4D43839B-2C78-4E3D-9AE1-A53E5AA79D66}">
      <text>
        <r>
          <rPr>
            <sz val="11"/>
            <color theme="1"/>
            <rFont val="Arial"/>
            <family val="2"/>
          </rPr>
          <t>Determine la fecha de inicio y finalización de la actividad y rellene el (los) mese(s) necesarios para la misma.</t>
        </r>
      </text>
    </comment>
    <comment ref="S15" authorId="0" shapeId="0" xr:uid="{C1DF63EA-8946-46E5-81B8-832011F2CA00}">
      <text>
        <r>
          <rPr>
            <sz val="20"/>
            <color theme="1"/>
            <rFont val="Arial"/>
            <family val="2"/>
          </rPr>
          <t>Referencia al % de avance en el cumplimiento de lo programado Vs ejecutado</t>
        </r>
      </text>
    </comment>
    <comment ref="T15" authorId="0" shapeId="0" xr:uid="{C05D1F1B-99F6-470B-95EE-DEC6BC299C4A}">
      <text>
        <r>
          <rPr>
            <sz val="18"/>
            <color theme="1"/>
            <rFont val="Arial"/>
            <family val="2"/>
          </rPr>
          <t>Debe vincular las evidencias o soportes de cumplimiento con el fin de que sea verificable y trazable la ejecuciòn de la actividad.</t>
        </r>
      </text>
    </comment>
    <comment ref="V15" authorId="0" shapeId="0" xr:uid="{D77AEE97-D3C5-45F4-A589-D4ACB2EFAF9A}">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6" authorId="0" shapeId="0" xr:uid="{36B13F08-9B2B-423D-BD05-4E66E2229F5B}">
      <text>
        <r>
          <rPr>
            <sz val="18"/>
            <color theme="1"/>
            <rFont val="Arial"/>
            <family val="2"/>
          </rPr>
          <t>Se debe hacer uso de “P” Programado
“E” Ejecutado</t>
        </r>
      </text>
    </comment>
    <comment ref="I25" authorId="1" shapeId="0" xr:uid="{863C0966-E394-45E2-8982-1FA26643D14F}">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5 de marzo Día de la eficiencia energética</t>
        </r>
      </text>
    </comment>
    <comment ref="I27" authorId="2" shapeId="0" xr:uid="{5042FE5B-5B0C-46CC-AF0A-5964B4E66AA8}">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5 de marzo Día de la eficiencia energética
Respuesta:
    Apagar y desconectar siempre el monitor del computador y los equipos eléctricos en horas en que no
hay actividad laboral.</t>
        </r>
      </text>
    </comment>
    <comment ref="C31" authorId="0" shapeId="0" xr:uid="{79AB652E-2F88-4C31-A995-55E3BFBC6FEC}">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31" authorId="0" shapeId="0" xr:uid="{1A4AB7A1-346B-47A1-A2FE-DB7EF24AFD12}">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33" authorId="0" shapeId="0" xr:uid="{C47D4BFF-D67E-4940-9AED-9A4B748A3124}">
      <text>
        <r>
          <rPr>
            <sz val="18"/>
            <color theme="1"/>
            <rFont val="Arial"/>
            <family val="2"/>
          </rPr>
          <t>Ingrese el año relacionado  con los reportes de consumos suministrados</t>
        </r>
      </text>
    </comment>
    <comment ref="B33" authorId="0" shapeId="0" xr:uid="{2565E282-EA02-4157-BD55-03479D8F79C0}">
      <text>
        <r>
          <rPr>
            <sz val="18"/>
            <color theme="1"/>
            <rFont val="Arial"/>
            <family val="2"/>
          </rPr>
          <t>Consumo o Generaciòn
Depende del Programa.</t>
        </r>
      </text>
    </comment>
    <comment ref="B34" authorId="0" shapeId="0" xr:uid="{F90C6030-E98D-4CA5-BF4D-A784C2006D4A}">
      <text>
        <r>
          <rPr>
            <sz val="18"/>
            <color theme="1"/>
            <rFont val="Arial"/>
            <family val="2"/>
          </rPr>
          <t>Debe definir la UNIDAD DE PRODUCCIÓN de acuerdo a la actividad que desarrolla en el predio y que se relacione con el Aspecto Ambiental de este Programa.</t>
        </r>
      </text>
    </comment>
    <comment ref="B35" authorId="0" shapeId="0" xr:uid="{EC172CF3-FE16-48E9-8076-36A1DF3925C3}">
      <text>
        <r>
          <rPr>
            <sz val="16"/>
            <color theme="1"/>
            <rFont val="Arial"/>
            <family val="2"/>
          </rPr>
          <t>Tenga en cuenta que el costo por consumo de agua se debe extraer de la factura. Si es Factura EAAB debe tener en cuenta el valor UNITARIO por Acueducto y alcantarillado
(NO ES EL VALOR TOTAL DE LA FACTURA)</t>
        </r>
      </text>
    </comment>
    <comment ref="B36" authorId="0" shapeId="0" xr:uid="{6D6F760E-2E9D-4D7F-A99B-8F0CA1A71F32}">
      <text>
        <r>
          <rPr>
            <sz val="18"/>
            <color theme="1"/>
            <rFont val="Arial"/>
            <family val="2"/>
          </rPr>
          <t>Indica  la  relación de consumo de un recurso frente a la  unidad de producción propuesta por la empresa</t>
        </r>
      </text>
    </comment>
    <comment ref="A37" authorId="0" shapeId="0" xr:uid="{A10E783A-6608-4BCB-B3CF-4AAF543CE92F}">
      <text>
        <r>
          <rPr>
            <sz val="14"/>
            <color theme="1"/>
            <rFont val="Arial"/>
            <family val="2"/>
          </rPr>
          <t>Para este caso Estrategia CICLO1-2020.
Ingrese los reportes de consumos y cantidades de producciòn o servucciòn (sea el caso particular de cada empresa) el año 2020.</t>
        </r>
      </text>
    </comment>
    <comment ref="B37" authorId="0" shapeId="0" xr:uid="{1A93396C-EA58-44F8-9131-8622BCC1E8A0}">
      <text>
        <r>
          <rPr>
            <sz val="11"/>
            <color theme="1"/>
            <rFont val="Arial"/>
            <family val="2"/>
          </rPr>
          <t>Consumo o Generaciòn
Depende del Programa.</t>
        </r>
      </text>
    </comment>
    <comment ref="B38" authorId="0" shapeId="0" xr:uid="{5832B42C-3920-4E63-A85E-CD67DD5ECF80}">
      <text>
        <r>
          <rPr>
            <sz val="16"/>
            <color theme="1"/>
            <rFont val="Arial"/>
            <family val="2"/>
          </rPr>
          <t>Debe definir la UNIDAD DE PRODUCCIÓN de acuerdo a la actividad que desarrolla en el predio y que se relacione con el Aspecto Ambiental de este Programa.</t>
        </r>
      </text>
    </comment>
    <comment ref="B39" authorId="0" shapeId="0" xr:uid="{26302F97-E605-45F8-99D8-92E2A8C497AA}">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40" authorId="0" shapeId="0" xr:uid="{BC4379C6-3DBB-4E1B-9B52-0CC2B64AC418}">
      <text>
        <r>
          <rPr>
            <sz val="11"/>
            <color theme="1"/>
            <rFont val="Arial"/>
            <family val="2"/>
          </rPr>
          <t>Indica  la  relación de consumo de un recurso frente a la  unidad de producción propuesta por la empresa</t>
        </r>
      </text>
    </comment>
    <comment ref="D45" authorId="0" shapeId="0" xr:uid="{33A288A6-2C05-4ACF-9309-30AAA99DE363}">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48" authorId="0" shapeId="0" xr:uid="{4B94EBBA-86CA-4489-8982-826E8729E337}">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49" authorId="0" shapeId="0" xr:uid="{08CCB182-7B80-49D2-BF89-105EC650EFF3}">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2" authorId="0" shapeId="0" xr:uid="{2018BB8A-BD8C-494B-B7E9-A9D3B0DB2683}">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3" authorId="0" shapeId="0" xr:uid="{FA36D7D5-D52E-46FA-8316-644195F3FCD3}">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6" authorId="0" shapeId="0" xr:uid="{608F632F-049D-4E00-B082-92628D98B146}">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7" authorId="0" shapeId="0" xr:uid="{394A96CA-3626-45DA-9933-B315F606FF78}">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0" authorId="0" shapeId="0" xr:uid="{BDC9F74D-DDD2-4EF2-A7F2-A5BD7116E97D}">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tc={E9BD0A03-2812-4DBD-B190-B5881BD8E20B}</author>
    <author>Carolina Lopez Hernandez</author>
  </authors>
  <commentList>
    <comment ref="A7" authorId="0" shapeId="0" xr:uid="{571D59B3-BA4F-4AEE-B483-861A58ABD952}">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E922AE17-E8DC-4BC6-951D-F9A40A13E2B0}">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8F1DA8D3-06DB-4956-93F1-0BE6F84D4465}">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49D9C211-D94D-4022-A56B-0FBA514875EF}">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C11" authorId="0" shapeId="0" xr:uid="{B4B8A789-4FFC-437B-ADDD-DF4904AEF21E}">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A12" authorId="0" shapeId="0" xr:uid="{7D4A4EBA-1167-4C33-89AF-7981F26DC376}">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5" authorId="0" shapeId="0" xr:uid="{D93394A4-DD3A-4982-860B-1074F2F49ECE}">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5" authorId="0" shapeId="0" xr:uid="{C77F4B1E-84E9-45C0-80EC-F1FF487ABABB}">
      <text>
        <r>
          <rPr>
            <sz val="16"/>
            <color theme="1"/>
            <rFont val="Arial"/>
            <family val="2"/>
          </rPr>
          <t>Mencione el cargo y la dependencia que actuará como responsable para el cumplimiento de la actividad.</t>
        </r>
      </text>
    </comment>
    <comment ref="D15" authorId="0" shapeId="0" xr:uid="{C51C6D46-88E9-4FF7-BEEA-E7800DA7A7FF}">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5" authorId="0" shapeId="0" xr:uid="{75183BE6-982C-434C-9C0B-63DA6B244762}">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5" authorId="0" shapeId="0" xr:uid="{390CC713-7BF4-4CA7-A9C7-C81D776C1E06}">
      <text>
        <r>
          <rPr>
            <sz val="11"/>
            <color theme="1"/>
            <rFont val="Arial"/>
            <family val="2"/>
          </rPr>
          <t>Determine la fecha de inicio y finalización de la actividad y rellene el (los) mese(s) necesarios para la misma.</t>
        </r>
      </text>
    </comment>
    <comment ref="S15" authorId="0" shapeId="0" xr:uid="{B5E1653C-35E3-438C-953C-F29EC6C7F552}">
      <text>
        <r>
          <rPr>
            <sz val="20"/>
            <color theme="1"/>
            <rFont val="Arial"/>
            <family val="2"/>
          </rPr>
          <t>Referencia al % de avance en el cumplimiento de lo programado Vs ejecutado</t>
        </r>
      </text>
    </comment>
    <comment ref="T15" authorId="0" shapeId="0" xr:uid="{94DC42EF-6BD3-40D1-9AAB-FBC27F82A77A}">
      <text>
        <r>
          <rPr>
            <sz val="18"/>
            <color theme="1"/>
            <rFont val="Arial"/>
            <family val="2"/>
          </rPr>
          <t>Debe vincular las evidencias o soportes de cumplimiento con el fin de que sea verificable y trazable la ejecuciòn de la actividad.</t>
        </r>
      </text>
    </comment>
    <comment ref="V15" authorId="0" shapeId="0" xr:uid="{37F765EA-B870-498A-880A-EEE3F1635DD8}">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6" authorId="0" shapeId="0" xr:uid="{A53DF294-C2FD-43A3-ABB4-63A645D66C00}">
      <text>
        <r>
          <rPr>
            <sz val="18"/>
            <color theme="1"/>
            <rFont val="Arial"/>
            <family val="2"/>
          </rPr>
          <t>Se debe hacer uso de “P” Programado
“E” Ejecutado</t>
        </r>
      </text>
    </comment>
    <comment ref="I27" authorId="1" shapeId="0" xr:uid="{E9BD0A03-2812-4DBD-B190-B5881BD8E20B}">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22 de marzo Día Mundial del Agua</t>
        </r>
      </text>
    </comment>
    <comment ref="C37" authorId="0" shapeId="0" xr:uid="{D20FB18B-8E7E-4488-9BFB-9CBFA59834AD}">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37" authorId="0" shapeId="0" xr:uid="{2E9DE2D2-0933-4778-AA21-8E0E6CAEF0EE}">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39" authorId="0" shapeId="0" xr:uid="{38F13D3D-39B5-45F6-B1B3-56D99CE88420}">
      <text>
        <r>
          <rPr>
            <sz val="18"/>
            <color theme="1"/>
            <rFont val="Arial"/>
            <family val="2"/>
          </rPr>
          <t>Ingrese el año relacionado  con los reportes de consumos suministrados</t>
        </r>
      </text>
    </comment>
    <comment ref="B39" authorId="0" shapeId="0" xr:uid="{D0CB8446-CF2C-4174-A96E-E34588CD178F}">
      <text>
        <r>
          <rPr>
            <sz val="18"/>
            <color theme="1"/>
            <rFont val="Arial"/>
            <family val="2"/>
          </rPr>
          <t>Consumo o Generaciòn
Depende del Programa.</t>
        </r>
      </text>
    </comment>
    <comment ref="M39" authorId="2" shapeId="0" xr:uid="{68AF77CF-75E2-43D1-91DA-094134A82A7E}">
      <text>
        <r>
          <rPr>
            <sz val="16"/>
            <color indexed="81"/>
            <rFont val="Tahoma"/>
            <family val="2"/>
          </rPr>
          <t>Los recibos llegan los siguientes 10 días del siguiente mes, es decir en OCT</t>
        </r>
      </text>
    </comment>
    <comment ref="B40" authorId="0" shapeId="0" xr:uid="{746478A4-D5B3-4490-8193-DD675E088B3E}">
      <text>
        <r>
          <rPr>
            <sz val="18"/>
            <color theme="1"/>
            <rFont val="Arial"/>
            <family val="2"/>
          </rPr>
          <t>Debe definir la UNIDAD DE PRODUCCIÓN de acuerdo a la actividad que desarrolla en el predio y que se relacione con el Aspecto Ambiental de este Programa.</t>
        </r>
      </text>
    </comment>
    <comment ref="B41" authorId="0" shapeId="0" xr:uid="{F6AA6ADC-4541-45F9-9B59-226E4C37672D}">
      <text>
        <r>
          <rPr>
            <sz val="16"/>
            <color theme="1"/>
            <rFont val="Arial"/>
            <family val="2"/>
          </rPr>
          <t>Tenga en cuenta que el costo por consumo de agua se debe extraer de la factura. Si es Factura EAAB debe tener en cuenta el valor UNITARIO por Acueducto y alcantarillado
(NO ES EL VALOR TOTAL DE LA FACTURA)</t>
        </r>
      </text>
    </comment>
    <comment ref="B42" authorId="0" shapeId="0" xr:uid="{346653AD-9D3C-4A9E-8297-3B72ADD88FE1}">
      <text>
        <r>
          <rPr>
            <sz val="18"/>
            <color theme="1"/>
            <rFont val="Arial"/>
            <family val="2"/>
          </rPr>
          <t>Indica  la  relación de consumo de un recurso frente a la  unidad de producción propuesta por la empresa</t>
        </r>
      </text>
    </comment>
    <comment ref="A43" authorId="0" shapeId="0" xr:uid="{E7244B90-2630-4C61-B1D5-636CE3A40285}">
      <text>
        <r>
          <rPr>
            <sz val="14"/>
            <color theme="1"/>
            <rFont val="Arial"/>
            <family val="2"/>
          </rPr>
          <t>Para este caso Estrategia CICLO1-2020.
Ingrese los reportes de consumos y cantidades de producciòn o servucciòn (sea el caso particular de cada empresa) el año 2020.</t>
        </r>
      </text>
    </comment>
    <comment ref="B43" authorId="0" shapeId="0" xr:uid="{028CE153-E917-424C-A302-D1CFF0C6BD63}">
      <text>
        <r>
          <rPr>
            <sz val="11"/>
            <color theme="1"/>
            <rFont val="Arial"/>
            <family val="2"/>
          </rPr>
          <t>Consumo o Generaciòn
Depende del Programa.</t>
        </r>
      </text>
    </comment>
    <comment ref="M43" authorId="2" shapeId="0" xr:uid="{2B8600A6-0F96-4EF8-AA53-9A7091045DE0}">
      <text>
        <r>
          <rPr>
            <sz val="16"/>
            <color indexed="81"/>
            <rFont val="Tahoma"/>
            <family val="2"/>
          </rPr>
          <t>Los recibos llegan los siguientes 10 días del siguiente mes, es decir en OCT</t>
        </r>
      </text>
    </comment>
    <comment ref="B44" authorId="0" shapeId="0" xr:uid="{7B49F5FC-7230-4E9B-87EF-3438CFE99ED1}">
      <text>
        <r>
          <rPr>
            <sz val="16"/>
            <color theme="1"/>
            <rFont val="Arial"/>
            <family val="2"/>
          </rPr>
          <t>Debe definir la UNIDAD DE PRODUCCIÓN de acuerdo a la actividad que desarrolla en el predio y que se relacione con el Aspecto Ambiental de este Programa.</t>
        </r>
      </text>
    </comment>
    <comment ref="B45" authorId="0" shapeId="0" xr:uid="{F94C6D95-1CF9-4F2C-8E77-B8CAC3F9D82C}">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46" authorId="0" shapeId="0" xr:uid="{55C401D6-DA91-4FB1-9EF4-4B7346F33D1B}">
      <text>
        <r>
          <rPr>
            <sz val="11"/>
            <color theme="1"/>
            <rFont val="Arial"/>
            <family val="2"/>
          </rPr>
          <t>Indica  la  relación de consumo de un recurso frente a la  unidad de producción propuesta por la empresa</t>
        </r>
      </text>
    </comment>
    <comment ref="D51" authorId="0" shapeId="0" xr:uid="{F7CDF812-0DA7-4745-86A9-1B9E3915CF0D}">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4" authorId="0" shapeId="0" xr:uid="{F82E1040-2433-491B-B121-7BF5BAE19DEC}">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5" authorId="0" shapeId="0" xr:uid="{2677F764-43C5-4B2E-A75A-C1C0EE0302D7}">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8" authorId="0" shapeId="0" xr:uid="{AA4C5A79-07AE-4191-AF6F-19C0F96F9EB4}">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9" authorId="0" shapeId="0" xr:uid="{22D0F1A1-C1ED-4791-B9A0-437A61399546}">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2" authorId="0" shapeId="0" xr:uid="{16971D16-20FA-4224-B76F-E91A12575780}">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63" authorId="0" shapeId="0" xr:uid="{9DED37D2-01A4-410F-8C93-68D3E7624ED9}">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6" authorId="0" shapeId="0" xr:uid="{D2E0BAF6-9134-4781-AD12-597C12CA07FA}">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Carolina Lopez Hernandez</author>
  </authors>
  <commentList>
    <comment ref="A7" authorId="0" shapeId="0" xr:uid="{F88FEE7E-C45E-4C3D-8CA2-DEABC1FF87F7}">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ED0A7886-816A-410E-9C7F-3B497DBA04BC}">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AF9976D7-3159-4AE9-AE65-AB3CDECBC77D}">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6DA714E0-5256-47BC-BA13-F398A269CAE1}">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C11" authorId="0" shapeId="0" xr:uid="{39D701B3-9AF1-455A-8693-0260485331DC}">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A12" authorId="0" shapeId="0" xr:uid="{DFB641E4-1E18-4DBB-97DE-313EFA41EA08}">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5" authorId="0" shapeId="0" xr:uid="{DEB72011-3FED-4137-97F0-3AFD886925A1}">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5" authorId="0" shapeId="0" xr:uid="{8E0DA59A-A434-4E9E-82D3-C02278D7EF3A}">
      <text>
        <r>
          <rPr>
            <sz val="16"/>
            <color theme="1"/>
            <rFont val="Arial"/>
            <family val="2"/>
          </rPr>
          <t>Mencione el cargo y la dependencia que actuará como responsable para el cumplimiento de la actividad.</t>
        </r>
      </text>
    </comment>
    <comment ref="D15" authorId="0" shapeId="0" xr:uid="{A81FD995-AC42-40CA-8326-5973EBACAF91}">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5" authorId="0" shapeId="0" xr:uid="{929F76F8-557B-4631-AEFB-BF730BB125F0}">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5" authorId="0" shapeId="0" xr:uid="{0BAD0825-953E-4E17-B800-84A7B92D4A4C}">
      <text>
        <r>
          <rPr>
            <sz val="11"/>
            <color theme="1"/>
            <rFont val="Arial"/>
            <family val="2"/>
          </rPr>
          <t>Determine la fecha de inicio y finalización de la actividad y rellene el (los) mese(s) necesarios para la misma.</t>
        </r>
      </text>
    </comment>
    <comment ref="S15" authorId="0" shapeId="0" xr:uid="{C0F0A790-3D3B-444D-A65E-500861565773}">
      <text>
        <r>
          <rPr>
            <sz val="20"/>
            <color theme="1"/>
            <rFont val="Arial"/>
            <family val="2"/>
          </rPr>
          <t>Referencia al % de avance en el cumplimiento de lo programado Vs ejecutado</t>
        </r>
      </text>
    </comment>
    <comment ref="T15" authorId="0" shapeId="0" xr:uid="{D4A53347-BF5D-4C82-B513-C6CE68A05FC8}">
      <text>
        <r>
          <rPr>
            <sz val="18"/>
            <color theme="1"/>
            <rFont val="Arial"/>
            <family val="2"/>
          </rPr>
          <t>Debe vincular las evidencias o soportes de cumplimiento con el fin de que sea verificable y trazable la ejecuciòn de la actividad.</t>
        </r>
      </text>
    </comment>
    <comment ref="V15" authorId="0" shapeId="0" xr:uid="{B9EA2EDD-AD37-46BB-9FEB-5F4632AB0CBF}">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6" authorId="0" shapeId="0" xr:uid="{BBB4B753-44F0-44BB-8908-34EF4E8B581E}">
      <text>
        <r>
          <rPr>
            <sz val="18"/>
            <color theme="1"/>
            <rFont val="Arial"/>
            <family val="2"/>
          </rPr>
          <t>Se debe hacer uso de “P” Programado
“E” Ejecutado</t>
        </r>
      </text>
    </comment>
    <comment ref="C48" authorId="0" shapeId="0" xr:uid="{37C6959D-EEEE-4D9A-B82C-5583CDE2F378}">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48" authorId="0" shapeId="0" xr:uid="{4C2E5608-63E1-42F1-B79C-F9B01689D040}">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50" authorId="0" shapeId="0" xr:uid="{181E35EE-7277-4E02-B429-1BFB44F58CFC}">
      <text>
        <r>
          <rPr>
            <sz val="18"/>
            <color theme="1"/>
            <rFont val="Arial"/>
            <family val="2"/>
          </rPr>
          <t>Ingrese el año relacionado  con los reportes de consumos suministrados</t>
        </r>
      </text>
    </comment>
    <comment ref="B50" authorId="0" shapeId="0" xr:uid="{DBBD7E33-98EC-4266-8A44-39494CEA27DD}">
      <text>
        <r>
          <rPr>
            <sz val="11"/>
            <color theme="1"/>
            <rFont val="Arial"/>
            <family val="2"/>
          </rPr>
          <t>Consumo o Generaciòn
Depende del Programa.</t>
        </r>
      </text>
    </comment>
    <comment ref="G50" authorId="1" shapeId="0" xr:uid="{0D6EBE89-AA95-4CEF-8546-5D018B51C317}">
      <text>
        <r>
          <rPr>
            <b/>
            <sz val="9"/>
            <color indexed="81"/>
            <rFont val="Tahoma"/>
            <family val="2"/>
          </rPr>
          <t>3 aprovechables
2 peligrosos</t>
        </r>
      </text>
    </comment>
    <comment ref="B51" authorId="0" shapeId="0" xr:uid="{A2C6D5F5-4836-42E7-924B-B98ED44242E1}">
      <text>
        <r>
          <rPr>
            <sz val="11"/>
            <color theme="1"/>
            <rFont val="Arial"/>
            <family val="2"/>
          </rPr>
          <t>Debe definir la UNIDAD DE PRODUCCIÓN de acuerdo a la actividad que desarrolla en el predio y que se relacione con el Aspecto Ambiental de este Programa.</t>
        </r>
      </text>
    </comment>
    <comment ref="G51" authorId="1" shapeId="0" xr:uid="{2ECC0AE9-9A7D-4C05-8AC2-82889ABC6905}">
      <text>
        <r>
          <rPr>
            <b/>
            <sz val="9"/>
            <color indexed="81"/>
            <rFont val="Tahoma"/>
            <family val="2"/>
          </rPr>
          <t>3 aprovechables
2 peligrosos</t>
        </r>
      </text>
    </comment>
    <comment ref="B52" authorId="0" shapeId="0" xr:uid="{3007156B-E84F-47AA-A2F0-62EE4F3225E2}">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53" authorId="0" shapeId="0" xr:uid="{830D7DDF-9F7B-4C66-A022-10F2BDE4C8EC}">
      <text>
        <r>
          <rPr>
            <sz val="18"/>
            <color theme="1"/>
            <rFont val="Arial"/>
            <family val="2"/>
          </rPr>
          <t>Indica  la  relación de consumo de un recurso frente a la  unidad de producción propuesta por la empresa</t>
        </r>
      </text>
    </comment>
    <comment ref="A54" authorId="0" shapeId="0" xr:uid="{7A9F0123-70D2-411A-965B-BF39CFBBE5D2}">
      <text>
        <r>
          <rPr>
            <sz val="14"/>
            <color theme="1"/>
            <rFont val="Arial"/>
            <family val="2"/>
          </rPr>
          <t>Para este caso Estrategia CICLO1-2020.
Ingrese los reportes de consumos y cantidades de producciòn o servucciòn (sea el caso particular de cada empresa) el año 2020.</t>
        </r>
      </text>
    </comment>
    <comment ref="B54" authorId="0" shapeId="0" xr:uid="{B56971F5-6D4D-4DFE-B523-704209F55B4A}">
      <text>
        <r>
          <rPr>
            <sz val="11"/>
            <color theme="1"/>
            <rFont val="Arial"/>
            <family val="2"/>
          </rPr>
          <t>Consumo o Generaciòn
Depende del Programa.</t>
        </r>
      </text>
    </comment>
    <comment ref="G54" authorId="1" shapeId="0" xr:uid="{CC42999C-EC68-4225-A5D6-84B6AEFE1D3D}">
      <text>
        <r>
          <rPr>
            <b/>
            <sz val="9"/>
            <color indexed="81"/>
            <rFont val="Tahoma"/>
            <family val="2"/>
          </rPr>
          <t>3 aprovechables
2 peligrosos</t>
        </r>
      </text>
    </comment>
    <comment ref="B55" authorId="0" shapeId="0" xr:uid="{35A09AF5-457F-4957-AF8E-EB027D6DE021}">
      <text>
        <r>
          <rPr>
            <sz val="16"/>
            <color theme="1"/>
            <rFont val="Arial"/>
            <family val="2"/>
          </rPr>
          <t>Debe definir la UNIDAD DE PRODUCCIÓN de acuerdo a la actividad que desarrolla en el predio y que se relacione con el Aspecto Ambiental de este Programa.</t>
        </r>
      </text>
    </comment>
    <comment ref="G55" authorId="1" shapeId="0" xr:uid="{61713630-BF43-4F3B-BBF2-D668E518E3FC}">
      <text>
        <r>
          <rPr>
            <b/>
            <sz val="9"/>
            <color indexed="81"/>
            <rFont val="Tahoma"/>
            <family val="2"/>
          </rPr>
          <t>3 aprovechables
2 peligrosos</t>
        </r>
      </text>
    </comment>
    <comment ref="B56" authorId="0" shapeId="0" xr:uid="{6C44D7FB-0D54-4FFA-9893-0E2F1C408125}">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57" authorId="0" shapeId="0" xr:uid="{04487B3B-B448-4CDE-B688-10F8487FBA59}">
      <text>
        <r>
          <rPr>
            <sz val="16"/>
            <color theme="1"/>
            <rFont val="Arial"/>
            <family val="2"/>
          </rPr>
          <t>Indica  la  relación de consumo de un recurso frente a la  unidad de producción propuesta por la empresa</t>
        </r>
      </text>
    </comment>
    <comment ref="D62" authorId="0" shapeId="0" xr:uid="{E751072E-1BCA-49D3-B50E-D388F334770C}">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5" authorId="0" shapeId="0" xr:uid="{90A2A993-F951-4C34-A63E-327464088915}">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66" authorId="0" shapeId="0" xr:uid="{EA61F1AA-A519-4C85-8B2F-B01D9D2A8EE1}">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9" authorId="0" shapeId="0" xr:uid="{5478EB0D-1944-41B3-9624-114BF0727DD8}">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70" authorId="0" shapeId="0" xr:uid="{436CD5BA-B2AD-41B4-B67A-5134529F73C1}">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73" authorId="0" shapeId="0" xr:uid="{86EADE85-CF3D-4285-B55A-40B2E37A47B4}">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74" authorId="0" shapeId="0" xr:uid="{F3EE09B3-69A2-422C-B082-A31F01CFA201}">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77" authorId="0" shapeId="0" xr:uid="{F969A8EE-06F3-466D-8609-CCFB38469DD3}">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tc={C7C27E99-4F00-4084-AA7C-C14119F24D1E}</author>
    <author>tc={E8D3859C-DDAD-40E8-BBB9-3491F46C9461}</author>
    <author>tc={A3E86758-B5F1-4369-8187-19A0EE2F8E88}</author>
    <author>tc={F4A2394C-AC9A-4B31-B7D2-F72315F92C33}</author>
    <author>tc={10F419B3-5D66-4D77-B19B-EF8B02B587C2}</author>
    <author>tc={F1669622-3E8D-4C97-ADC4-C9D84516B417}</author>
    <author>tc={B66CF4D4-40CF-403C-9A9F-55581DCF8C4F}</author>
    <author>tc={ABCE9332-0287-4A1F-A2FD-BCDFED5C4B94}</author>
  </authors>
  <commentList>
    <comment ref="A7" authorId="0" shapeId="0" xr:uid="{A5699BE7-6099-4BAA-B33E-36DB5B25A7DD}">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08BD5C1E-CB5B-48AF-B315-E47846B0E2F0}">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8FCADC56-76E3-429E-9E6B-F91A4A508DDE}">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E85EC0A6-AF70-4080-BB02-81666B3FD1D8}">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A11" authorId="0" shapeId="0" xr:uid="{BF45407F-9556-4CDE-91C8-E224B73F87BC}">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4" authorId="0" shapeId="0" xr:uid="{96E2F1FC-1F99-4261-A807-10CB3402A3FE}">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4" authorId="0" shapeId="0" xr:uid="{E8BA80A6-2077-4B9E-A56E-353787735172}">
      <text>
        <r>
          <rPr>
            <sz val="16"/>
            <color theme="1"/>
            <rFont val="Arial"/>
            <family val="2"/>
          </rPr>
          <t>Mencione el cargo y la dependencia que actuará como responsable para el cumplimiento de la actividad.</t>
        </r>
      </text>
    </comment>
    <comment ref="D14" authorId="0" shapeId="0" xr:uid="{B21D9290-B831-4EB7-8D7C-66E22F7049E9}">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4" authorId="0" shapeId="0" xr:uid="{6D9D514B-7764-4503-998A-DEB1D736D364}">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4" authorId="0" shapeId="0" xr:uid="{FB4A08F3-A7E2-4BCE-8657-F8EA06019C55}">
      <text>
        <r>
          <rPr>
            <sz val="11"/>
            <color theme="1"/>
            <rFont val="Arial"/>
            <family val="2"/>
          </rPr>
          <t>Determine la fecha de inicio y finalización de la actividad y rellene el (los) mese(s) necesarios para la misma.</t>
        </r>
      </text>
    </comment>
    <comment ref="S14" authorId="0" shapeId="0" xr:uid="{C78BE37A-4E83-4E0C-9F26-356F6523C1AB}">
      <text>
        <r>
          <rPr>
            <sz val="20"/>
            <color theme="1"/>
            <rFont val="Arial"/>
            <family val="2"/>
          </rPr>
          <t>Referencia al % de avance en el cumplimiento de lo programado Vs ejecutado</t>
        </r>
      </text>
    </comment>
    <comment ref="T14" authorId="0" shapeId="0" xr:uid="{0BC197B1-816A-4F6C-8E39-E2701A315305}">
      <text>
        <r>
          <rPr>
            <sz val="18"/>
            <color theme="1"/>
            <rFont val="Arial"/>
            <family val="2"/>
          </rPr>
          <t>Debe vincular las evidencias o soportes de cumplimiento con el fin de que sea verificable y trazable la ejecuciòn de la actividad.</t>
        </r>
      </text>
    </comment>
    <comment ref="V14" authorId="0" shapeId="0" xr:uid="{0F70D039-14F9-41C4-B26E-FA5CE496ADB1}">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5" authorId="0" shapeId="0" xr:uid="{A62D95F8-9AAC-4167-AE38-223C19ABFEDE}">
      <text>
        <r>
          <rPr>
            <sz val="18"/>
            <color theme="1"/>
            <rFont val="Arial"/>
            <family val="2"/>
          </rPr>
          <t>Se debe hacer uso de “P” Programado
“E” Ejecutado</t>
        </r>
      </text>
    </comment>
    <comment ref="I18" authorId="1" shapeId="0" xr:uid="{C7C27E99-4F00-4084-AA7C-C14119F24D1E}">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Transporte Directivo 
- Apagar el motor del vehículo en paradas prolongadas.
- Proporcionar un manejo adecuado al aceite usado de cada uno de los vehículos y estar al
tanto de la disposición final que se realiza a estos residuos por parte de los centros de servicio
automotor.
- Mantener al día la revisión técnico-mecánica y de gases del vehículo.
- Realizar el lavado del vehículo en lugares que cumplan con las regulaciones ambientales
aplicables.</t>
        </r>
      </text>
    </comment>
    <comment ref="R24" authorId="2" shapeId="0" xr:uid="{E8D3859C-DDAD-40E8-BBB9-3491F46C9461}">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Con corte 15/12/2023</t>
        </r>
      </text>
    </comment>
    <comment ref="R26" authorId="3" shapeId="0" xr:uid="{A3E86758-B5F1-4369-8187-19A0EE2F8E88}">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Con corte 15/12/2023</t>
        </r>
      </text>
    </comment>
    <comment ref="J30" authorId="4" shapeId="0" xr:uid="{F4A2394C-AC9A-4B31-B7D2-F72315F92C33}">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29/04/2023 Día Nacional del Árbol</t>
        </r>
      </text>
    </comment>
    <comment ref="H40" authorId="5" shapeId="0" xr:uid="{10F419B3-5D66-4D77-B19B-EF8B02B587C2}">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Dia sin carro 2/02/2023</t>
        </r>
      </text>
    </comment>
    <comment ref="L40" authorId="6" shapeId="0" xr:uid="{F1669622-3E8D-4C97-ADC4-C9D84516B417}">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03/06/2023 Día Mundial de la Bicicleta</t>
        </r>
      </text>
    </comment>
    <comment ref="O42" authorId="7" shapeId="0" xr:uid="{B66CF4D4-40CF-403C-9A9F-55581DCF8C4F}">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Riesgo público y seguridad vial
Talento Humano</t>
        </r>
      </text>
    </comment>
    <comment ref="L44" authorId="8" shapeId="0" xr:uid="{ABCE9332-0287-4A1F-A2FD-BCDFED5C4B94}">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05/06/2023 Día Mundial del Medio Ambiente</t>
        </r>
      </text>
    </comment>
    <comment ref="C55" authorId="0" shapeId="0" xr:uid="{28B5DA24-D863-4876-BB57-0387952A2E66}">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55" authorId="0" shapeId="0" xr:uid="{89C64981-D3F4-4F9E-A08E-599E463A06B9}">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57" authorId="0" shapeId="0" xr:uid="{A5D6F285-5A1C-42CA-BD6A-8DA4EE90AF54}">
      <text>
        <r>
          <rPr>
            <sz val="18"/>
            <color theme="1"/>
            <rFont val="Arial"/>
            <family val="2"/>
          </rPr>
          <t>Ingrese el año relacionado  con los reportes de consumos suministrados</t>
        </r>
      </text>
    </comment>
    <comment ref="B57" authorId="0" shapeId="0" xr:uid="{2DFDB893-7FB7-46EB-BDF7-74305CA5E2A5}">
      <text>
        <r>
          <rPr>
            <sz val="11"/>
            <color theme="1"/>
            <rFont val="Arial"/>
            <family val="2"/>
          </rPr>
          <t>Consumo o Generaciòn
Depende del Programa.</t>
        </r>
      </text>
    </comment>
    <comment ref="B58" authorId="0" shapeId="0" xr:uid="{58F6D948-DCF0-45D1-809C-392A80997BD5}">
      <text>
        <r>
          <rPr>
            <sz val="11"/>
            <color theme="1"/>
            <rFont val="Arial"/>
            <family val="2"/>
          </rPr>
          <t>Debe definir la UNIDAD DE PRODUCCIÓN de acuerdo a la actividad que desarrolla en el predio y que se relacione con el Aspecto Ambiental de este Programa.</t>
        </r>
      </text>
    </comment>
    <comment ref="B59" authorId="0" shapeId="0" xr:uid="{CFD84E13-174C-4687-8651-4E1D067DF29B}">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60" authorId="0" shapeId="0" xr:uid="{3736D6C9-52C0-483C-B9E1-72A8DE93B2AF}">
      <text>
        <r>
          <rPr>
            <sz val="18"/>
            <color theme="1"/>
            <rFont val="Arial"/>
            <family val="2"/>
          </rPr>
          <t>Indica  la  relación de consumo de un recurso frente a la  unidad de producción propuesta por la empresa</t>
        </r>
      </text>
    </comment>
    <comment ref="A61" authorId="0" shapeId="0" xr:uid="{4F8B404D-0779-4C1D-8179-9628E4DBB64F}">
      <text>
        <r>
          <rPr>
            <sz val="14"/>
            <color theme="1"/>
            <rFont val="Arial"/>
            <family val="2"/>
          </rPr>
          <t>Para este caso Estrategia CICLO1-2020.
Ingrese los reportes de consumos y cantidades de producciòn o servucciòn (sea el caso particular de cada empresa) el año 2020.</t>
        </r>
      </text>
    </comment>
    <comment ref="B61" authorId="0" shapeId="0" xr:uid="{703EED86-391A-47F2-A98D-2EE902F2753A}">
      <text>
        <r>
          <rPr>
            <sz val="11"/>
            <color theme="1"/>
            <rFont val="Arial"/>
            <family val="2"/>
          </rPr>
          <t>Consumo o Generaciòn
Depende del Programa.</t>
        </r>
      </text>
    </comment>
    <comment ref="B62" authorId="0" shapeId="0" xr:uid="{CD3D3DF8-1154-4B0C-B71C-7D5F5A1CF998}">
      <text>
        <r>
          <rPr>
            <sz val="16"/>
            <color theme="1"/>
            <rFont val="Arial"/>
            <family val="2"/>
          </rPr>
          <t>Debe definir la UNIDAD DE PRODUCCIÓN de acuerdo a la actividad que desarrolla en el predio y que se relacione con el Aspecto Ambiental de este Programa.</t>
        </r>
      </text>
    </comment>
    <comment ref="B63" authorId="0" shapeId="0" xr:uid="{D3260B18-6C07-4B1A-86F1-57E50C036A79}">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64" authorId="0" shapeId="0" xr:uid="{33A742A5-832D-4A63-AA51-68DF663ECCD8}">
      <text>
        <r>
          <rPr>
            <sz val="11"/>
            <color theme="1"/>
            <rFont val="Arial"/>
            <family val="2"/>
          </rPr>
          <t>Indica  la  relación de consumo de un recurso frente a la  unidad de producción propuesta por la empresa</t>
        </r>
      </text>
    </comment>
    <comment ref="D69" authorId="0" shapeId="0" xr:uid="{A84D36F2-93DA-4BB4-8842-438038EE614B}">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72" authorId="0" shapeId="0" xr:uid="{846C1E22-F233-4B8E-A1E3-2638BC44C628}">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73" authorId="0" shapeId="0" xr:uid="{0A136168-3B2F-40EC-B5E7-E915EB7C8314}">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76" authorId="0" shapeId="0" xr:uid="{3A400E46-3213-4667-8E56-3201B185B9F6}">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tc={D84CF70D-9F77-4CED-AEEC-82F8A854F2FE}</author>
    <author>tc={289C3451-D9CE-4907-AFEB-ADE8F4FBC2BA}</author>
  </authors>
  <commentList>
    <comment ref="E49" authorId="0" shapeId="0" xr:uid="{D84CF70D-9F77-4CED-AEEC-82F8A854F2FE}">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Transporte Directivo 
- Apagar el motor del vehículo en paradas prolongadas.
- Proporcionar un manejo adecuado al aceite usado de cada uno de los vehículos y estar al
tanto de la disposición final que se realiza a estos residuos por parte de los centros de servicio
automotor.
- Mantener al día la revisión técnico-mecánica y de gases del vehículo.
- Realizar el lavado del vehículo en lugares que cumplan con las regulaciones ambientales
aplicables.</t>
        </r>
      </text>
    </comment>
    <comment ref="E57" authorId="1" shapeId="0" xr:uid="{289C3451-D9CE-4907-AFEB-ADE8F4FBC2BA}">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29/04/2023 Día Nacional del Árbol</t>
        </r>
      </text>
    </comment>
  </commentList>
</comments>
</file>

<file path=xl/sharedStrings.xml><?xml version="1.0" encoding="utf-8"?>
<sst xmlns="http://schemas.openxmlformats.org/spreadsheetml/2006/main" count="938" uniqueCount="275">
  <si>
    <t>SECRETARIA DISTRITAL DE AMBIENTE
FORMATO ELABORADO POR LA ESTRATEGIA ACERCAR DEL PROGRAMA DE GESTIÓN AMBIENTAL EMPRESARIAL</t>
  </si>
  <si>
    <t>CÓDIGO:</t>
  </si>
  <si>
    <t>VERSIÓN:</t>
  </si>
  <si>
    <t>VIGENCIA:</t>
  </si>
  <si>
    <t>ALCANCE:</t>
  </si>
  <si>
    <t>OBJETIVO GENERAL:</t>
  </si>
  <si>
    <t>OBJETIVOS ESPECIFICOS:</t>
  </si>
  <si>
    <t>INDICADOR</t>
  </si>
  <si>
    <t>METODOLOGÍA DE CÁLCULO</t>
  </si>
  <si>
    <t>PORCENTAJE DE MEJORAMIENTO</t>
  </si>
  <si>
    <t>MEJORA</t>
  </si>
  <si>
    <t>ASPECTO AMBIENTAL ASOCIADO</t>
  </si>
  <si>
    <t>IMPACTOS AMBIENTALES</t>
  </si>
  <si>
    <t>CRONOGRAMA</t>
  </si>
  <si>
    <t>N°</t>
  </si>
  <si>
    <t>ACTIVIDAD</t>
  </si>
  <si>
    <t>RECURSOS</t>
  </si>
  <si>
    <t>INVERSIÓN</t>
  </si>
  <si>
    <t>PROGRAMACIÓN</t>
  </si>
  <si>
    <t>EVIDENCIA DE EJECUCIÓN / CUMPLIMIENTO</t>
  </si>
  <si>
    <t>OBSERVACIONES</t>
  </si>
  <si>
    <t>P / E</t>
  </si>
  <si>
    <t>ENE</t>
  </si>
  <si>
    <t>FEBR</t>
  </si>
  <si>
    <t>MAR</t>
  </si>
  <si>
    <t>ABR</t>
  </si>
  <si>
    <t>MAY</t>
  </si>
  <si>
    <t>JUN</t>
  </si>
  <si>
    <t>JUL</t>
  </si>
  <si>
    <t>AGO</t>
  </si>
  <si>
    <t>SEP</t>
  </si>
  <si>
    <t>OCT</t>
  </si>
  <si>
    <t>NOV</t>
  </si>
  <si>
    <t>DIC</t>
  </si>
  <si>
    <t>$</t>
  </si>
  <si>
    <t>P</t>
  </si>
  <si>
    <t>E</t>
  </si>
  <si>
    <t xml:space="preserve">SEGUIMIENTO A CONSUMOS </t>
  </si>
  <si>
    <t>AÑO</t>
  </si>
  <si>
    <t>ITEM</t>
  </si>
  <si>
    <t>UNIDAD DE REFERENCIA</t>
  </si>
  <si>
    <t>ORIGEN DE DATOS</t>
  </si>
  <si>
    <t>REPORTE DE CONSUMOS</t>
  </si>
  <si>
    <t>TOTAL AÑO</t>
  </si>
  <si>
    <t>GRÀFICA
COMPARACIÒN DE CONSUMO</t>
  </si>
  <si>
    <t>PROCESO ASOCIADO</t>
  </si>
  <si>
    <t>RELACIÓN / INDICE DE CONSUMO</t>
  </si>
  <si>
    <t>ANALISIS DEL COMPORTAMIENTO</t>
  </si>
  <si>
    <t>Mensual</t>
  </si>
  <si>
    <t>Bimensual</t>
  </si>
  <si>
    <t>Trimestral</t>
  </si>
  <si>
    <t xml:space="preserve">MES(ES) </t>
  </si>
  <si>
    <t>FECHA DEL ANÁLISIS:</t>
  </si>
  <si>
    <t>CARGO</t>
  </si>
  <si>
    <t xml:space="preserve">Se implementó la acción: </t>
  </si>
  <si>
    <t>RESPONSABLE
(Area / Cargo)</t>
  </si>
  <si>
    <t>CUMPLIMIENTO</t>
  </si>
  <si>
    <t>Factura</t>
  </si>
  <si>
    <t>E l    a n á l i s i s    e   r e a l i z a   d e   m a n e r a:</t>
  </si>
  <si>
    <t>ANALISIS</t>
  </si>
  <si>
    <t>NOMBRE DE QUIEN REALIZÓ EL ANALISIS</t>
  </si>
  <si>
    <t>NOMBRE DEL PROGRAMA:</t>
  </si>
  <si>
    <t>Semestral</t>
  </si>
  <si>
    <t>PROGRAMA DE GESTIÓN AMBIENTAL</t>
  </si>
  <si>
    <t>Consumo de Energía eléctrica</t>
  </si>
  <si>
    <t>Agotamiento de los recursos</t>
  </si>
  <si>
    <t>Realizar seguimiento al consumo de energía en la Entidad.</t>
  </si>
  <si>
    <t>CONSUMO RECURSO ENERGÍA ELÉCTRICA</t>
  </si>
  <si>
    <t>COSTO UNITARIO Kw/h</t>
  </si>
  <si>
    <t>COSTO UNITARIO Kw-h</t>
  </si>
  <si>
    <t>Personas</t>
  </si>
  <si>
    <t>Kw-h</t>
  </si>
  <si>
    <t>Listado de personal</t>
  </si>
  <si>
    <t>Consumo de agua.</t>
  </si>
  <si>
    <t>M3</t>
  </si>
  <si>
    <t>FACTURA EAAB</t>
  </si>
  <si>
    <t>COSTO UNITARIO M3</t>
  </si>
  <si>
    <t>CONSUMO RECURSO AGUA</t>
  </si>
  <si>
    <r>
      <t>COSTO UNITARIO M</t>
    </r>
    <r>
      <rPr>
        <sz val="10"/>
        <color theme="1"/>
        <rFont val="Arial"/>
        <family val="2"/>
      </rPr>
      <t>3</t>
    </r>
  </si>
  <si>
    <t>Realizar mantenimiento y limpieza a griferias de agua potable y red sanitaria.</t>
  </si>
  <si>
    <t>Inicia con la inspecciones periodicas de las redes eléctricas en la Entidad y termina con la realización de jornadas de sensibilización en materia de buenas practicas ambientales.</t>
  </si>
  <si>
    <t>Actividades realizadas / Actividades planificadas * 100</t>
  </si>
  <si>
    <t>Cumplimiento de actividades planeadas</t>
  </si>
  <si>
    <t>Inicia con la gestión para garantizar la calidad de agua del edificio y termina con la divulgación de dos piezas comunicativas al año en donde se promueva la reducción el uso eficiente del agua.</t>
  </si>
  <si>
    <t>Consumo de agua por unidad de producción</t>
  </si>
  <si>
    <r>
      <t>Consumo de agua M</t>
    </r>
    <r>
      <rPr>
        <sz val="16"/>
        <color theme="1"/>
        <rFont val="Arial"/>
        <family val="2"/>
      </rPr>
      <t>3</t>
    </r>
    <r>
      <rPr>
        <sz val="20"/>
        <color theme="1"/>
        <rFont val="Arial"/>
        <family val="2"/>
      </rPr>
      <t xml:space="preserve"> periodo / Unidad de producción</t>
    </r>
  </si>
  <si>
    <t>Consumo de energía eléctrica Kw periodo / Unidad de producción</t>
  </si>
  <si>
    <t>Contaminación de suelos.</t>
  </si>
  <si>
    <t>COSTO UNITARIO kg</t>
  </si>
  <si>
    <t>FACTURA</t>
  </si>
  <si>
    <t>X</t>
  </si>
  <si>
    <t>E l    a n á l i s i s    se   r e a l i z a   d e   m a n e r a:</t>
  </si>
  <si>
    <t>Enero - Marzo</t>
  </si>
  <si>
    <t>F-AD-20</t>
  </si>
  <si>
    <t>Desarrollar ciclo de sensibilización  a los colaboradores de la entidad en manejo integral de los residuos en pro de trabajar en el cambio de hábitos y responsabilidad ambiental.</t>
  </si>
  <si>
    <t>Generación de RESPEL por unidad de producción</t>
  </si>
  <si>
    <t>Abril - Junio</t>
  </si>
  <si>
    <t>USO EFICIENTE DEL AGUA</t>
  </si>
  <si>
    <t>USO EFICIENTE DE LA ENERGÍA</t>
  </si>
  <si>
    <t>Consumo de energía por unidad de producción.</t>
  </si>
  <si>
    <t>Julio - Septiembre</t>
  </si>
  <si>
    <t>Octubre - Diciembre</t>
  </si>
  <si>
    <t>Optimizar la utilización de los recursos mediante el desarrollo de sensibilizaciones en pro de trabajar en el cambio de hábitos y responsabilidad ambiental con el fin de evitar la afectación del medio ambiente.</t>
  </si>
  <si>
    <t>Consumo de materiales - combustibles / Consumo de papel</t>
  </si>
  <si>
    <t>Generación de emisiones / Agotamiento de los recursos</t>
  </si>
  <si>
    <t xml:space="preserve">PLAN DE ACCIÓN ANUAL DE GESTIÓN AMBIENTAL </t>
  </si>
  <si>
    <t>GESTIÓN ADMINISTRATIVA</t>
  </si>
  <si>
    <t>PROGRAMA</t>
  </si>
  <si>
    <t>ACTIVIDADES</t>
  </si>
  <si>
    <t>RESPONSABLE</t>
  </si>
  <si>
    <t xml:space="preserve"> RESPONSABLE GRUPOS DE APOYO</t>
  </si>
  <si>
    <t xml:space="preserve">TIEMPO DE EJECUCIÓN </t>
  </si>
  <si>
    <t>% de la Actividad</t>
  </si>
  <si>
    <t xml:space="preserve">PRODUCTO </t>
  </si>
  <si>
    <t>Avance %</t>
  </si>
  <si>
    <t>Fecha Inicio</t>
  </si>
  <si>
    <t>Fecha Final</t>
  </si>
  <si>
    <t>Grupo de Servicios Administrativos</t>
  </si>
  <si>
    <t>Informe soporte inspección redes eléctricas.</t>
  </si>
  <si>
    <t>Respuesta, certificado o documento con el concepto de calidad de agua por parte del acueducto.</t>
  </si>
  <si>
    <t xml:space="preserve">Memorando de Solicitud de control abastecimiento de agua (calidad del agua y componentes) a la empresa prestadora del servicio de agua y alcantarillado. </t>
  </si>
  <si>
    <t>Grupo de Talento Humano</t>
  </si>
  <si>
    <t>Registro de actividad desarrollada  semana del Medio Ambiente.</t>
  </si>
  <si>
    <t>Generación de Residuos</t>
  </si>
  <si>
    <t>Generación de residuos aprovechables por unidad de producción</t>
  </si>
  <si>
    <t>Generación de residuos aprovechables en el periodo / Unidad de producción</t>
  </si>
  <si>
    <t>GENERACION DE RESIDUOS APROVECHABLES / PELIGROSO</t>
  </si>
  <si>
    <t>Inicia con el proceso de concientización de los colaboradores de la Entidad y termina con la aplicación hábitos Vs responsabilidad ambiental.</t>
  </si>
  <si>
    <t>Consumo del Papel</t>
  </si>
  <si>
    <t>Resmas</t>
  </si>
  <si>
    <t>Costos</t>
  </si>
  <si>
    <t>Proceso asociado</t>
  </si>
  <si>
    <t>Consumo de papel</t>
  </si>
  <si>
    <t>Promedio</t>
  </si>
  <si>
    <t>Programa Uso eficiente de la energía</t>
  </si>
  <si>
    <t>Registro de realización. (Invitación, listados de asistencia).</t>
  </si>
  <si>
    <t>Realizar una (1) divulgación de pieza de comunicación al año en donde se promueva el consumo de energía y eficiencia energética</t>
  </si>
  <si>
    <t>Registro de la realización. (correo o medio de divulgación).</t>
  </si>
  <si>
    <t>Programa Uso eficiente del agua</t>
  </si>
  <si>
    <t>Gestionar solicitudes de control de abastecimiento de agua para que la empresa prestadora suministre información sobre la calidad del agua y sus componentes con la cual se abastece a la Entidad y el ACH.</t>
  </si>
  <si>
    <t>Realizar una (1) sensibilización al año en donde se promueva la reducción el uso eficiente del agua.</t>
  </si>
  <si>
    <t>Realizar una (1) divulgación de pieza de comunicación al año en donde se promueva la reducción el uso eficiente del agua.</t>
  </si>
  <si>
    <t>Informe de ejecución del mantenimiento realizado.</t>
  </si>
  <si>
    <t>Registro de realización. (Listados de asistencia).</t>
  </si>
  <si>
    <t>Registro de diligenciamiento del formato:
* F-AD-06 Control entrega de residuos.
* Certificados de aprovechamiento y/o disposición final.</t>
  </si>
  <si>
    <t>Soporte de acuerdo de corresponsabilidad vigente.</t>
  </si>
  <si>
    <t>Soporte registro IDEAM</t>
  </si>
  <si>
    <t>Registro de diligenciamiento del formato:
* FAD17 Bitacora de Almacenamiento Temporal de Residuos Peligrosos</t>
  </si>
  <si>
    <t>Registro de realización. (Presentación, listados de asistencia).</t>
  </si>
  <si>
    <t>Registro de diligenciamiento del formato:
* FAD17 Bitacora de Almacenamiento Temporal de Residuos Peligrosos.
* Certificados de entrega y/o de aprovechamiento y/o disposición final.</t>
  </si>
  <si>
    <t>ANEXO 1. CALCULO MEDIA MOVIL</t>
  </si>
  <si>
    <t>Programa Consumo y prácticas sostenibles</t>
  </si>
  <si>
    <t>Realizar dos (2) divulgaciones de pieza de comunicación al año a los provedores en donde se promueva conciencia sobre la importancia en el cuidado del medio ambiente.</t>
  </si>
  <si>
    <t>Registro de la realización. (correo de divulgación).</t>
  </si>
  <si>
    <t xml:space="preserve">Grupo Desarrollo Organizacional </t>
  </si>
  <si>
    <t xml:space="preserve">Líder y Gestor de todos los procesos </t>
  </si>
  <si>
    <t>Autoevaluación de procesos.</t>
  </si>
  <si>
    <t>Plan de priorización de documentos.</t>
  </si>
  <si>
    <t>Reporte de avance del Plan de priorización de documentos.</t>
  </si>
  <si>
    <t>Presentación al CIGD</t>
  </si>
  <si>
    <t>Registro de la realización listados de asistencia.</t>
  </si>
  <si>
    <t>Registro fotográfico de las actividades realizadas ne la jornada.</t>
  </si>
  <si>
    <t xml:space="preserve">Todaslas depedencias </t>
  </si>
  <si>
    <t xml:space="preserve">Grupo de Servicios Administrativos
</t>
  </si>
  <si>
    <t>F-TH-24 Lista de chequeo de seguimiento y evaluación de contratistas de seguridad vial</t>
  </si>
  <si>
    <t>Certificaciones de disposición final</t>
  </si>
  <si>
    <t>Registro de asistencia</t>
  </si>
  <si>
    <t>Grupo de Talento Humano
Grupo de Servicios Administrativos</t>
  </si>
  <si>
    <t>Promover la celebración de la navidad utilizando material reciclable.</t>
  </si>
  <si>
    <t>Realizar una (1) sensibilización al año en donde se promueva el consumo de energía y eficiencia energética</t>
  </si>
  <si>
    <t>Gestionar actividades que propendan al uso eficiente de la energía eléctrica por parte de todos los colaboradores de la Entidad.</t>
  </si>
  <si>
    <t>Desarrollar ciclo de sensibilización y divulgación de piezas de comunicación a los colaboradores de la entidad sobre el uso eficiente de la energía en pro de trabajar en el cambio de hábitos y responsabilidad ambiental.</t>
  </si>
  <si>
    <t>Gestionar actividades tendientes a lograr el uso eficiente del agua por parte de todos los colaboradores de la Entidad.</t>
  </si>
  <si>
    <t>Desarrollar ciclo de sensibilización y divulgación de piezas de comunicación a los colaboradores de la entidad en el uso eficiente del agua en pro de trabajar en el cambio de hábitos y responsabilidad ambiental.</t>
  </si>
  <si>
    <t>Entregas realizadas</t>
  </si>
  <si>
    <t>Formatos de control</t>
  </si>
  <si>
    <t>Acta de disposición final</t>
  </si>
  <si>
    <r>
      <rPr>
        <b/>
        <sz val="18"/>
        <color theme="1"/>
        <rFont val="Arial"/>
        <family val="2"/>
      </rPr>
      <t>RESIDUOS SOLIDOS</t>
    </r>
    <r>
      <rPr>
        <sz val="18"/>
        <color theme="1"/>
        <rFont val="Arial"/>
        <family val="2"/>
      </rPr>
      <t xml:space="preserve">
Realizar  a los colaboradores de la Entidad  dos (2) sensibilizaciones en sitio, sobre la Gestión integral de los residuos sólidos.</t>
    </r>
  </si>
  <si>
    <r>
      <rPr>
        <b/>
        <sz val="18"/>
        <color theme="1"/>
        <rFont val="Arial"/>
        <family val="2"/>
      </rPr>
      <t>RESIDUOS SOLIDOS</t>
    </r>
    <r>
      <rPr>
        <sz val="18"/>
        <color theme="1"/>
        <rFont val="Arial"/>
        <family val="2"/>
      </rPr>
      <t xml:space="preserve">
Realizar dos (2) divulgación de pieza de comunicación y/o newsletter al año en donde se promueva el manejo integral de los residuos.</t>
    </r>
  </si>
  <si>
    <r>
      <rPr>
        <b/>
        <sz val="18"/>
        <color theme="1"/>
        <rFont val="Arial"/>
        <family val="2"/>
      </rPr>
      <t>RESIDUOS SOLIDOS</t>
    </r>
    <r>
      <rPr>
        <sz val="18"/>
        <color theme="1"/>
        <rFont val="Arial"/>
        <family val="2"/>
      </rPr>
      <t xml:space="preserve">
Realizar  la entrega a demanda de residuos:
* Aprovechables. </t>
    </r>
  </si>
  <si>
    <r>
      <rPr>
        <b/>
        <sz val="18"/>
        <color theme="1"/>
        <rFont val="Arial"/>
        <family val="2"/>
      </rPr>
      <t>RESIDUOS SOLIDOS</t>
    </r>
    <r>
      <rPr>
        <sz val="18"/>
        <color theme="1"/>
        <rFont val="Arial"/>
        <family val="2"/>
      </rPr>
      <t xml:space="preserve">
Gestionar prorroga del acuerdo de corresponsabilidad para la disposición, aprovechamiento y/o disposición final de los residuos aprovechables.</t>
    </r>
  </si>
  <si>
    <r>
      <rPr>
        <b/>
        <sz val="18"/>
        <color theme="1"/>
        <rFont val="Arial"/>
        <family val="2"/>
      </rPr>
      <t>RESIDUOS PELIGROSOS</t>
    </r>
    <r>
      <rPr>
        <sz val="18"/>
        <color theme="1"/>
        <rFont val="Arial"/>
        <family val="2"/>
      </rPr>
      <t xml:space="preserve">
Realizar el registro en el aplicativo web del IDEAM como pequeño, mediano o gran generador de residuos peligrosos de acuerdo al resultado del cálculo media movil vigencia 2021.</t>
    </r>
  </si>
  <si>
    <r>
      <rPr>
        <b/>
        <sz val="18"/>
        <color theme="1"/>
        <rFont val="Arial"/>
        <family val="2"/>
      </rPr>
      <t>RESIDUOS PELIGROSOS</t>
    </r>
    <r>
      <rPr>
        <sz val="18"/>
        <color theme="1"/>
        <rFont val="Arial"/>
        <family val="2"/>
      </rPr>
      <t xml:space="preserve">
Realizar  a nivel de toda la Entidad una (1) sensibilización en la Gestión de residuos peligrosos (programas posconsumo).</t>
    </r>
  </si>
  <si>
    <r>
      <rPr>
        <b/>
        <sz val="18"/>
        <color theme="1"/>
        <rFont val="Arial"/>
        <family val="2"/>
      </rPr>
      <t>RESIDUOS PELIGROSOS</t>
    </r>
    <r>
      <rPr>
        <sz val="18"/>
        <color theme="1"/>
        <rFont val="Arial"/>
        <family val="2"/>
      </rPr>
      <t xml:space="preserve">
Realizar dos (2) divulgación de pieza de comunicación y/o newsletter al año en donde se promueva el manejo integral de los residuos peligrosos.</t>
    </r>
  </si>
  <si>
    <r>
      <rPr>
        <b/>
        <sz val="18"/>
        <color theme="1"/>
        <rFont val="Arial"/>
        <family val="2"/>
      </rPr>
      <t>RESIDUOS PELIGROSOS
PREVENCIÓN Y MINIMIZACIÓN EN LA GENERACIÓN DE</t>
    </r>
    <r>
      <rPr>
        <sz val="18"/>
        <color theme="1"/>
        <rFont val="Arial"/>
        <family val="2"/>
      </rPr>
      <t xml:space="preserve"> RESIDUOS PELIGROSOS
Realizar la identificación, clasificación y cuantificación de los residuos preligroso generados e ingresados al punto de almacenamiento temporal.</t>
    </r>
  </si>
  <si>
    <r>
      <rPr>
        <b/>
        <sz val="18"/>
        <color theme="1"/>
        <rFont val="Arial"/>
        <family val="2"/>
      </rPr>
      <t xml:space="preserve">RESIDUOS PELIGROSOS
MANEJO INTERNO AMBIENTALNENTE SEGURO
</t>
    </r>
    <r>
      <rPr>
        <sz val="18"/>
        <color theme="1"/>
        <rFont val="Arial"/>
        <family val="2"/>
      </rPr>
      <t>Realizar  al personal de servicios generales 3 capacitaciones con respecto al manejo seguro y responsable de los RESPEL generados al interior de Entidad.</t>
    </r>
  </si>
  <si>
    <r>
      <rPr>
        <b/>
        <sz val="18"/>
        <color theme="1"/>
        <rFont val="Arial"/>
        <family val="2"/>
      </rPr>
      <t xml:space="preserve">RESIDUOS PELIGROSOS
MANEJO EXTERNO AMBIENTALMENTE SEGURO
</t>
    </r>
    <r>
      <rPr>
        <sz val="18"/>
        <color theme="1"/>
        <rFont val="Arial"/>
        <family val="2"/>
      </rPr>
      <t>Realizar  la entrega a demanda de residuos:
* Peligrosos. 
Teniendo encuenta el cumpliendo la normatividad ambiental vigente.</t>
    </r>
  </si>
  <si>
    <r>
      <rPr>
        <b/>
        <sz val="18"/>
        <color theme="1"/>
        <rFont val="Arial"/>
        <family val="2"/>
      </rPr>
      <t xml:space="preserve">RESIDUOS PELIGROSOS
EJECUCIÓN SEGUIMIENTO Y EVALUACIÓN DEL PLAN
</t>
    </r>
    <r>
      <rPr>
        <sz val="18"/>
        <color theme="1"/>
        <rFont val="Arial"/>
        <family val="2"/>
      </rPr>
      <t>Realizar el registro semestral de cálculo de media móvil con la información suministrada en el bitacora del punto de almacenamiento temporal.</t>
    </r>
  </si>
  <si>
    <t>Número de entregas realizadas / Total de certificados de disposición final y/o aprovechamiento de los residuos</t>
  </si>
  <si>
    <t>GESTIÓN INTEGRAL DE LOS RESIDUOS</t>
  </si>
  <si>
    <t>Inicia con el proceso de concientización de los colaboradores de la Entidad y termina la entrega y con el registro del calculo de la media movil.</t>
  </si>
  <si>
    <t>Grupo de trabajo</t>
  </si>
  <si>
    <t>Gestionar actividades que garanticen el manejo adecuado de los residuos, con el fin de minimizar los riesgos sobre la salud humana y el ambiente, evitando el impacto el negativo que generen contaminación del suelo y la atmósfera.</t>
  </si>
  <si>
    <r>
      <rPr>
        <b/>
        <sz val="18"/>
        <color theme="1"/>
        <rFont val="Arial"/>
        <family val="2"/>
      </rPr>
      <t xml:space="preserve">CERO PAPEL
PROCESOS Y PROCEDIMIENTOS
</t>
    </r>
    <r>
      <rPr>
        <sz val="18"/>
        <color theme="1"/>
        <rFont val="Arial"/>
        <family val="2"/>
      </rPr>
      <t>Atender las solicitudes de cambios de documentos del SIG que realicen los procesos, conforme a  lo programado en el plan de priorización (componente cero papel).</t>
    </r>
  </si>
  <si>
    <r>
      <rPr>
        <b/>
        <sz val="18"/>
        <color theme="1"/>
        <rFont val="Arial"/>
        <family val="2"/>
      </rPr>
      <t xml:space="preserve">CERO PAPEL
PROCESOS Y PROCEDIMIENTOS
</t>
    </r>
    <r>
      <rPr>
        <sz val="18"/>
        <color theme="1"/>
        <rFont val="Arial"/>
        <family val="2"/>
      </rPr>
      <t>Realizar seguimiento a la solicitudes de modificación o eliminación de documentos programados en el plan de priorización (componente cero papel).</t>
    </r>
  </si>
  <si>
    <r>
      <rPr>
        <b/>
        <sz val="18"/>
        <color theme="1"/>
        <rFont val="Arial"/>
        <family val="2"/>
      </rPr>
      <t>CONTROL DE EMISIONES</t>
    </r>
    <r>
      <rPr>
        <sz val="18"/>
        <color theme="1"/>
        <rFont val="Arial"/>
        <family val="2"/>
      </rPr>
      <t xml:space="preserve">
Realizar seguimiento al cumplimiento en el componente seguridad vial al transporte directivo tercerizado.</t>
    </r>
  </si>
  <si>
    <r>
      <rPr>
        <b/>
        <sz val="18"/>
        <color theme="1"/>
        <rFont val="Arial"/>
        <family val="2"/>
      </rPr>
      <t>CONTROL DE EMISIONES</t>
    </r>
    <r>
      <rPr>
        <sz val="18"/>
        <color theme="1"/>
        <rFont val="Arial"/>
        <family val="2"/>
      </rPr>
      <t xml:space="preserve">
Solicitar anualmente la certificación de disposición final de:
Baterías, llantas, aceites y lubricantes, filtros de aceite vehicular, revisión técnico-mecánica y de gases. Del vehículo de la entidad y transporte directivo tercerizado.</t>
    </r>
  </si>
  <si>
    <r>
      <rPr>
        <b/>
        <sz val="18"/>
        <color theme="1"/>
        <rFont val="Arial"/>
        <family val="2"/>
      </rPr>
      <t>CONTROL DE EMISIONES</t>
    </r>
    <r>
      <rPr>
        <sz val="18"/>
        <color theme="1"/>
        <rFont val="Arial"/>
        <family val="2"/>
      </rPr>
      <t xml:space="preserve">
Realizar dos (2) divulgación de pieza de comunicación y/o newsletter para promover el uso de la bicicleta y otros medios de transporte.</t>
    </r>
  </si>
  <si>
    <t>Consumo y Práctica Sostenible</t>
  </si>
  <si>
    <t>Implementar el consumo y prácticas o acciones ambientales de ecoeficiencia al interior de la Entidad.</t>
  </si>
  <si>
    <t>Enero - Junio</t>
  </si>
  <si>
    <t>Julio - Diciembre</t>
  </si>
  <si>
    <r>
      <rPr>
        <b/>
        <sz val="14"/>
        <color theme="1"/>
        <rFont val="Arial"/>
        <family val="2"/>
      </rPr>
      <t xml:space="preserve">30/04/2022: </t>
    </r>
    <r>
      <rPr>
        <sz val="14"/>
        <color theme="1"/>
        <rFont val="Arial"/>
        <family val="2"/>
      </rPr>
      <t>Se socializa por correo electrónico a todos los colaboradores de la entidad pieza de comunicación "Juntos contribuimos a la eficiencia energética".</t>
    </r>
  </si>
  <si>
    <t>Inspeccionar periódicamente los aparatos eléctricos de la para evitar desviaciones de energía.</t>
  </si>
  <si>
    <t>Promover el día Mundial del medio ambiente.</t>
  </si>
  <si>
    <t>Seguimiento  del consumo de energía I y II semestre</t>
  </si>
  <si>
    <t>Entregas programadas</t>
  </si>
  <si>
    <t>Registro fotográfico de actividad realizada</t>
  </si>
  <si>
    <t>(kw-h/unidad P/S. 2022- kw-h/unidad P/S. 2022) / (kw-h/unidad P/S. 2022)</t>
  </si>
  <si>
    <t>Verificar o actualizar el inventario de fuentes de consumo de energía en las diferentes sedes de la Entidad</t>
  </si>
  <si>
    <t>LINEA BASE 2022</t>
  </si>
  <si>
    <t>PORCENTAJE DE MEJORAMIENTO 2022 Vs. 2023</t>
  </si>
  <si>
    <t>Octubre - Dic</t>
  </si>
  <si>
    <t>Gestionar la respuesta de la empresa prestadora del servicio de agua y alcantarillado radicada en la vigencia 2022.</t>
  </si>
  <si>
    <t>((mᶟ/unidad Prod. 2022 - mᶟ/unidad Prod. 2022) / (mᶟ/unidad Prod. 2022))*100</t>
  </si>
  <si>
    <t>Inventario de fuentes de consumo de energía</t>
  </si>
  <si>
    <t>Realizar diagnóstico respecto a la existencia de equipos y elementos que
consumen energía en la Entidad, así como, el estado en que se encuentran.</t>
  </si>
  <si>
    <t>Resultado diagnóstico de equipos y elementos que
consumen energía en la Entidad y estado en que se encuentran.</t>
  </si>
  <si>
    <t>Realizar seguimiento al consumo de agua en la Entidad.</t>
  </si>
  <si>
    <t>Seguimiento  del consumo de agua I y II semestre</t>
  </si>
  <si>
    <t>(Número de entregas realizadas 2022  / Total de certificados de disposición final y/o aprovechamiento de los residuos) / ( úmero de entregas realizadas 2022  / Total de certificados de disposición final y/o aprovechamiento de los residuos)</t>
  </si>
  <si>
    <t>(Cantidad de resmas suministradas en el periodo anterior-cantidad de resmas suministradas en el periodo actual)/Cantidad de grupos que imprimieron.</t>
  </si>
  <si>
    <t>Registro fotográfico</t>
  </si>
  <si>
    <t>Soporte del registro ante la prestadora del servicio</t>
  </si>
  <si>
    <r>
      <rPr>
        <b/>
        <sz val="18"/>
        <rFont val="Arial"/>
        <family val="2"/>
      </rPr>
      <t>RESIDUOS PELIGROSOS</t>
    </r>
    <r>
      <rPr>
        <sz val="18"/>
        <rFont val="Arial"/>
        <family val="2"/>
      </rPr>
      <t xml:space="preserve">
Realizar visita de inspección al cumplimiento de requisitos legales y tratamiento de los residuos peligrosos entregados, al gestor autorizado por la SDA en el marco del Acuerdo de corresponsabilidad vigente. </t>
    </r>
  </si>
  <si>
    <r>
      <rPr>
        <b/>
        <sz val="18"/>
        <color theme="1"/>
        <rFont val="Arial"/>
        <family val="2"/>
      </rPr>
      <t>RESIDUOS SOLIDOS</t>
    </r>
    <r>
      <rPr>
        <sz val="18"/>
        <color theme="1"/>
        <rFont val="Arial"/>
        <family val="2"/>
      </rPr>
      <t xml:space="preserve">
Realizar visita de inspección al cumplimiento de requisitos legales y tratamiento de los residuos aprovechables entregados, a la organización de recicladores de oficio en el marco del Acuerdo de corresponsabilidad vigente.</t>
    </r>
  </si>
  <si>
    <r>
      <rPr>
        <b/>
        <sz val="18"/>
        <rFont val="Arial"/>
        <family val="2"/>
      </rPr>
      <t>RESIDUOS SOLIDOS Y PELIGROSOS</t>
    </r>
    <r>
      <rPr>
        <sz val="18"/>
        <rFont val="Arial"/>
        <family val="2"/>
      </rPr>
      <t xml:space="preserve">
Inspeccionar periódicamente los puntos ecológicos y punto de acopio temporal.</t>
    </r>
  </si>
  <si>
    <r>
      <rPr>
        <b/>
        <sz val="18"/>
        <color theme="1"/>
        <rFont val="Arial"/>
        <family val="2"/>
      </rPr>
      <t>CONTROL DE EMISIONES</t>
    </r>
    <r>
      <rPr>
        <sz val="18"/>
        <color theme="1"/>
        <rFont val="Arial"/>
        <family val="2"/>
      </rPr>
      <t xml:space="preserve">
Realizar una (1) capacitación en seguridad vial , importancia en el buen uso de las vias públicas</t>
    </r>
  </si>
  <si>
    <r>
      <rPr>
        <b/>
        <sz val="18"/>
        <color theme="1"/>
        <rFont val="Arial"/>
        <family val="2"/>
      </rPr>
      <t xml:space="preserve">CERO PAPEL
PROCESOS Y PROCEDIMIENTOS
</t>
    </r>
    <r>
      <rPr>
        <sz val="18"/>
        <color theme="1"/>
        <rFont val="Arial"/>
        <family val="2"/>
      </rPr>
      <t xml:space="preserve">Realizar la revisión y análisis de los procedimientos que pueden ser optimizados y formatos susceptibles de sistematizar, eliminar o unificar en articulación con el líder y gestor de proceso </t>
    </r>
  </si>
  <si>
    <r>
      <rPr>
        <b/>
        <sz val="18"/>
        <color theme="1"/>
        <rFont val="Arial"/>
        <family val="2"/>
      </rPr>
      <t xml:space="preserve">CERO PAPEL
PROCESOS Y PROCEDIMIENTOS
</t>
    </r>
    <r>
      <rPr>
        <sz val="18"/>
        <color theme="1"/>
        <rFont val="Arial"/>
        <family val="2"/>
      </rPr>
      <t>De acuerdo con el resultado del ejercicio de autoevaluación, incluir en el plan de priorización de documentos 2023 los documentos que hagan parte de la estrategia de cero papel y presentarlo para aprobación ante el Comité Institucional de Gestión y Desempeño</t>
    </r>
  </si>
  <si>
    <t>Correo electrónico con revisión metodológica por parte de Desarrollo Organizacional.</t>
  </si>
  <si>
    <r>
      <rPr>
        <b/>
        <sz val="18"/>
        <color theme="1"/>
        <rFont val="Arial"/>
        <family val="2"/>
      </rPr>
      <t xml:space="preserve">CERO PAPEL
CULTURA ORGANIZACIONAL
</t>
    </r>
    <r>
      <rPr>
        <sz val="18"/>
        <color theme="1"/>
        <rFont val="Arial"/>
        <family val="2"/>
      </rPr>
      <t>Realizar dos (2) seguimientos cuatrimestrales al consumo de papel de la entidad.</t>
    </r>
  </si>
  <si>
    <t>Registro de realización.</t>
  </si>
  <si>
    <r>
      <rPr>
        <b/>
        <sz val="18"/>
        <color theme="1"/>
        <rFont val="Arial"/>
        <family val="2"/>
      </rPr>
      <t xml:space="preserve">CERO PAPEL
CULTURA ORGANIZACIONAL
</t>
    </r>
    <r>
      <rPr>
        <sz val="18"/>
        <color theme="1"/>
        <rFont val="Arial"/>
        <family val="2"/>
      </rPr>
      <t>Promover el día nacional del árbol y la no impresión de papel durante ese día.</t>
    </r>
  </si>
  <si>
    <r>
      <rPr>
        <b/>
        <sz val="18"/>
        <color theme="1"/>
        <rFont val="Arial"/>
        <family val="2"/>
      </rPr>
      <t xml:space="preserve">CERO PAPEL
CULTURA ORGANIZACIONAL
</t>
    </r>
    <r>
      <rPr>
        <sz val="18"/>
        <color theme="1"/>
        <rFont val="Arial"/>
        <family val="2"/>
      </rPr>
      <t>Divulgar por correo electrónico las  dependencias que han aplicado buenas prácticas en el uso y ahorro de papel.</t>
    </r>
  </si>
  <si>
    <t>Realizar una (1) charla en materia de crecimiento verde como buena práctica ambiental.</t>
  </si>
  <si>
    <t>Promover la participación de los colaboradores (ideas, sugerencias, propuestas, etc.) para el
mejoramiento ambiental de la Entidad.</t>
  </si>
  <si>
    <t>Promover en la comunidad la adopción de buenas prácticas ambientales en el manejo adecuado de los residuos sólidos.</t>
  </si>
  <si>
    <t>Registro de actividad desarrollada (Programa RSE)</t>
  </si>
  <si>
    <t>Registro de actividad desarrollada (Programa participación de los colaboradores)</t>
  </si>
  <si>
    <t>Realizar diagnóstico respecto a la existencia de equipos y elementos que consumen energía en la Entidad, así como, el estado en que se encuentran.</t>
  </si>
  <si>
    <t>Reporte de la no generación de agua residual no domestica al sistema de alcantarillado público, y por tal razón no presentó la caracterización de vertimientos requerida por el artículo 2.2.3.3.4.17 del
Decreto 1076 de 2015, ante la empresa prestadora de servicio  (Administración del edificio FONADE)</t>
  </si>
  <si>
    <t>Reporte de la no generación de agua residual no domestica al sistema de alcantarillado público, y por tal razón no presentó la caracterización de vertimientos requerida por el artículo 2.2.3.3.4.17 del Decreto 1076 de 2015, ante la empresa prestadora de servicio  (Administración del edificio FONADE)</t>
  </si>
  <si>
    <t>Programa gestión de los residuos</t>
  </si>
  <si>
    <t>RESIDUOS SOLIDOS
Realizar  a los colaboradores de la Entidad  dos (2) sensibilizaciones en sitio, sobre la Gestión integral de los residuos sólidos.</t>
  </si>
  <si>
    <t>RESIDUOS SOLIDOS
Realizar dos (2) divulgación de pieza de comunicación y/o newsletter al año en donde se promueva el manejo integral de los residuos.</t>
  </si>
  <si>
    <t xml:space="preserve">RESIDUOS SOLIDOS
Realizar  la entrega a demanda de residuos:
* Aprovechables. </t>
  </si>
  <si>
    <t>RESIDUOS SOLIDOS
Gestionar prorroga del acuerdo de corresponsabilidad para la disposición, aprovechamiento y/o disposición final de los residuos aprovechables.</t>
  </si>
  <si>
    <t>RESIDUOS SOLIDOS
Realizar visita de inspección al cumplimiento de requisitos legales y tratamiento de los residuos aprovechables entregados, a la organización de recicladores de oficio en el marco del Acuerdo de corresponsabilidad vigente.</t>
  </si>
  <si>
    <t>RESIDUOS SOLIDOS Y PELIGROSOS
Inspeccionar periódicamente los puntos ecológicos y punto de acopio temporal.</t>
  </si>
  <si>
    <t xml:space="preserve">RESIDUOS PELIGROSOS
Realizar visita de inspección al cumplimiento de requisitos legales y tratamiento de los residuos peligrosos entregados, al gestor autorizado por la SDA en el marco del Acuerdo de corresponsabilidad vigente. </t>
  </si>
  <si>
    <t>RESIDUOS PELIGROSOS
Realizar el registro en el aplicativo web del IDEAM como pequeño, mediano o gran generador de residuos peligrosos de acuerdo al resultado del cálculo media movil vigencia 2021.</t>
  </si>
  <si>
    <t>RESIDUOS PELIGROSOS
Realizar  a nivel de toda la Entidad una (1) sensibilización en la Gestión de residuos peligrosos (programas posconsumo).</t>
  </si>
  <si>
    <t>RESIDUOS PELIGROSOS
Realizar dos (2) divulgación de pieza de comunicación y/o newsletter al año en donde se promueva el manejo integral de los residuos peligrosos.</t>
  </si>
  <si>
    <t>RESIDUOS PELIGROSOS
PREVENCIÓN Y MINIMIZACIÓN EN LA GENERACIÓN DE RESIDUOS PELIGROSOS
Realizar la identificación, clasificación y cuantificación de los residuos preligroso generados e ingresados al punto de almacenamiento temporal.</t>
  </si>
  <si>
    <t>RESIDUOS PELIGROSOS
MANEJO INTERNO AMBIENTALNENTE SEGURO
Realizar  al personal de servicios generales 3 capacitaciones con respecto al manejo seguro y responsable de los RESPEL generados al interior de Entidad.</t>
  </si>
  <si>
    <t xml:space="preserve">RESIDUOS PELIGROSOS
MANEJO EXTERNO AMBIENTALMENTE SEGURO
Realizar  la entrega a demanda de residuos:
* Peligrosos. </t>
  </si>
  <si>
    <t>RESIDUOS PELIGROSOS
EJECUCIÓN SEGUIMIENTO Y EVALUACIÓN DEL PLAN
Realizar el registro semestral de cálculo de media móvil con la información suministrada en el bitacora del punto de almacenamiento temporal.</t>
  </si>
  <si>
    <t xml:space="preserve">CERO PAPEL
PROCESOS Y PROCEDIMIENTOS
Realizar la revisión y análisis de los procedimientos que pueden ser optimizados y formatos susceptibles de sistematizar, eliminar o unificar en articulación con el líder y gestor de proceso </t>
  </si>
  <si>
    <t>CERO PAPEL
PROCESOS Y PROCEDIMIENTOS
De acuerdo con el resultado del ejercicio de autoevaluación, incluir en el plan de priorización de documentos 2023 los documentos que hagan parte de la estrategia de cero papel y presentarlo para aprobación ante el Comité Institucional de Gestión y Desempeño</t>
  </si>
  <si>
    <t>CERO PAPEL
PROCESOS Y PROCEDIMIENTOS
Atender las solicitudes de cambios de documentos del SIG que realicen los procesos, conforme a  lo programado en el plan de priorización (componente cero papel).</t>
  </si>
  <si>
    <t>CERO PAPEL
PROCESOS Y PROCEDIMIENTOS
Realizar seguimiento a la solicitudes de modificación o eliminación de documentos programados en el plan de priorización (componente cero papel).</t>
  </si>
  <si>
    <t>CERO PAPEL
CULTURA ORGANIZACIONAL
Realizar dos (2) seguimientos cuatrimestrales al consumo de papel de la entidad.</t>
  </si>
  <si>
    <t>CERO PAPEL
CULTURA ORGANIZACIONAL
Promover el día nacional del árbol y la no impresión de papel durante ese día.</t>
  </si>
  <si>
    <t>CERO PAPEL
CULTURA ORGANIZACIONAL
Divulgar por correo electrónico las  dependencias que han aplicado buenas prácticas en el uso y ahorro de papel.</t>
  </si>
  <si>
    <r>
      <rPr>
        <b/>
        <sz val="18"/>
        <color theme="1"/>
        <rFont val="Arial"/>
        <family val="2"/>
      </rPr>
      <t xml:space="preserve">CERO PAPEL
CULTURA ORGANIZACIONAL
</t>
    </r>
    <r>
      <rPr>
        <sz val="18"/>
        <color theme="1"/>
        <rFont val="Arial"/>
        <family val="2"/>
      </rPr>
      <t>Realizar y/o participar en jornada de siembra de árboles  a fin de compensar al medio ambiente en el consumo de papel y así mitigar el impacto frente al cambio climático.</t>
    </r>
  </si>
  <si>
    <t>CERO PAPEL
CULTURA ORGANIZACIONAL
Realizar y/o participar en jornada de siembra de árboles  a fin de compensar al medio ambiente en el consumo de papel y así mitigar el impacto frente al cambio climático.</t>
  </si>
  <si>
    <t>CONTROL DE EMISIONES
Realizar seguimiento al cumplimiento en el componente seguridad vial al transporte directivo tercerizado.</t>
  </si>
  <si>
    <t>CONTROL DE EMISIONES
Realizar dos (2) divulgación de pieza de comunicación y/o newsletter para promover el uso de la bicicleta y otros medios de transporte.</t>
  </si>
  <si>
    <t>CONTROL DE EMISIONES
Solicitar anualmente la certificación de disposición final de: Baterías, llantas, aceites y lubricantes, filtros de aceite vehicular, revisión técnico-mecánica y de gases. Del vehículo de la entidad y transporte directivo tercerizado.</t>
  </si>
  <si>
    <t>CONTROL DE EMISIONES
Realizar una (1) capacitación en seguridad vial , importancia en el buen uso de las vias públicas</t>
  </si>
  <si>
    <t>Promover la participación de los colaboradores (ideas, sugerencias, propuestas, etc.) para el mejoramiento ambiental de la Entidad.</t>
  </si>
  <si>
    <t>Disminuir progrevisavemente la generación de residuos peligrosos en 0,5% en comparación con vigencia 2022.</t>
  </si>
  <si>
    <r>
      <t>Fomentar el ahorro y disminución progresiva del consumo de agua para alcanzar un ahorro del 0,3% M</t>
    </r>
    <r>
      <rPr>
        <sz val="14"/>
        <color theme="1"/>
        <rFont val="Arial"/>
        <family val="2"/>
      </rPr>
      <t>3</t>
    </r>
    <r>
      <rPr>
        <sz val="20"/>
        <color theme="1"/>
        <rFont val="Arial"/>
        <family val="2"/>
      </rPr>
      <t xml:space="preserve"> en comparación con el consumo del 2022.</t>
    </r>
  </si>
  <si>
    <t>Fomentar el ahorro y disminución progresiva del consumo de energía eléctrica hasta alcanzar un ahorro del 0,3% KW en comparación con el consumo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</si>
</sst>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0.0"/>
    <numFmt numFmtId="166" formatCode="&quot;$&quot;#,##0"/>
  </numFmts>
  <fonts count="42" x14ac:knownFonts="1">
    <font>
      <sz val="11"/>
      <color theme="1"/>
      <name val="Arial"/>
    </font>
    <font>
      <sz val="11"/>
      <color theme="1"/>
      <name val="Calibri"/>
      <family val="2"/>
      <scheme val="minor"/>
    </font>
    <font>
      <sz val="11"/>
      <color theme="1"/>
      <name val="Calibri"/>
      <family val="2"/>
      <scheme val="minor"/>
    </font>
    <font>
      <sz val="11"/>
      <name val="Arial"/>
      <family val="2"/>
    </font>
    <font>
      <b/>
      <sz val="12"/>
      <color rgb="FF9999FF"/>
      <name val="Arial"/>
      <family val="2"/>
    </font>
    <font>
      <b/>
      <sz val="16"/>
      <color theme="1"/>
      <name val="Arial"/>
      <family val="2"/>
    </font>
    <font>
      <b/>
      <sz val="36"/>
      <color theme="1"/>
      <name val="Arial"/>
      <family val="2"/>
    </font>
    <font>
      <sz val="16"/>
      <color theme="1"/>
      <name val="Arial"/>
      <family val="2"/>
    </font>
    <font>
      <sz val="14"/>
      <color theme="1"/>
      <name val="Arial"/>
      <family val="2"/>
    </font>
    <font>
      <b/>
      <sz val="14"/>
      <color theme="1"/>
      <name val="Arial"/>
      <family val="2"/>
    </font>
    <font>
      <sz val="11"/>
      <color theme="1"/>
      <name val="Calibri"/>
      <family val="2"/>
    </font>
    <font>
      <b/>
      <sz val="12"/>
      <color theme="0"/>
      <name val="Arial"/>
      <family val="2"/>
    </font>
    <font>
      <b/>
      <i/>
      <u/>
      <sz val="16"/>
      <color theme="1"/>
      <name val="Arial"/>
      <family val="2"/>
    </font>
    <font>
      <sz val="11"/>
      <color theme="1"/>
      <name val="Arial"/>
      <family val="2"/>
    </font>
    <font>
      <sz val="12"/>
      <color theme="1"/>
      <name val="Arial"/>
      <family val="2"/>
    </font>
    <font>
      <b/>
      <sz val="24"/>
      <color theme="1"/>
      <name val="Arial"/>
      <family val="2"/>
    </font>
    <font>
      <sz val="18"/>
      <color theme="1"/>
      <name val="Arial"/>
      <family val="2"/>
    </font>
    <font>
      <sz val="20"/>
      <color theme="1"/>
      <name val="Arial"/>
      <family val="2"/>
    </font>
    <font>
      <b/>
      <sz val="11"/>
      <name val="Arial"/>
      <family val="2"/>
    </font>
    <font>
      <b/>
      <sz val="16"/>
      <name val="Arial"/>
      <family val="2"/>
    </font>
    <font>
      <sz val="26"/>
      <color theme="1"/>
      <name val="Arial"/>
      <family val="2"/>
    </font>
    <font>
      <b/>
      <sz val="20"/>
      <color theme="1"/>
      <name val="Arial"/>
      <family val="2"/>
    </font>
    <font>
      <sz val="20"/>
      <name val="Arial"/>
      <family val="2"/>
    </font>
    <font>
      <b/>
      <sz val="20"/>
      <color theme="1"/>
      <name val="Calibri"/>
      <family val="2"/>
    </font>
    <font>
      <sz val="10"/>
      <color theme="1"/>
      <name val="Arial"/>
      <family val="2"/>
    </font>
    <font>
      <sz val="18"/>
      <name val="Arial"/>
      <family val="2"/>
    </font>
    <font>
      <sz val="16"/>
      <name val="Arial"/>
      <family val="2"/>
    </font>
    <font>
      <sz val="16"/>
      <color theme="1"/>
      <name val="Calibri"/>
      <family val="2"/>
    </font>
    <font>
      <sz val="14"/>
      <name val="Arial"/>
      <family val="2"/>
    </font>
    <font>
      <b/>
      <sz val="18"/>
      <color theme="1"/>
      <name val="Arial"/>
      <family val="2"/>
    </font>
    <font>
      <sz val="11"/>
      <color theme="1"/>
      <name val="Arial"/>
      <family val="2"/>
    </font>
    <font>
      <sz val="11"/>
      <color theme="1"/>
      <name val="Arial"/>
      <family val="2"/>
    </font>
    <font>
      <sz val="16"/>
      <color indexed="81"/>
      <name val="Tahoma"/>
      <family val="2"/>
    </font>
    <font>
      <b/>
      <sz val="9"/>
      <color indexed="81"/>
      <name val="Tahoma"/>
      <family val="2"/>
    </font>
    <font>
      <sz val="16"/>
      <name val="Calibri"/>
      <family val="2"/>
    </font>
    <font>
      <i/>
      <sz val="18"/>
      <color theme="1"/>
      <name val="Arial"/>
      <family val="2"/>
    </font>
    <font>
      <sz val="18"/>
      <color theme="1"/>
      <name val="Calibri"/>
      <family val="2"/>
    </font>
    <font>
      <b/>
      <sz val="18"/>
      <name val="Arial"/>
      <family val="2"/>
    </font>
    <font>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s>
  <fills count="19">
    <fill>
      <patternFill patternType="none"/>
    </fill>
    <fill>
      <patternFill patternType="gray125"/>
    </fill>
    <fill>
      <patternFill patternType="solid">
        <fgColor theme="0"/>
        <bgColor theme="0"/>
      </patternFill>
    </fill>
    <fill>
      <patternFill patternType="solid">
        <fgColor rgb="FFFF99FF"/>
        <bgColor rgb="FFFF99FF"/>
      </patternFill>
    </fill>
    <fill>
      <patternFill patternType="solid">
        <fgColor rgb="FF66FFFF"/>
        <bgColor rgb="FF66FFFF"/>
      </patternFill>
    </fill>
    <fill>
      <patternFill patternType="solid">
        <fgColor theme="0"/>
        <bgColor indexed="64"/>
      </patternFill>
    </fill>
    <fill>
      <patternFill patternType="solid">
        <fgColor theme="0"/>
        <bgColor rgb="FF9999FF"/>
      </patternFill>
    </fill>
    <fill>
      <patternFill patternType="solid">
        <fgColor theme="2" tint="-0.14999847407452621"/>
        <bgColor rgb="FFCCCCFF"/>
      </patternFill>
    </fill>
    <fill>
      <patternFill patternType="solid">
        <fgColor theme="2" tint="-0.14999847407452621"/>
        <bgColor indexed="64"/>
      </patternFill>
    </fill>
    <fill>
      <patternFill patternType="solid">
        <fgColor theme="2"/>
        <bgColor theme="0"/>
      </patternFill>
    </fill>
    <fill>
      <patternFill patternType="solid">
        <fgColor theme="2"/>
        <bgColor indexed="64"/>
      </patternFill>
    </fill>
    <fill>
      <patternFill patternType="solid">
        <fgColor theme="2" tint="-0.14999847407452621"/>
        <bgColor rgb="FF9999FF"/>
      </patternFill>
    </fill>
    <fill>
      <patternFill patternType="darkGray">
        <fgColor theme="4" tint="0.39994506668294322"/>
        <bgColor rgb="FFFF99FF"/>
      </patternFill>
    </fill>
    <fill>
      <patternFill patternType="darkGray">
        <fgColor theme="9" tint="0.39994506668294322"/>
        <bgColor rgb="FF66FFFF"/>
      </patternFill>
    </fill>
    <fill>
      <patternFill patternType="solid">
        <fgColor theme="2" tint="-0.14999847407452621"/>
        <bgColor theme="0"/>
      </patternFill>
    </fill>
    <fill>
      <patternFill patternType="solid">
        <fgColor theme="2"/>
        <bgColor rgb="FFCCCCFF"/>
      </patternFill>
    </fill>
    <fill>
      <patternFill patternType="solid">
        <fgColor rgb="FF9999FF"/>
        <bgColor rgb="FF9999FF"/>
      </patternFill>
    </fill>
    <fill>
      <patternFill patternType="solid">
        <fgColor theme="0" tint="-0.14999847407452621"/>
        <bgColor indexed="64"/>
      </patternFill>
    </fill>
    <fill>
      <patternFill patternType="solid">
        <fgColor rgb="FFFFFF00"/>
        <bgColor indexed="64"/>
      </patternFill>
    </fill>
  </fills>
  <borders count="165">
    <border>
      <left/>
      <right/>
      <top/>
      <bottom/>
      <diagonal/>
    </border>
    <border>
      <left style="thin">
        <color rgb="FF000000"/>
      </left>
      <right/>
      <top style="medium">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medium">
        <color rgb="FF000000"/>
      </left>
      <right/>
      <top/>
      <bottom style="thin">
        <color rgb="FF000000"/>
      </bottom>
      <diagonal/>
    </border>
    <border>
      <left/>
      <right/>
      <top style="thin">
        <color rgb="FF000000"/>
      </top>
      <bottom style="medium">
        <color rgb="FF000000"/>
      </bottom>
      <diagonal/>
    </border>
    <border>
      <left/>
      <right/>
      <top style="medium">
        <color rgb="FF000000"/>
      </top>
      <bottom/>
      <diagonal/>
    </border>
    <border>
      <left style="medium">
        <color rgb="FF000000"/>
      </left>
      <right/>
      <top/>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bottom style="thin">
        <color rgb="FF000000"/>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top/>
      <bottom style="medium">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rgb="FF000000"/>
      </top>
      <bottom style="thin">
        <color theme="1"/>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indexed="64"/>
      </left>
      <right style="medium">
        <color indexed="64"/>
      </right>
      <top style="medium">
        <color indexed="64"/>
      </top>
      <bottom style="thin">
        <color rgb="FF000000"/>
      </bottom>
      <diagonal/>
    </border>
    <border>
      <left style="thin">
        <color rgb="FF000000"/>
      </left>
      <right style="medium">
        <color rgb="FF000000"/>
      </right>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rgb="FF000000"/>
      </top>
      <bottom/>
      <diagonal/>
    </border>
    <border>
      <left style="medium">
        <color indexed="64"/>
      </left>
      <right/>
      <top/>
      <bottom style="medium">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rgb="FF000000"/>
      </right>
      <top/>
      <bottom/>
      <diagonal/>
    </border>
    <border>
      <left style="medium">
        <color rgb="FF000000"/>
      </left>
      <right style="medium">
        <color indexed="64"/>
      </right>
      <top/>
      <bottom/>
      <diagonal/>
    </border>
    <border>
      <left style="thin">
        <color rgb="FF000000"/>
      </left>
      <right/>
      <top style="medium">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bottom/>
      <diagonal/>
    </border>
    <border>
      <left style="medium">
        <color indexed="64"/>
      </left>
      <right/>
      <top style="medium">
        <color rgb="FF000000"/>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rgb="FF000000"/>
      </left>
      <right style="thin">
        <color rgb="FF000000"/>
      </right>
      <top/>
      <bottom/>
      <diagonal/>
    </border>
    <border>
      <left style="thin">
        <color rgb="FF000000"/>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rgb="FF000000"/>
      </right>
      <top style="medium">
        <color indexed="64"/>
      </top>
      <bottom/>
      <diagonal/>
    </border>
    <border>
      <left/>
      <right style="thin">
        <color rgb="FF000000"/>
      </right>
      <top style="medium">
        <color indexed="64"/>
      </top>
      <bottom/>
      <diagonal/>
    </border>
    <border>
      <left/>
      <right style="thin">
        <color rgb="FF000000"/>
      </right>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thin">
        <color rgb="FF000000"/>
      </right>
      <top style="thin">
        <color rgb="FF000000"/>
      </top>
      <bottom style="medium">
        <color indexed="64"/>
      </bottom>
      <diagonal/>
    </border>
    <border>
      <left style="medium">
        <color rgb="FF000000"/>
      </left>
      <right style="thin">
        <color rgb="FF000000"/>
      </right>
      <top/>
      <bottom style="medium">
        <color indexed="64"/>
      </bottom>
      <diagonal/>
    </border>
    <border>
      <left style="thin">
        <color rgb="FF000000"/>
      </left>
      <right/>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8">
    <xf numFmtId="0" fontId="0" fillId="0" borderId="0"/>
    <xf numFmtId="0" fontId="13" fillId="0" borderId="40"/>
    <xf numFmtId="0" fontId="30" fillId="0" borderId="40"/>
    <xf numFmtId="0" fontId="13" fillId="0" borderId="40"/>
    <xf numFmtId="164" fontId="13" fillId="0" borderId="40" applyFont="0" applyFill="0" applyBorder="0" applyAlignment="0" applyProtection="0"/>
    <xf numFmtId="0" fontId="31" fillId="0" borderId="40"/>
    <xf numFmtId="0" fontId="2" fillId="0" borderId="40"/>
    <xf numFmtId="0" fontId="1" fillId="0" borderId="40"/>
  </cellStyleXfs>
  <cellXfs count="664">
    <xf numFmtId="0" fontId="0" fillId="0" borderId="0" xfId="0"/>
    <xf numFmtId="0" fontId="13" fillId="10" borderId="40" xfId="1" applyFill="1"/>
    <xf numFmtId="0" fontId="5" fillId="2" borderId="40" xfId="1" applyFont="1" applyFill="1" applyAlignment="1">
      <alignment horizontal="left" vertical="center"/>
    </xf>
    <xf numFmtId="0" fontId="15" fillId="5" borderId="40" xfId="1" applyFont="1" applyFill="1" applyAlignment="1">
      <alignment horizontal="center" vertical="center"/>
    </xf>
    <xf numFmtId="0" fontId="20" fillId="5" borderId="53" xfId="1" applyFont="1" applyFill="1" applyBorder="1" applyAlignment="1">
      <alignment horizontal="center"/>
    </xf>
    <xf numFmtId="0" fontId="13" fillId="5" borderId="40" xfId="1" applyFill="1" applyAlignment="1">
      <alignment horizontal="center"/>
    </xf>
    <xf numFmtId="0" fontId="15" fillId="2" borderId="40" xfId="1" applyFont="1" applyFill="1" applyAlignment="1">
      <alignment horizontal="left" vertical="center"/>
    </xf>
    <xf numFmtId="0" fontId="14" fillId="5" borderId="40" xfId="1" applyFont="1" applyFill="1" applyAlignment="1">
      <alignment horizontal="center" vertical="center"/>
    </xf>
    <xf numFmtId="0" fontId="5" fillId="9" borderId="40" xfId="1" applyFont="1" applyFill="1" applyAlignment="1">
      <alignment horizontal="left" vertical="center"/>
    </xf>
    <xf numFmtId="0" fontId="5" fillId="7" borderId="52" xfId="1" applyFont="1" applyFill="1" applyBorder="1" applyAlignment="1">
      <alignment vertical="center"/>
    </xf>
    <xf numFmtId="0" fontId="5" fillId="11" borderId="49" xfId="1" applyFont="1" applyFill="1" applyBorder="1" applyAlignment="1">
      <alignment horizontal="center" vertical="center" wrapText="1"/>
    </xf>
    <xf numFmtId="0" fontId="5" fillId="11" borderId="14" xfId="1" applyFont="1" applyFill="1" applyBorder="1" applyAlignment="1">
      <alignment horizontal="center" vertical="center" wrapText="1"/>
    </xf>
    <xf numFmtId="0" fontId="5" fillId="11" borderId="10" xfId="1" applyFont="1" applyFill="1" applyBorder="1" applyAlignment="1">
      <alignment horizontal="center" vertical="center"/>
    </xf>
    <xf numFmtId="0" fontId="5" fillId="11" borderId="11" xfId="1" applyFont="1" applyFill="1" applyBorder="1" applyAlignment="1">
      <alignment horizontal="center" vertical="center"/>
    </xf>
    <xf numFmtId="0" fontId="5" fillId="11" borderId="76" xfId="1" applyFont="1" applyFill="1" applyBorder="1" applyAlignment="1">
      <alignment horizontal="center" vertical="center"/>
    </xf>
    <xf numFmtId="0" fontId="5" fillId="11" borderId="15" xfId="1" applyFont="1" applyFill="1" applyBorder="1" applyAlignment="1">
      <alignment horizontal="center" vertical="center"/>
    </xf>
    <xf numFmtId="0" fontId="9" fillId="12" borderId="16" xfId="1" applyFont="1" applyFill="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13" borderId="19" xfId="1" applyFont="1" applyFill="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46" xfId="1" applyFont="1" applyBorder="1" applyAlignment="1">
      <alignment horizontal="center" vertical="center"/>
    </xf>
    <xf numFmtId="0" fontId="9" fillId="0" borderId="1" xfId="1" applyFont="1" applyBorder="1" applyAlignment="1">
      <alignment horizontal="center" vertical="center"/>
    </xf>
    <xf numFmtId="0" fontId="9" fillId="0" borderId="71" xfId="1" applyFont="1" applyBorder="1" applyAlignment="1">
      <alignment horizontal="center" vertical="center"/>
    </xf>
    <xf numFmtId="0" fontId="9" fillId="0" borderId="72" xfId="1" applyFont="1" applyBorder="1" applyAlignment="1">
      <alignment horizontal="center" vertical="center"/>
    </xf>
    <xf numFmtId="0" fontId="9" fillId="0" borderId="22" xfId="1" applyFont="1" applyBorder="1" applyAlignment="1">
      <alignment horizontal="center" vertical="center"/>
    </xf>
    <xf numFmtId="0" fontId="9" fillId="0" borderId="73" xfId="1" applyFont="1" applyBorder="1" applyAlignment="1">
      <alignment horizontal="center" vertical="center"/>
    </xf>
    <xf numFmtId="0" fontId="9" fillId="0" borderId="74" xfId="1" applyFont="1" applyBorder="1" applyAlignment="1">
      <alignment horizontal="center" vertical="center"/>
    </xf>
    <xf numFmtId="0" fontId="9" fillId="11" borderId="89" xfId="1" applyFont="1" applyFill="1" applyBorder="1" applyAlignment="1">
      <alignment horizontal="center" vertical="center"/>
    </xf>
    <xf numFmtId="164" fontId="16" fillId="0" borderId="101" xfId="4" applyFont="1" applyBorder="1" applyAlignment="1">
      <alignment horizontal="center" vertical="center" wrapText="1"/>
    </xf>
    <xf numFmtId="164" fontId="16" fillId="0" borderId="82" xfId="4" applyFont="1" applyBorder="1" applyAlignment="1">
      <alignment horizontal="right"/>
    </xf>
    <xf numFmtId="164" fontId="16" fillId="0" borderId="52" xfId="4" applyFont="1" applyBorder="1" applyAlignment="1">
      <alignment horizontal="center" vertical="center" wrapText="1"/>
    </xf>
    <xf numFmtId="2" fontId="23" fillId="7" borderId="35" xfId="1" applyNumberFormat="1" applyFont="1" applyFill="1" applyBorder="1" applyAlignment="1">
      <alignment horizontal="center" vertical="center"/>
    </xf>
    <xf numFmtId="2" fontId="23" fillId="7" borderId="36" xfId="1" applyNumberFormat="1" applyFont="1" applyFill="1" applyBorder="1" applyAlignment="1">
      <alignment horizontal="center" vertical="center"/>
    </xf>
    <xf numFmtId="1" fontId="16" fillId="0" borderId="18" xfId="1" applyNumberFormat="1" applyFont="1" applyBorder="1" applyAlignment="1">
      <alignment horizontal="center" vertical="center" wrapText="1"/>
    </xf>
    <xf numFmtId="1" fontId="21" fillId="7" borderId="30" xfId="1" applyNumberFormat="1" applyFont="1" applyFill="1" applyBorder="1" applyAlignment="1">
      <alignment horizontal="center" vertical="center"/>
    </xf>
    <xf numFmtId="1" fontId="21" fillId="7" borderId="32" xfId="1" applyNumberFormat="1" applyFont="1" applyFill="1" applyBorder="1" applyAlignment="1">
      <alignment horizontal="center" vertical="center"/>
    </xf>
    <xf numFmtId="164" fontId="16" fillId="0" borderId="22" xfId="4" applyFont="1" applyBorder="1" applyAlignment="1">
      <alignment horizontal="center" vertical="center" wrapText="1"/>
    </xf>
    <xf numFmtId="166" fontId="16" fillId="0" borderId="22" xfId="1" applyNumberFormat="1" applyFont="1" applyBorder="1" applyAlignment="1">
      <alignment horizontal="center" vertical="center" wrapText="1"/>
    </xf>
    <xf numFmtId="1" fontId="21" fillId="7" borderId="33" xfId="1" applyNumberFormat="1" applyFont="1" applyFill="1" applyBorder="1" applyAlignment="1">
      <alignment horizontal="center" vertical="center"/>
    </xf>
    <xf numFmtId="2" fontId="21" fillId="7" borderId="37" xfId="1" applyNumberFormat="1" applyFont="1" applyFill="1" applyBorder="1" applyAlignment="1">
      <alignment horizontal="center" vertical="center"/>
    </xf>
    <xf numFmtId="2" fontId="21" fillId="7" borderId="38" xfId="1" applyNumberFormat="1" applyFont="1" applyFill="1" applyBorder="1" applyAlignment="1">
      <alignment horizontal="center" vertical="center"/>
    </xf>
    <xf numFmtId="2" fontId="21" fillId="7" borderId="39" xfId="1" applyNumberFormat="1" applyFont="1" applyFill="1" applyBorder="1" applyAlignment="1">
      <alignment horizontal="center" vertical="center"/>
    </xf>
    <xf numFmtId="165" fontId="21" fillId="7" borderId="14" xfId="1" applyNumberFormat="1" applyFont="1" applyFill="1" applyBorder="1" applyAlignment="1">
      <alignment horizontal="center" vertical="center"/>
    </xf>
    <xf numFmtId="0" fontId="9" fillId="4" borderId="10" xfId="1" applyFont="1" applyFill="1" applyBorder="1" applyAlignment="1">
      <alignment horizontal="center" vertical="center" textRotation="90" wrapText="1"/>
    </xf>
    <xf numFmtId="2" fontId="21" fillId="7" borderId="11" xfId="1" applyNumberFormat="1" applyFont="1" applyFill="1" applyBorder="1" applyAlignment="1">
      <alignment horizontal="center" vertical="center"/>
    </xf>
    <xf numFmtId="0" fontId="5" fillId="2" borderId="40" xfId="1" applyFont="1" applyFill="1" applyAlignment="1">
      <alignment horizontal="center" vertical="center"/>
    </xf>
    <xf numFmtId="0" fontId="13" fillId="0" borderId="40" xfId="1"/>
    <xf numFmtId="0" fontId="17" fillId="0" borderId="40" xfId="1" applyFont="1"/>
    <xf numFmtId="2" fontId="13" fillId="0" borderId="40" xfId="1" applyNumberFormat="1"/>
    <xf numFmtId="0" fontId="10" fillId="15" borderId="40" xfId="1" applyFont="1" applyFill="1" applyAlignment="1">
      <alignment horizontal="center" vertical="center"/>
    </xf>
    <xf numFmtId="0" fontId="11" fillId="10" borderId="40" xfId="1" applyFont="1" applyFill="1" applyAlignment="1">
      <alignment vertical="center" wrapText="1"/>
    </xf>
    <xf numFmtId="0" fontId="10" fillId="10" borderId="40" xfId="1" applyFont="1" applyFill="1"/>
    <xf numFmtId="164" fontId="16" fillId="0" borderId="87" xfId="4" applyFont="1" applyBorder="1" applyAlignment="1">
      <alignment horizontal="center" vertical="center" wrapText="1"/>
    </xf>
    <xf numFmtId="164" fontId="16" fillId="0" borderId="79" xfId="4" applyFont="1" applyBorder="1" applyAlignment="1">
      <alignment horizontal="right"/>
    </xf>
    <xf numFmtId="0" fontId="0" fillId="10" borderId="40" xfId="5" applyFont="1" applyFill="1"/>
    <xf numFmtId="0" fontId="5" fillId="2" borderId="40" xfId="5" applyFont="1" applyFill="1" applyAlignment="1">
      <alignment horizontal="left" vertical="center"/>
    </xf>
    <xf numFmtId="0" fontId="15" fillId="5" borderId="40" xfId="5" applyFont="1" applyFill="1" applyAlignment="1">
      <alignment horizontal="center" vertical="center"/>
    </xf>
    <xf numFmtId="0" fontId="20" fillId="5" borderId="53" xfId="5" applyFont="1" applyFill="1" applyBorder="1" applyAlignment="1">
      <alignment horizontal="center"/>
    </xf>
    <xf numFmtId="0" fontId="31" fillId="5" borderId="40" xfId="5" applyFill="1" applyAlignment="1">
      <alignment horizontal="center"/>
    </xf>
    <xf numFmtId="0" fontId="15" fillId="2" borderId="40" xfId="5" applyFont="1" applyFill="1" applyAlignment="1">
      <alignment horizontal="left" vertical="center"/>
    </xf>
    <xf numFmtId="0" fontId="14" fillId="5" borderId="40" xfId="5" applyFont="1" applyFill="1" applyAlignment="1">
      <alignment horizontal="center" vertical="center"/>
    </xf>
    <xf numFmtId="0" fontId="0" fillId="0" borderId="40" xfId="5" applyFont="1"/>
    <xf numFmtId="0" fontId="5" fillId="9" borderId="40" xfId="5" applyFont="1" applyFill="1" applyAlignment="1">
      <alignment horizontal="left" vertical="center"/>
    </xf>
    <xf numFmtId="0" fontId="5" fillId="7" borderId="52" xfId="5" applyFont="1" applyFill="1" applyBorder="1" applyAlignment="1">
      <alignment vertical="center"/>
    </xf>
    <xf numFmtId="0" fontId="5" fillId="7" borderId="52" xfId="5" applyFont="1" applyFill="1" applyBorder="1" applyAlignment="1">
      <alignment horizontal="center" vertical="center"/>
    </xf>
    <xf numFmtId="0" fontId="5" fillId="11" borderId="49" xfId="5" applyFont="1" applyFill="1" applyBorder="1" applyAlignment="1">
      <alignment horizontal="center" vertical="center" wrapText="1"/>
    </xf>
    <xf numFmtId="0" fontId="5" fillId="11" borderId="14" xfId="5" applyFont="1" applyFill="1" applyBorder="1" applyAlignment="1">
      <alignment horizontal="center" vertical="center" wrapText="1"/>
    </xf>
    <xf numFmtId="0" fontId="5" fillId="11" borderId="10" xfId="5" applyFont="1" applyFill="1" applyBorder="1" applyAlignment="1">
      <alignment horizontal="center" vertical="center"/>
    </xf>
    <xf numFmtId="0" fontId="5" fillId="11" borderId="11" xfId="5" applyFont="1" applyFill="1" applyBorder="1" applyAlignment="1">
      <alignment horizontal="center" vertical="center"/>
    </xf>
    <xf numFmtId="0" fontId="5" fillId="11" borderId="15" xfId="5" applyFont="1" applyFill="1" applyBorder="1" applyAlignment="1">
      <alignment horizontal="center" vertical="center"/>
    </xf>
    <xf numFmtId="0" fontId="9" fillId="12" borderId="16" xfId="5" applyFont="1" applyFill="1" applyBorder="1" applyAlignment="1">
      <alignment horizontal="center" vertical="center"/>
    </xf>
    <xf numFmtId="0" fontId="9" fillId="0" borderId="16" xfId="5" applyFont="1" applyBorder="1" applyAlignment="1">
      <alignment horizontal="center" vertical="center"/>
    </xf>
    <xf numFmtId="0" fontId="9" fillId="0" borderId="17" xfId="5" applyFont="1" applyBorder="1" applyAlignment="1">
      <alignment horizontal="center" vertical="center"/>
    </xf>
    <xf numFmtId="0" fontId="9" fillId="0" borderId="1" xfId="5" applyFont="1" applyBorder="1" applyAlignment="1">
      <alignment horizontal="center" vertical="center"/>
    </xf>
    <xf numFmtId="0" fontId="9" fillId="13" borderId="19" xfId="5" applyFont="1" applyFill="1" applyBorder="1" applyAlignment="1">
      <alignment horizontal="center" vertical="center"/>
    </xf>
    <xf numFmtId="0" fontId="9" fillId="0" borderId="19" xfId="5" applyFont="1" applyBorder="1" applyAlignment="1">
      <alignment horizontal="center" vertical="center"/>
    </xf>
    <xf numFmtId="0" fontId="9" fillId="0" borderId="20" xfId="5" applyFont="1" applyBorder="1" applyAlignment="1">
      <alignment horizontal="center" vertical="center"/>
    </xf>
    <xf numFmtId="0" fontId="9" fillId="0" borderId="22" xfId="5" applyFont="1" applyBorder="1" applyAlignment="1">
      <alignment horizontal="center" vertical="center"/>
    </xf>
    <xf numFmtId="0" fontId="9" fillId="0" borderId="73" xfId="5" applyFont="1" applyBorder="1" applyAlignment="1">
      <alignment horizontal="center" vertical="center"/>
    </xf>
    <xf numFmtId="0" fontId="9" fillId="0" borderId="72" xfId="5" applyFont="1" applyBorder="1" applyAlignment="1">
      <alignment horizontal="center" vertical="center"/>
    </xf>
    <xf numFmtId="0" fontId="9" fillId="0" borderId="74" xfId="5" applyFont="1" applyBorder="1" applyAlignment="1">
      <alignment horizontal="center" vertical="center"/>
    </xf>
    <xf numFmtId="0" fontId="9" fillId="0" borderId="51" xfId="5" applyFont="1" applyBorder="1" applyAlignment="1">
      <alignment horizontal="center" vertical="center"/>
    </xf>
    <xf numFmtId="0" fontId="9" fillId="0" borderId="46" xfId="5" applyFont="1" applyBorder="1" applyAlignment="1">
      <alignment horizontal="center" vertical="center"/>
    </xf>
    <xf numFmtId="0" fontId="9" fillId="11" borderId="25" xfId="5" applyFont="1" applyFill="1" applyBorder="1" applyAlignment="1">
      <alignment horizontal="center" vertical="center" wrapText="1"/>
    </xf>
    <xf numFmtId="0" fontId="16" fillId="0" borderId="26" xfId="5" applyFont="1" applyBorder="1" applyAlignment="1">
      <alignment horizontal="center" vertical="center" wrapText="1"/>
    </xf>
    <xf numFmtId="0" fontId="16" fillId="0" borderId="27" xfId="5" applyFont="1" applyBorder="1" applyAlignment="1">
      <alignment horizontal="center" vertical="center" wrapText="1"/>
    </xf>
    <xf numFmtId="1" fontId="16" fillId="0" borderId="18" xfId="5" applyNumberFormat="1" applyFont="1" applyBorder="1" applyAlignment="1">
      <alignment horizontal="center" vertical="center" wrapText="1"/>
    </xf>
    <xf numFmtId="1" fontId="16" fillId="0" borderId="28" xfId="5" applyNumberFormat="1" applyFont="1" applyBorder="1" applyAlignment="1">
      <alignment horizontal="center" vertical="center" wrapText="1"/>
    </xf>
    <xf numFmtId="1" fontId="21" fillId="7" borderId="29" xfId="5" applyNumberFormat="1" applyFont="1" applyFill="1" applyBorder="1" applyAlignment="1">
      <alignment horizontal="center" vertical="center"/>
    </xf>
    <xf numFmtId="0" fontId="9" fillId="11" borderId="31" xfId="5" applyFont="1" applyFill="1" applyBorder="1" applyAlignment="1">
      <alignment horizontal="center" vertical="center"/>
    </xf>
    <xf numFmtId="1" fontId="21" fillId="7" borderId="31" xfId="5" applyNumberFormat="1" applyFont="1" applyFill="1" applyBorder="1" applyAlignment="1">
      <alignment horizontal="center" vertical="center"/>
    </xf>
    <xf numFmtId="0" fontId="9" fillId="11" borderId="33" xfId="5" applyFont="1" applyFill="1" applyBorder="1" applyAlignment="1">
      <alignment horizontal="center" vertical="center"/>
    </xf>
    <xf numFmtId="0" fontId="16" fillId="0" borderId="21" xfId="5" applyFont="1" applyBorder="1" applyAlignment="1">
      <alignment horizontal="center" vertical="center"/>
    </xf>
    <xf numFmtId="165" fontId="21" fillId="7" borderId="34" xfId="5" applyNumberFormat="1" applyFont="1" applyFill="1" applyBorder="1" applyAlignment="1">
      <alignment horizontal="center" vertical="center"/>
    </xf>
    <xf numFmtId="2" fontId="23" fillId="7" borderId="10" xfId="5" applyNumberFormat="1" applyFont="1" applyFill="1" applyBorder="1" applyAlignment="1">
      <alignment horizontal="center" vertical="center"/>
    </xf>
    <xf numFmtId="2" fontId="23" fillId="7" borderId="35" xfId="5" applyNumberFormat="1" applyFont="1" applyFill="1" applyBorder="1" applyAlignment="1">
      <alignment horizontal="center" vertical="center"/>
    </xf>
    <xf numFmtId="2" fontId="23" fillId="7" borderId="36" xfId="5" applyNumberFormat="1" applyFont="1" applyFill="1" applyBorder="1" applyAlignment="1">
      <alignment horizontal="center" vertical="center"/>
    </xf>
    <xf numFmtId="1" fontId="23" fillId="7" borderId="14" xfId="5" applyNumberFormat="1" applyFont="1" applyFill="1" applyBorder="1" applyAlignment="1">
      <alignment horizontal="center" vertical="center"/>
    </xf>
    <xf numFmtId="0" fontId="9" fillId="16" borderId="25" xfId="5" applyFont="1" applyFill="1" applyBorder="1" applyAlignment="1">
      <alignment horizontal="center" vertical="center" wrapText="1"/>
    </xf>
    <xf numFmtId="1" fontId="21" fillId="7" borderId="30" xfId="5" applyNumberFormat="1" applyFont="1" applyFill="1" applyBorder="1" applyAlignment="1">
      <alignment horizontal="center" vertical="center"/>
    </xf>
    <xf numFmtId="0" fontId="9" fillId="16" borderId="31" xfId="5" applyFont="1" applyFill="1" applyBorder="1" applyAlignment="1">
      <alignment horizontal="center" vertical="center"/>
    </xf>
    <xf numFmtId="1" fontId="21" fillId="7" borderId="32" xfId="5" applyNumberFormat="1" applyFont="1" applyFill="1" applyBorder="1" applyAlignment="1">
      <alignment horizontal="center" vertical="center"/>
    </xf>
    <xf numFmtId="0" fontId="9" fillId="16" borderId="33" xfId="5" applyFont="1" applyFill="1" applyBorder="1" applyAlignment="1">
      <alignment horizontal="center" vertical="center"/>
    </xf>
    <xf numFmtId="166" fontId="16" fillId="0" borderId="22" xfId="5" applyNumberFormat="1" applyFont="1" applyBorder="1" applyAlignment="1">
      <alignment horizontal="center" vertical="center" wrapText="1"/>
    </xf>
    <xf numFmtId="1" fontId="21" fillId="7" borderId="33" xfId="5" applyNumberFormat="1" applyFont="1" applyFill="1" applyBorder="1" applyAlignment="1">
      <alignment horizontal="center" vertical="center"/>
    </xf>
    <xf numFmtId="2" fontId="21" fillId="7" borderId="37" xfId="5" applyNumberFormat="1" applyFont="1" applyFill="1" applyBorder="1" applyAlignment="1">
      <alignment horizontal="center" vertical="center"/>
    </xf>
    <xf numFmtId="2" fontId="21" fillId="7" borderId="38" xfId="5" applyNumberFormat="1" applyFont="1" applyFill="1" applyBorder="1" applyAlignment="1">
      <alignment horizontal="center" vertical="center"/>
    </xf>
    <xf numFmtId="2" fontId="21" fillId="7" borderId="39" xfId="5" applyNumberFormat="1" applyFont="1" applyFill="1" applyBorder="1" applyAlignment="1">
      <alignment horizontal="center" vertical="center"/>
    </xf>
    <xf numFmtId="165" fontId="21" fillId="7" borderId="14" xfId="5" applyNumberFormat="1" applyFont="1" applyFill="1" applyBorder="1" applyAlignment="1">
      <alignment horizontal="center" vertical="center"/>
    </xf>
    <xf numFmtId="0" fontId="9" fillId="4" borderId="10" xfId="5" applyFont="1" applyFill="1" applyBorder="1" applyAlignment="1">
      <alignment horizontal="center" vertical="center" textRotation="90" wrapText="1"/>
    </xf>
    <xf numFmtId="2" fontId="21" fillId="7" borderId="11" xfId="5" applyNumberFormat="1" applyFont="1" applyFill="1" applyBorder="1" applyAlignment="1">
      <alignment horizontal="center" vertical="center"/>
    </xf>
    <xf numFmtId="0" fontId="5" fillId="2" borderId="40" xfId="5" applyFont="1" applyFill="1" applyAlignment="1">
      <alignment horizontal="center" vertical="center"/>
    </xf>
    <xf numFmtId="0" fontId="12" fillId="7" borderId="70" xfId="5" applyFont="1" applyFill="1" applyBorder="1" applyAlignment="1">
      <alignment horizontal="center" vertical="center"/>
    </xf>
    <xf numFmtId="0" fontId="12" fillId="0" borderId="58" xfId="5" applyFont="1" applyBorder="1" applyAlignment="1">
      <alignment horizontal="center" vertical="center"/>
    </xf>
    <xf numFmtId="0" fontId="12" fillId="0" borderId="58" xfId="5" applyFont="1" applyBorder="1" applyAlignment="1">
      <alignment horizontal="right" vertical="center"/>
    </xf>
    <xf numFmtId="0" fontId="10" fillId="0" borderId="58" xfId="5" applyFont="1" applyBorder="1" applyAlignment="1">
      <alignment horizontal="center" vertical="center"/>
    </xf>
    <xf numFmtId="0" fontId="10" fillId="15" borderId="40" xfId="5" applyFont="1" applyFill="1" applyAlignment="1">
      <alignment horizontal="center" vertical="center"/>
    </xf>
    <xf numFmtId="0" fontId="7" fillId="15" borderId="62" xfId="5" applyFont="1" applyFill="1" applyBorder="1" applyAlignment="1">
      <alignment horizontal="left" vertical="center"/>
    </xf>
    <xf numFmtId="14" fontId="7" fillId="15" borderId="64" xfId="5" applyNumberFormat="1" applyFont="1" applyFill="1" applyBorder="1" applyAlignment="1">
      <alignment horizontal="left" vertical="center"/>
    </xf>
    <xf numFmtId="0" fontId="7" fillId="15" borderId="64" xfId="5" applyFont="1" applyFill="1" applyBorder="1" applyAlignment="1">
      <alignment horizontal="left" vertical="center"/>
    </xf>
    <xf numFmtId="0" fontId="7" fillId="15" borderId="67" xfId="5" applyFont="1" applyFill="1" applyBorder="1" applyAlignment="1">
      <alignment horizontal="left" vertical="center"/>
    </xf>
    <xf numFmtId="0" fontId="5" fillId="11" borderId="55" xfId="5" applyFont="1" applyFill="1" applyBorder="1" applyAlignment="1">
      <alignment horizontal="left" vertical="center" wrapText="1"/>
    </xf>
    <xf numFmtId="0" fontId="7" fillId="15" borderId="43" xfId="5" applyFont="1" applyFill="1" applyBorder="1" applyAlignment="1">
      <alignment horizontal="left" vertical="center"/>
    </xf>
    <xf numFmtId="14" fontId="7" fillId="15" borderId="77" xfId="5" applyNumberFormat="1" applyFont="1" applyFill="1" applyBorder="1" applyAlignment="1">
      <alignment horizontal="left" vertical="center"/>
    </xf>
    <xf numFmtId="0" fontId="7" fillId="15" borderId="77" xfId="5" applyFont="1" applyFill="1" applyBorder="1" applyAlignment="1">
      <alignment horizontal="left" vertical="center"/>
    </xf>
    <xf numFmtId="0" fontId="5" fillId="11" borderId="94" xfId="5" applyFont="1" applyFill="1" applyBorder="1" applyAlignment="1">
      <alignment horizontal="left" vertical="center" wrapText="1"/>
    </xf>
    <xf numFmtId="0" fontId="5" fillId="11" borderId="23" xfId="5" applyFont="1" applyFill="1" applyBorder="1" applyAlignment="1">
      <alignment horizontal="left" vertical="center" wrapText="1"/>
    </xf>
    <xf numFmtId="0" fontId="7" fillId="15" borderId="18" xfId="5" applyFont="1" applyFill="1" applyBorder="1" applyAlignment="1">
      <alignment horizontal="left" vertical="center"/>
    </xf>
    <xf numFmtId="0" fontId="11" fillId="10" borderId="40" xfId="5" applyFont="1" applyFill="1" applyAlignment="1">
      <alignment vertical="center" wrapText="1"/>
    </xf>
    <xf numFmtId="0" fontId="10" fillId="10" borderId="40" xfId="5" applyFont="1" applyFill="1"/>
    <xf numFmtId="0" fontId="5" fillId="11" borderId="76" xfId="5" applyFont="1" applyFill="1" applyBorder="1" applyAlignment="1">
      <alignment horizontal="center" vertical="center"/>
    </xf>
    <xf numFmtId="0" fontId="9" fillId="0" borderId="71" xfId="5" applyFont="1" applyBorder="1" applyAlignment="1">
      <alignment horizontal="center" vertical="center"/>
    </xf>
    <xf numFmtId="1" fontId="9" fillId="0" borderId="20" xfId="5" applyNumberFormat="1" applyFont="1" applyBorder="1" applyAlignment="1">
      <alignment horizontal="center" vertical="center"/>
    </xf>
    <xf numFmtId="0" fontId="8" fillId="0" borderId="26" xfId="5" applyFont="1" applyBorder="1" applyAlignment="1">
      <alignment horizontal="center" vertical="center" wrapText="1"/>
    </xf>
    <xf numFmtId="0" fontId="8" fillId="0" borderId="27" xfId="5" applyFont="1" applyBorder="1" applyAlignment="1">
      <alignment horizontal="center" vertical="center" wrapText="1"/>
    </xf>
    <xf numFmtId="3" fontId="16" fillId="0" borderId="77" xfId="5" applyNumberFormat="1" applyFont="1" applyBorder="1" applyAlignment="1">
      <alignment horizontal="center" vertical="center" wrapText="1"/>
    </xf>
    <xf numFmtId="0" fontId="8" fillId="0" borderId="21" xfId="5" applyFont="1" applyBorder="1" applyAlignment="1">
      <alignment horizontal="center" vertical="center"/>
    </xf>
    <xf numFmtId="0" fontId="5" fillId="11" borderId="69" xfId="5" applyFont="1" applyFill="1" applyBorder="1" applyAlignment="1">
      <alignment horizontal="left" vertical="center" wrapText="1"/>
    </xf>
    <xf numFmtId="0" fontId="5" fillId="11" borderId="35" xfId="5" applyFont="1" applyFill="1" applyBorder="1" applyAlignment="1">
      <alignment horizontal="center" vertical="center"/>
    </xf>
    <xf numFmtId="1" fontId="16" fillId="0" borderId="59" xfId="5" applyNumberFormat="1" applyFont="1" applyBorder="1" applyAlignment="1">
      <alignment horizontal="center" vertical="center" wrapText="1"/>
    </xf>
    <xf numFmtId="0" fontId="9" fillId="11" borderId="88" xfId="5" applyFont="1" applyFill="1" applyBorder="1" applyAlignment="1">
      <alignment horizontal="center" vertical="center"/>
    </xf>
    <xf numFmtId="0" fontId="9" fillId="11" borderId="89" xfId="5" applyFont="1" applyFill="1" applyBorder="1" applyAlignment="1">
      <alignment horizontal="center" vertical="center"/>
    </xf>
    <xf numFmtId="165" fontId="21" fillId="7" borderId="30" xfId="5" applyNumberFormat="1" applyFont="1" applyFill="1" applyBorder="1" applyAlignment="1">
      <alignment horizontal="center" vertical="center"/>
    </xf>
    <xf numFmtId="0" fontId="17" fillId="0" borderId="40" xfId="5" applyFont="1"/>
    <xf numFmtId="2" fontId="0" fillId="0" borderId="40" xfId="5" applyNumberFormat="1" applyFont="1"/>
    <xf numFmtId="0" fontId="5" fillId="11" borderId="14" xfId="5" applyFont="1" applyFill="1" applyBorder="1" applyAlignment="1">
      <alignment horizontal="left" vertical="center" wrapText="1"/>
    </xf>
    <xf numFmtId="0" fontId="9" fillId="0" borderId="103" xfId="5" applyFont="1" applyBorder="1" applyAlignment="1">
      <alignment horizontal="center" vertical="center"/>
    </xf>
    <xf numFmtId="0" fontId="9" fillId="11" borderId="54" xfId="5" applyFont="1" applyFill="1" applyBorder="1" applyAlignment="1">
      <alignment horizontal="center" vertical="center" wrapText="1"/>
    </xf>
    <xf numFmtId="0" fontId="9" fillId="16" borderId="89" xfId="1" applyFont="1" applyFill="1" applyBorder="1" applyAlignment="1">
      <alignment horizontal="center" vertical="center"/>
    </xf>
    <xf numFmtId="164" fontId="16" fillId="0" borderId="84" xfId="4" applyFont="1" applyBorder="1" applyAlignment="1">
      <alignment horizontal="center" vertical="center" wrapText="1"/>
    </xf>
    <xf numFmtId="1" fontId="23" fillId="7" borderId="23" xfId="1" applyNumberFormat="1" applyFont="1" applyFill="1" applyBorder="1" applyAlignment="1">
      <alignment horizontal="center" vertical="center"/>
    </xf>
    <xf numFmtId="1" fontId="21" fillId="7" borderId="104" xfId="1" applyNumberFormat="1" applyFont="1" applyFill="1" applyBorder="1" applyAlignment="1">
      <alignment horizontal="center" vertical="center"/>
    </xf>
    <xf numFmtId="1" fontId="21" fillId="7" borderId="88" xfId="1" applyNumberFormat="1" applyFont="1" applyFill="1" applyBorder="1" applyAlignment="1">
      <alignment horizontal="center" vertical="center"/>
    </xf>
    <xf numFmtId="165" fontId="21" fillId="7" borderId="89" xfId="1" applyNumberFormat="1" applyFont="1" applyFill="1" applyBorder="1" applyAlignment="1">
      <alignment horizontal="center" vertical="center"/>
    </xf>
    <xf numFmtId="0" fontId="8" fillId="0" borderId="82" xfId="5" applyFont="1" applyBorder="1" applyAlignment="1">
      <alignment horizontal="center" vertical="center"/>
    </xf>
    <xf numFmtId="0" fontId="16" fillId="0" borderId="105" xfId="1" applyFont="1" applyBorder="1" applyAlignment="1">
      <alignment horizontal="center" vertical="center" wrapText="1"/>
    </xf>
    <xf numFmtId="0" fontId="16" fillId="0" borderId="106" xfId="1" applyFont="1" applyBorder="1" applyAlignment="1">
      <alignment horizontal="center" vertical="center" wrapText="1"/>
    </xf>
    <xf numFmtId="0" fontId="16" fillId="0" borderId="107" xfId="1" applyFont="1" applyBorder="1" applyAlignment="1">
      <alignment horizontal="center" vertical="center" wrapText="1"/>
    </xf>
    <xf numFmtId="1" fontId="23" fillId="7" borderId="23" xfId="5" applyNumberFormat="1" applyFont="1" applyFill="1" applyBorder="1" applyAlignment="1">
      <alignment horizontal="center" vertical="center"/>
    </xf>
    <xf numFmtId="1" fontId="21" fillId="7" borderId="104" xfId="5" applyNumberFormat="1" applyFont="1" applyFill="1" applyBorder="1" applyAlignment="1">
      <alignment horizontal="center" vertical="center"/>
    </xf>
    <xf numFmtId="1" fontId="21" fillId="7" borderId="88" xfId="5" applyNumberFormat="1" applyFont="1" applyFill="1" applyBorder="1" applyAlignment="1">
      <alignment horizontal="center" vertical="center"/>
    </xf>
    <xf numFmtId="165" fontId="21" fillId="7" borderId="89" xfId="5" applyNumberFormat="1" applyFont="1" applyFill="1" applyBorder="1" applyAlignment="1">
      <alignment horizontal="center" vertical="center"/>
    </xf>
    <xf numFmtId="0" fontId="9" fillId="16" borderId="34" xfId="5" applyFont="1" applyFill="1" applyBorder="1" applyAlignment="1">
      <alignment horizontal="center" vertical="center"/>
    </xf>
    <xf numFmtId="0" fontId="16" fillId="0" borderId="106" xfId="5" applyFont="1" applyBorder="1" applyAlignment="1">
      <alignment horizontal="center" vertical="center" wrapText="1"/>
    </xf>
    <xf numFmtId="0" fontId="16" fillId="0" borderId="110" xfId="5" applyFont="1" applyBorder="1" applyAlignment="1">
      <alignment horizontal="center" vertical="center" wrapText="1"/>
    </xf>
    <xf numFmtId="0" fontId="16" fillId="0" borderId="112" xfId="5" applyFont="1" applyBorder="1" applyAlignment="1">
      <alignment horizontal="center" vertical="center" wrapText="1"/>
    </xf>
    <xf numFmtId="0" fontId="16" fillId="0" borderId="113" xfId="5" applyFont="1" applyBorder="1" applyAlignment="1">
      <alignment horizontal="center" vertical="center" wrapText="1"/>
    </xf>
    <xf numFmtId="0" fontId="8" fillId="0" borderId="114" xfId="5" applyFont="1" applyBorder="1" applyAlignment="1">
      <alignment horizontal="center" vertical="center"/>
    </xf>
    <xf numFmtId="0" fontId="8" fillId="0" borderId="67" xfId="5" applyFont="1" applyBorder="1" applyAlignment="1">
      <alignment horizontal="center" vertical="center" wrapText="1"/>
    </xf>
    <xf numFmtId="0" fontId="8" fillId="0" borderId="107" xfId="5" applyFont="1" applyBorder="1" applyAlignment="1">
      <alignment horizontal="center" vertical="center"/>
    </xf>
    <xf numFmtId="0" fontId="8" fillId="0" borderId="111" xfId="5" applyFont="1" applyBorder="1" applyAlignment="1">
      <alignment horizontal="center" vertical="center" wrapText="1"/>
    </xf>
    <xf numFmtId="0" fontId="9" fillId="11" borderId="95" xfId="1" applyFont="1" applyFill="1" applyBorder="1" applyAlignment="1">
      <alignment horizontal="center" vertical="center"/>
    </xf>
    <xf numFmtId="0" fontId="9" fillId="11" borderId="63" xfId="1" applyFont="1" applyFill="1" applyBorder="1" applyAlignment="1">
      <alignment horizontal="center" vertical="center"/>
    </xf>
    <xf numFmtId="0" fontId="9" fillId="16" borderId="95" xfId="1" applyFont="1" applyFill="1" applyBorder="1" applyAlignment="1">
      <alignment horizontal="center" vertical="center"/>
    </xf>
    <xf numFmtId="0" fontId="9" fillId="16" borderId="63" xfId="1" applyFont="1" applyFill="1" applyBorder="1" applyAlignment="1">
      <alignment horizontal="center" vertical="center"/>
    </xf>
    <xf numFmtId="0" fontId="5" fillId="11" borderId="123" xfId="5" applyFont="1" applyFill="1" applyBorder="1" applyAlignment="1">
      <alignment horizontal="center" vertical="center"/>
    </xf>
    <xf numFmtId="0" fontId="5" fillId="11" borderId="37" xfId="5" applyFont="1" applyFill="1" applyBorder="1" applyAlignment="1">
      <alignment horizontal="center" vertical="center"/>
    </xf>
    <xf numFmtId="1" fontId="16" fillId="0" borderId="126" xfId="5" applyNumberFormat="1" applyFont="1" applyBorder="1" applyAlignment="1">
      <alignment horizontal="center" vertical="center" wrapText="1"/>
    </xf>
    <xf numFmtId="1" fontId="16" fillId="0" borderId="59" xfId="1" applyNumberFormat="1" applyFont="1" applyBorder="1" applyAlignment="1">
      <alignment horizontal="center" vertical="center" wrapText="1"/>
    </xf>
    <xf numFmtId="0" fontId="8" fillId="0" borderId="40" xfId="1" applyFont="1"/>
    <xf numFmtId="0" fontId="17" fillId="10" borderId="40" xfId="1" applyFont="1" applyFill="1"/>
    <xf numFmtId="1" fontId="35" fillId="0" borderId="18" xfId="5" applyNumberFormat="1" applyFont="1" applyBorder="1" applyAlignment="1">
      <alignment horizontal="center" vertical="center" wrapText="1"/>
    </xf>
    <xf numFmtId="164" fontId="35" fillId="0" borderId="22" xfId="4" applyFont="1" applyFill="1" applyBorder="1" applyAlignment="1">
      <alignment horizontal="center" vertical="center" wrapText="1"/>
    </xf>
    <xf numFmtId="1" fontId="13" fillId="0" borderId="40" xfId="1" applyNumberFormat="1"/>
    <xf numFmtId="0" fontId="16" fillId="0" borderId="129" xfId="1" applyFont="1" applyBorder="1" applyAlignment="1">
      <alignment horizontal="center" vertical="center" wrapText="1"/>
    </xf>
    <xf numFmtId="0" fontId="16" fillId="0" borderId="130" xfId="1" applyFont="1" applyBorder="1" applyAlignment="1">
      <alignment horizontal="center" vertical="center" wrapText="1"/>
    </xf>
    <xf numFmtId="0" fontId="12" fillId="7" borderId="54" xfId="1" applyFont="1" applyFill="1" applyBorder="1" applyAlignment="1">
      <alignment horizontal="center" vertical="center"/>
    </xf>
    <xf numFmtId="0" fontId="12" fillId="0" borderId="97" xfId="1" applyFont="1" applyBorder="1" applyAlignment="1">
      <alignment horizontal="right" vertical="center"/>
    </xf>
    <xf numFmtId="0" fontId="12" fillId="0" borderId="97" xfId="1" applyFont="1" applyBorder="1" applyAlignment="1">
      <alignment horizontal="center" vertical="center"/>
    </xf>
    <xf numFmtId="0" fontId="5" fillId="11" borderId="133" xfId="5" applyFont="1" applyFill="1" applyBorder="1" applyAlignment="1">
      <alignment horizontal="left" vertical="center" wrapText="1"/>
    </xf>
    <xf numFmtId="0" fontId="7" fillId="15" borderId="104" xfId="5" applyFont="1" applyFill="1" applyBorder="1" applyAlignment="1">
      <alignment horizontal="left" vertical="center"/>
    </xf>
    <xf numFmtId="14" fontId="7" fillId="15" borderId="88" xfId="5" applyNumberFormat="1" applyFont="1" applyFill="1" applyBorder="1" applyAlignment="1">
      <alignment horizontal="left" vertical="center"/>
    </xf>
    <xf numFmtId="0" fontId="7" fillId="15" borderId="88" xfId="5" applyFont="1" applyFill="1" applyBorder="1" applyAlignment="1">
      <alignment horizontal="left" vertical="center"/>
    </xf>
    <xf numFmtId="0" fontId="7" fillId="15" borderId="89" xfId="5" applyFont="1" applyFill="1" applyBorder="1" applyAlignment="1">
      <alignment horizontal="left" vertical="center"/>
    </xf>
    <xf numFmtId="0" fontId="5" fillId="11" borderId="2" xfId="5" applyFont="1" applyFill="1" applyBorder="1" applyAlignment="1">
      <alignment horizontal="left" vertical="center" wrapText="1"/>
    </xf>
    <xf numFmtId="0" fontId="20" fillId="0" borderId="40" xfId="5" applyFont="1"/>
    <xf numFmtId="0" fontId="9" fillId="0" borderId="136" xfId="5" applyFont="1" applyBorder="1" applyAlignment="1">
      <alignment horizontal="center" vertical="center"/>
    </xf>
    <xf numFmtId="0" fontId="9" fillId="0" borderId="42" xfId="5" applyFont="1" applyBorder="1" applyAlignment="1">
      <alignment horizontal="center" vertical="center"/>
    </xf>
    <xf numFmtId="0" fontId="9" fillId="0" borderId="41" xfId="5" applyFont="1" applyBorder="1" applyAlignment="1">
      <alignment horizontal="center" vertical="center"/>
    </xf>
    <xf numFmtId="0" fontId="9" fillId="12" borderId="29" xfId="5" applyFont="1" applyFill="1" applyBorder="1" applyAlignment="1">
      <alignment horizontal="center" vertical="center"/>
    </xf>
    <xf numFmtId="0" fontId="9" fillId="13" borderId="5" xfId="5" applyFont="1" applyFill="1" applyBorder="1" applyAlignment="1">
      <alignment horizontal="center" vertical="center"/>
    </xf>
    <xf numFmtId="0" fontId="9" fillId="0" borderId="124" xfId="5" applyFont="1" applyBorder="1" applyAlignment="1">
      <alignment horizontal="center" vertical="center"/>
    </xf>
    <xf numFmtId="0" fontId="9" fillId="0" borderId="125" xfId="5" applyFont="1" applyBorder="1" applyAlignment="1">
      <alignment horizontal="center" vertical="center"/>
    </xf>
    <xf numFmtId="0" fontId="9" fillId="0" borderId="62" xfId="5" applyFont="1" applyBorder="1" applyAlignment="1">
      <alignment horizontal="center" vertical="center"/>
    </xf>
    <xf numFmtId="0" fontId="9" fillId="0" borderId="114" xfId="5" applyFont="1" applyBorder="1" applyAlignment="1">
      <alignment horizontal="center" vertical="center"/>
    </xf>
    <xf numFmtId="0" fontId="9" fillId="0" borderId="128" xfId="5" applyFont="1" applyBorder="1" applyAlignment="1">
      <alignment horizontal="center" vertical="center"/>
    </xf>
    <xf numFmtId="0" fontId="9" fillId="0" borderId="67" xfId="5" applyFont="1" applyBorder="1" applyAlignment="1">
      <alignment horizontal="center" vertical="center"/>
    </xf>
    <xf numFmtId="164" fontId="16" fillId="0" borderId="42" xfId="4" applyFont="1" applyBorder="1" applyAlignment="1">
      <alignment horizontal="center" vertical="center" wrapText="1"/>
    </xf>
    <xf numFmtId="166" fontId="16" fillId="0" borderId="42" xfId="5" applyNumberFormat="1" applyFont="1" applyBorder="1" applyAlignment="1">
      <alignment horizontal="center" vertical="center" wrapText="1"/>
    </xf>
    <xf numFmtId="1" fontId="16" fillId="0" borderId="42" xfId="5" applyNumberFormat="1" applyFont="1" applyBorder="1" applyAlignment="1">
      <alignment horizontal="center" vertical="center" wrapText="1"/>
    </xf>
    <xf numFmtId="1" fontId="16" fillId="0" borderId="18" xfId="5" applyNumberFormat="1" applyFont="1" applyBorder="1" applyAlignment="1">
      <alignment horizontal="center" vertical="center"/>
    </xf>
    <xf numFmtId="2" fontId="23" fillId="7" borderId="138" xfId="5" applyNumberFormat="1" applyFont="1" applyFill="1" applyBorder="1" applyAlignment="1">
      <alignment horizontal="center" vertical="center"/>
    </xf>
    <xf numFmtId="2" fontId="23" fillId="7" borderId="131" xfId="5" applyNumberFormat="1" applyFont="1" applyFill="1" applyBorder="1" applyAlignment="1">
      <alignment horizontal="center" vertical="center"/>
    </xf>
    <xf numFmtId="2" fontId="23" fillId="7" borderId="58" xfId="5" applyNumberFormat="1" applyFont="1" applyFill="1" applyBorder="1" applyAlignment="1">
      <alignment horizontal="center" vertical="center"/>
    </xf>
    <xf numFmtId="0" fontId="8" fillId="0" borderId="139" xfId="5" applyFont="1" applyBorder="1" applyAlignment="1">
      <alignment horizontal="center" vertical="center" wrapText="1"/>
    </xf>
    <xf numFmtId="1" fontId="16" fillId="0" borderId="126" xfId="5" applyNumberFormat="1" applyFont="1" applyBorder="1" applyAlignment="1">
      <alignment horizontal="center" vertical="center"/>
    </xf>
    <xf numFmtId="1" fontId="16" fillId="0" borderId="52" xfId="5" applyNumberFormat="1" applyFont="1" applyBorder="1" applyAlignment="1">
      <alignment horizontal="center" vertical="center" wrapText="1"/>
    </xf>
    <xf numFmtId="3" fontId="16" fillId="0" borderId="52" xfId="5" applyNumberFormat="1" applyFont="1" applyBorder="1" applyAlignment="1">
      <alignment horizontal="center" vertical="center" wrapText="1"/>
    </xf>
    <xf numFmtId="1" fontId="23" fillId="7" borderId="4" xfId="5" applyNumberFormat="1" applyFont="1" applyFill="1" applyBorder="1" applyAlignment="1">
      <alignment horizontal="center" vertical="center"/>
    </xf>
    <xf numFmtId="1" fontId="21" fillId="7" borderId="89" xfId="5" applyNumberFormat="1" applyFont="1" applyFill="1" applyBorder="1" applyAlignment="1">
      <alignment horizontal="center" vertical="center"/>
    </xf>
    <xf numFmtId="165" fontId="21" fillId="7" borderId="55" xfId="5" applyNumberFormat="1" applyFont="1" applyFill="1" applyBorder="1" applyAlignment="1">
      <alignment horizontal="center" vertical="center"/>
    </xf>
    <xf numFmtId="1" fontId="16" fillId="0" borderId="140" xfId="5" applyNumberFormat="1" applyFont="1" applyBorder="1" applyAlignment="1">
      <alignment horizontal="center" vertical="center" wrapText="1"/>
    </xf>
    <xf numFmtId="1" fontId="16" fillId="0" borderId="86" xfId="5" applyNumberFormat="1" applyFont="1" applyBorder="1" applyAlignment="1">
      <alignment horizontal="center" vertical="center" wrapText="1"/>
    </xf>
    <xf numFmtId="164" fontId="16" fillId="0" borderId="141" xfId="4" applyFont="1" applyBorder="1" applyAlignment="1">
      <alignment horizontal="center" vertical="center" wrapText="1"/>
    </xf>
    <xf numFmtId="0" fontId="8" fillId="0" borderId="142" xfId="5" applyFont="1" applyBorder="1" applyAlignment="1">
      <alignment horizontal="center" vertical="center" wrapText="1"/>
    </xf>
    <xf numFmtId="0" fontId="16" fillId="0" borderId="118" xfId="5" applyFont="1" applyBorder="1" applyAlignment="1">
      <alignment horizontal="center" vertical="center" wrapText="1"/>
    </xf>
    <xf numFmtId="0" fontId="8" fillId="0" borderId="143" xfId="5" applyFont="1" applyBorder="1" applyAlignment="1">
      <alignment horizontal="center" vertical="center"/>
    </xf>
    <xf numFmtId="0" fontId="8" fillId="0" borderId="144" xfId="5" applyFont="1" applyBorder="1" applyAlignment="1">
      <alignment horizontal="center" vertical="center" wrapText="1"/>
    </xf>
    <xf numFmtId="1" fontId="16" fillId="18" borderId="127" xfId="5" applyNumberFormat="1" applyFont="1" applyFill="1" applyBorder="1" applyAlignment="1">
      <alignment horizontal="center" vertical="center" wrapText="1"/>
    </xf>
    <xf numFmtId="1" fontId="16" fillId="18" borderId="84" xfId="5" applyNumberFormat="1" applyFont="1" applyFill="1" applyBorder="1" applyAlignment="1">
      <alignment horizontal="center" vertical="center" wrapText="1"/>
    </xf>
    <xf numFmtId="166" fontId="16" fillId="18" borderId="41" xfId="5" applyNumberFormat="1" applyFont="1" applyFill="1" applyBorder="1" applyAlignment="1">
      <alignment horizontal="center" vertical="center" wrapText="1"/>
    </xf>
    <xf numFmtId="1" fontId="16" fillId="18" borderId="18" xfId="5" applyNumberFormat="1" applyFont="1" applyFill="1" applyBorder="1" applyAlignment="1">
      <alignment horizontal="center" vertical="center" wrapText="1"/>
    </xf>
    <xf numFmtId="166" fontId="16" fillId="18" borderId="22" xfId="5" applyNumberFormat="1" applyFont="1" applyFill="1" applyBorder="1" applyAlignment="1">
      <alignment horizontal="center" vertical="center" wrapText="1"/>
    </xf>
    <xf numFmtId="0" fontId="9" fillId="0" borderId="139" xfId="5" applyFont="1" applyBorder="1" applyAlignment="1">
      <alignment horizontal="center" vertical="center"/>
    </xf>
    <xf numFmtId="0" fontId="9" fillId="0" borderId="126" xfId="5" applyFont="1" applyBorder="1" applyAlignment="1">
      <alignment horizontal="center" vertical="center"/>
    </xf>
    <xf numFmtId="0" fontId="9" fillId="0" borderId="142" xfId="5" applyFont="1" applyBorder="1" applyAlignment="1">
      <alignment horizontal="center" vertical="center"/>
    </xf>
    <xf numFmtId="0" fontId="9" fillId="0" borderId="143" xfId="5" applyFont="1" applyBorder="1" applyAlignment="1">
      <alignment horizontal="center" vertical="center"/>
    </xf>
    <xf numFmtId="0" fontId="9" fillId="0" borderId="137" xfId="5" applyFont="1" applyBorder="1" applyAlignment="1">
      <alignment horizontal="center" vertical="center"/>
    </xf>
    <xf numFmtId="0" fontId="9" fillId="0" borderId="144" xfId="5" applyFont="1" applyBorder="1" applyAlignment="1">
      <alignment horizontal="center" vertical="center"/>
    </xf>
    <xf numFmtId="0" fontId="5" fillId="11" borderId="148" xfId="1" applyFont="1" applyFill="1" applyBorder="1" applyAlignment="1">
      <alignment horizontal="center" vertical="center"/>
    </xf>
    <xf numFmtId="0" fontId="5" fillId="11" borderId="149" xfId="1" applyFont="1" applyFill="1" applyBorder="1" applyAlignment="1">
      <alignment horizontal="center" vertical="center"/>
    </xf>
    <xf numFmtId="0" fontId="5" fillId="11" borderId="150" xfId="1" applyFont="1" applyFill="1" applyBorder="1" applyAlignment="1">
      <alignment horizontal="center" vertical="center"/>
    </xf>
    <xf numFmtId="0" fontId="9" fillId="13" borderId="21" xfId="5" applyFont="1" applyFill="1" applyBorder="1" applyAlignment="1">
      <alignment horizontal="center" vertical="center"/>
    </xf>
    <xf numFmtId="0" fontId="9" fillId="0" borderId="21" xfId="5" applyFont="1" applyBorder="1" applyAlignment="1">
      <alignment horizontal="center" vertical="center"/>
    </xf>
    <xf numFmtId="0" fontId="9" fillId="12" borderId="152" xfId="5" applyFont="1" applyFill="1" applyBorder="1" applyAlignment="1">
      <alignment horizontal="center" vertical="center"/>
    </xf>
    <xf numFmtId="0" fontId="9" fillId="0" borderId="153" xfId="5" applyFont="1" applyBorder="1" applyAlignment="1">
      <alignment horizontal="center" vertical="center"/>
    </xf>
    <xf numFmtId="0" fontId="9" fillId="0" borderId="127" xfId="5" applyFont="1" applyBorder="1" applyAlignment="1">
      <alignment horizontal="center" vertical="center"/>
    </xf>
    <xf numFmtId="0" fontId="9" fillId="13" borderId="156" xfId="5" applyFont="1" applyFill="1" applyBorder="1" applyAlignment="1">
      <alignment horizontal="center" vertical="center"/>
    </xf>
    <xf numFmtId="0" fontId="9" fillId="0" borderId="157" xfId="5" applyFont="1" applyBorder="1" applyAlignment="1">
      <alignment horizontal="center" vertical="center"/>
    </xf>
    <xf numFmtId="0" fontId="9" fillId="0" borderId="158" xfId="5" applyFont="1" applyBorder="1" applyAlignment="1">
      <alignment horizontal="center" vertical="center"/>
    </xf>
    <xf numFmtId="0" fontId="38" fillId="0" borderId="97" xfId="7" applyFont="1" applyBorder="1"/>
    <xf numFmtId="0" fontId="38" fillId="0" borderId="40" xfId="7" applyFont="1"/>
    <xf numFmtId="0" fontId="38" fillId="0" borderId="134" xfId="7" applyFont="1" applyBorder="1"/>
    <xf numFmtId="0" fontId="38" fillId="5" borderId="52" xfId="7" applyFont="1" applyFill="1" applyBorder="1" applyAlignment="1">
      <alignment horizontal="center"/>
    </xf>
    <xf numFmtId="0" fontId="38" fillId="0" borderId="52" xfId="7" applyFont="1" applyBorder="1"/>
    <xf numFmtId="0" fontId="38" fillId="5" borderId="52" xfId="7" applyFont="1" applyFill="1" applyBorder="1"/>
    <xf numFmtId="0" fontId="38" fillId="5" borderId="134" xfId="7" applyFont="1" applyFill="1" applyBorder="1"/>
    <xf numFmtId="0" fontId="38" fillId="5" borderId="102" xfId="7" applyFont="1" applyFill="1" applyBorder="1" applyAlignment="1">
      <alignment horizontal="center"/>
    </xf>
    <xf numFmtId="0" fontId="38" fillId="0" borderId="102" xfId="7" applyFont="1" applyBorder="1"/>
    <xf numFmtId="0" fontId="38" fillId="5" borderId="102" xfId="7" applyFont="1" applyFill="1" applyBorder="1"/>
    <xf numFmtId="0" fontId="39" fillId="17" borderId="120" xfId="7" applyFont="1" applyFill="1" applyBorder="1" applyAlignment="1">
      <alignment horizontal="center" vertical="center"/>
    </xf>
    <xf numFmtId="0" fontId="38" fillId="0" borderId="163" xfId="7" applyFont="1" applyBorder="1" applyAlignment="1">
      <alignment horizontal="center" vertical="center"/>
    </xf>
    <xf numFmtId="0" fontId="38" fillId="0" borderId="161" xfId="7" applyFont="1" applyBorder="1"/>
    <xf numFmtId="0" fontId="38" fillId="0" borderId="161" xfId="7" applyFont="1" applyBorder="1" applyAlignment="1">
      <alignment horizontal="center" vertical="center"/>
    </xf>
    <xf numFmtId="0" fontId="38" fillId="0" borderId="164" xfId="7" applyFont="1" applyBorder="1" applyAlignment="1">
      <alignment horizontal="center" vertical="center"/>
    </xf>
    <xf numFmtId="0" fontId="38" fillId="0" borderId="164" xfId="7" applyFont="1" applyBorder="1"/>
    <xf numFmtId="0" fontId="38" fillId="0" borderId="110" xfId="7" applyFont="1" applyBorder="1" applyAlignment="1">
      <alignment horizontal="center" vertical="center"/>
    </xf>
    <xf numFmtId="0" fontId="38" fillId="0" borderId="118" xfId="7" applyFont="1" applyBorder="1" applyAlignment="1">
      <alignment horizontal="center" vertical="center"/>
    </xf>
    <xf numFmtId="14" fontId="40" fillId="0" borderId="52" xfId="7" applyNumberFormat="1" applyFont="1" applyBorder="1" applyAlignment="1">
      <alignment horizontal="center" vertical="center"/>
    </xf>
    <xf numFmtId="0" fontId="40" fillId="0" borderId="52" xfId="7" applyFont="1" applyBorder="1" applyAlignment="1">
      <alignment horizontal="justify" vertical="center" wrapText="1"/>
    </xf>
    <xf numFmtId="0" fontId="40" fillId="0" borderId="52" xfId="7" applyFont="1" applyBorder="1" applyAlignment="1">
      <alignment horizontal="center" vertical="center" wrapText="1"/>
    </xf>
    <xf numFmtId="0" fontId="40" fillId="0" borderId="102" xfId="7" applyFont="1" applyBorder="1" applyAlignment="1">
      <alignment horizontal="justify" vertical="center" wrapText="1"/>
    </xf>
    <xf numFmtId="0" fontId="40" fillId="0" borderId="102" xfId="7" applyFont="1" applyBorder="1" applyAlignment="1">
      <alignment horizontal="center" vertical="center" wrapText="1"/>
    </xf>
    <xf numFmtId="0" fontId="40" fillId="0" borderId="52" xfId="7" applyFont="1" applyBorder="1" applyAlignment="1">
      <alignment horizontal="left" vertical="center" wrapText="1"/>
    </xf>
    <xf numFmtId="14" fontId="40" fillId="0" borderId="52" xfId="7" applyNumberFormat="1" applyFont="1" applyBorder="1" applyAlignment="1">
      <alignment horizontal="center" vertical="center" wrapText="1"/>
    </xf>
    <xf numFmtId="0" fontId="40" fillId="0" borderId="79" xfId="7" applyFont="1" applyBorder="1" applyAlignment="1">
      <alignment horizontal="justify" vertical="center" wrapText="1"/>
    </xf>
    <xf numFmtId="0" fontId="40" fillId="0" borderId="79" xfId="7" applyFont="1" applyBorder="1" applyAlignment="1">
      <alignment horizontal="center" vertical="center" wrapText="1"/>
    </xf>
    <xf numFmtId="0" fontId="38" fillId="0" borderId="118" xfId="7" applyFont="1" applyBorder="1"/>
    <xf numFmtId="0" fontId="38" fillId="0" borderId="40" xfId="7" applyFont="1" applyAlignment="1">
      <alignment horizontal="center"/>
    </xf>
    <xf numFmtId="1" fontId="38" fillId="18" borderId="79" xfId="7" applyNumberFormat="1" applyFont="1" applyFill="1" applyBorder="1" applyAlignment="1">
      <alignment horizontal="center"/>
    </xf>
    <xf numFmtId="0" fontId="38" fillId="5" borderId="52" xfId="7" applyFont="1" applyFill="1" applyBorder="1" applyAlignment="1">
      <alignment horizontal="center" vertical="center"/>
    </xf>
    <xf numFmtId="0" fontId="41" fillId="5" borderId="52" xfId="7" applyFont="1" applyFill="1" applyBorder="1" applyAlignment="1">
      <alignment horizontal="center"/>
    </xf>
    <xf numFmtId="0" fontId="38" fillId="5" borderId="102" xfId="7" applyFont="1" applyFill="1" applyBorder="1" applyAlignment="1">
      <alignment horizontal="center" vertical="center"/>
    </xf>
    <xf numFmtId="0" fontId="38" fillId="0" borderId="75" xfId="7" applyFont="1" applyBorder="1" applyAlignment="1">
      <alignment horizontal="justify" vertical="center" wrapText="1"/>
    </xf>
    <xf numFmtId="0" fontId="38" fillId="0" borderId="75" xfId="7" applyFont="1" applyBorder="1" applyAlignment="1">
      <alignment horizontal="center" vertical="center" wrapText="1"/>
    </xf>
    <xf numFmtId="14" fontId="38" fillId="0" borderId="75" xfId="7" applyNumberFormat="1" applyFont="1" applyBorder="1" applyAlignment="1">
      <alignment horizontal="center" vertical="center" wrapText="1"/>
    </xf>
    <xf numFmtId="1" fontId="38" fillId="0" borderId="75" xfId="7" applyNumberFormat="1" applyFont="1" applyBorder="1" applyAlignment="1">
      <alignment horizontal="center" vertical="center"/>
    </xf>
    <xf numFmtId="0" fontId="38" fillId="0" borderId="52" xfId="7" applyFont="1" applyBorder="1" applyAlignment="1">
      <alignment horizontal="left" vertical="center" wrapText="1"/>
    </xf>
    <xf numFmtId="0" fontId="38" fillId="0" borderId="52" xfId="7" applyFont="1" applyBorder="1" applyAlignment="1">
      <alignment horizontal="center" vertical="center" wrapText="1"/>
    </xf>
    <xf numFmtId="14" fontId="38" fillId="0" borderId="52" xfId="0" applyNumberFormat="1" applyFont="1" applyBorder="1" applyAlignment="1">
      <alignment horizontal="center" vertical="center" wrapText="1"/>
    </xf>
    <xf numFmtId="1" fontId="38" fillId="0" borderId="52" xfId="7" applyNumberFormat="1" applyFont="1" applyBorder="1" applyAlignment="1">
      <alignment horizontal="center" vertical="center"/>
    </xf>
    <xf numFmtId="0" fontId="38" fillId="0" borderId="52" xfId="7" applyFont="1" applyBorder="1" applyAlignment="1">
      <alignment horizontal="justify" vertical="center" wrapText="1"/>
    </xf>
    <xf numFmtId="0" fontId="40" fillId="0" borderId="52" xfId="7" applyFont="1" applyBorder="1" applyAlignment="1">
      <alignment vertical="center" wrapText="1"/>
    </xf>
    <xf numFmtId="14" fontId="38" fillId="0" borderId="52" xfId="7" applyNumberFormat="1" applyFont="1" applyBorder="1" applyAlignment="1">
      <alignment horizontal="center" vertical="center" wrapText="1"/>
    </xf>
    <xf numFmtId="1" fontId="38" fillId="0" borderId="161" xfId="7" applyNumberFormat="1" applyFont="1" applyBorder="1" applyAlignment="1">
      <alignment horizontal="center" vertical="center"/>
    </xf>
    <xf numFmtId="165" fontId="38" fillId="0" borderId="52" xfId="7" applyNumberFormat="1" applyFont="1" applyBorder="1" applyAlignment="1">
      <alignment horizontal="center" vertical="center"/>
    </xf>
    <xf numFmtId="0" fontId="40" fillId="0" borderId="120" xfId="7" applyFont="1" applyBorder="1" applyAlignment="1">
      <alignment vertical="center" wrapText="1"/>
    </xf>
    <xf numFmtId="0" fontId="38" fillId="0" borderId="120" xfId="7" applyFont="1" applyBorder="1" applyAlignment="1">
      <alignment horizontal="center" vertical="center" wrapText="1"/>
    </xf>
    <xf numFmtId="14" fontId="38" fillId="0" borderId="120" xfId="7" applyNumberFormat="1" applyFont="1" applyBorder="1" applyAlignment="1">
      <alignment horizontal="center" vertical="center" wrapText="1"/>
    </xf>
    <xf numFmtId="165" fontId="38" fillId="0" borderId="120" xfId="7" applyNumberFormat="1" applyFont="1" applyBorder="1" applyAlignment="1">
      <alignment horizontal="center" vertical="center"/>
    </xf>
    <xf numFmtId="0" fontId="40" fillId="0" borderId="120" xfId="7" applyFont="1" applyBorder="1" applyAlignment="1">
      <alignment horizontal="justify" vertical="center" wrapText="1"/>
    </xf>
    <xf numFmtId="1" fontId="38" fillId="0" borderId="164" xfId="7" applyNumberFormat="1" applyFont="1" applyBorder="1" applyAlignment="1">
      <alignment horizontal="center" vertical="center"/>
    </xf>
    <xf numFmtId="165" fontId="38" fillId="0" borderId="75" xfId="7" applyNumberFormat="1" applyFont="1" applyBorder="1" applyAlignment="1">
      <alignment horizontal="center" vertical="center"/>
    </xf>
    <xf numFmtId="1" fontId="38" fillId="0" borderId="163" xfId="7" applyNumberFormat="1" applyFont="1" applyBorder="1" applyAlignment="1">
      <alignment horizontal="center" vertical="center"/>
    </xf>
    <xf numFmtId="1" fontId="38" fillId="0" borderId="162" xfId="7" applyNumberFormat="1" applyFont="1" applyBorder="1" applyAlignment="1">
      <alignment horizontal="center" vertical="center"/>
    </xf>
    <xf numFmtId="0" fontId="38" fillId="0" borderId="120" xfId="7" applyFont="1" applyBorder="1" applyAlignment="1">
      <alignment horizontal="left" vertical="center" wrapText="1"/>
    </xf>
    <xf numFmtId="0" fontId="38" fillId="0" borderId="120" xfId="7" applyFont="1" applyBorder="1" applyAlignment="1">
      <alignment horizontal="justify" vertical="center" wrapText="1"/>
    </xf>
    <xf numFmtId="0" fontId="40" fillId="0" borderId="75" xfId="7" applyFont="1" applyBorder="1" applyAlignment="1">
      <alignment horizontal="left" vertical="center" wrapText="1"/>
    </xf>
    <xf numFmtId="0" fontId="40" fillId="0" borderId="75" xfId="7" applyFont="1" applyBorder="1" applyAlignment="1">
      <alignment horizontal="justify" vertical="center" wrapText="1"/>
    </xf>
    <xf numFmtId="165" fontId="38" fillId="0" borderId="163" xfId="7" applyNumberFormat="1" applyFont="1" applyBorder="1" applyAlignment="1">
      <alignment horizontal="center" vertical="center"/>
    </xf>
    <xf numFmtId="165" fontId="38" fillId="0" borderId="161" xfId="7" applyNumberFormat="1" applyFont="1" applyBorder="1" applyAlignment="1">
      <alignment horizontal="center" vertical="center"/>
    </xf>
    <xf numFmtId="0" fontId="38" fillId="0" borderId="52" xfId="7" applyFont="1" applyBorder="1" applyAlignment="1">
      <alignment vertical="center" wrapText="1"/>
    </xf>
    <xf numFmtId="0" fontId="40" fillId="0" borderId="120" xfId="7" applyFont="1" applyBorder="1" applyAlignment="1">
      <alignment horizontal="left" vertical="center" wrapText="1"/>
    </xf>
    <xf numFmtId="1" fontId="38" fillId="0" borderId="120" xfId="7" applyNumberFormat="1" applyFont="1" applyBorder="1" applyAlignment="1">
      <alignment horizontal="center" vertical="center"/>
    </xf>
    <xf numFmtId="0" fontId="38" fillId="0" borderId="120" xfId="7" applyFont="1" applyBorder="1" applyAlignment="1">
      <alignment vertical="center" wrapText="1"/>
    </xf>
    <xf numFmtId="0" fontId="40" fillId="0" borderId="116" xfId="7" applyFont="1" applyBorder="1" applyAlignment="1">
      <alignment horizontal="left" vertical="center" wrapText="1"/>
    </xf>
    <xf numFmtId="0" fontId="40" fillId="0" borderId="116" xfId="7" applyFont="1" applyBorder="1" applyAlignment="1">
      <alignment horizontal="center" vertical="center" wrapText="1"/>
    </xf>
    <xf numFmtId="14" fontId="40" fillId="0" borderId="75" xfId="7" applyNumberFormat="1" applyFont="1" applyBorder="1" applyAlignment="1">
      <alignment horizontal="center" vertical="center" wrapText="1"/>
    </xf>
    <xf numFmtId="0" fontId="40" fillId="0" borderId="102" xfId="7" applyFont="1" applyBorder="1" applyAlignment="1">
      <alignment horizontal="left" vertical="center" wrapText="1"/>
    </xf>
    <xf numFmtId="1" fontId="38" fillId="0" borderId="118" xfId="7" applyNumberFormat="1" applyFont="1" applyBorder="1" applyAlignment="1">
      <alignment horizontal="center" vertical="center"/>
    </xf>
    <xf numFmtId="0" fontId="38" fillId="0" borderId="79" xfId="7" applyFont="1" applyBorder="1" applyAlignment="1">
      <alignment horizontal="left" vertical="center" wrapText="1"/>
    </xf>
    <xf numFmtId="0" fontId="38" fillId="0" borderId="102" xfId="7" applyFont="1" applyBorder="1" applyAlignment="1">
      <alignment horizontal="justify" vertical="center" wrapText="1"/>
    </xf>
    <xf numFmtId="0" fontId="38" fillId="0" borderId="102" xfId="7" applyFont="1" applyBorder="1" applyAlignment="1">
      <alignment horizontal="center" vertical="center" wrapText="1"/>
    </xf>
    <xf numFmtId="1" fontId="38" fillId="0" borderId="135" xfId="7" applyNumberFormat="1" applyFont="1" applyBorder="1" applyAlignment="1">
      <alignment horizontal="center" vertical="center"/>
    </xf>
    <xf numFmtId="1" fontId="38" fillId="0" borderId="111" xfId="7" applyNumberFormat="1" applyFont="1" applyBorder="1" applyAlignment="1">
      <alignment horizontal="center" vertical="center"/>
    </xf>
    <xf numFmtId="0" fontId="38" fillId="0" borderId="115" xfId="7" applyFont="1" applyBorder="1" applyAlignment="1">
      <alignment horizontal="center" vertical="center" wrapText="1"/>
    </xf>
    <xf numFmtId="0" fontId="38" fillId="0" borderId="117" xfId="7" applyFont="1" applyBorder="1" applyAlignment="1">
      <alignment horizontal="center" vertical="center" wrapText="1"/>
    </xf>
    <xf numFmtId="0" fontId="38" fillId="0" borderId="112" xfId="7" applyFont="1" applyBorder="1" applyAlignment="1">
      <alignment horizontal="center" vertical="center" wrapText="1"/>
    </xf>
    <xf numFmtId="0" fontId="38" fillId="0" borderId="119" xfId="7" applyFont="1" applyBorder="1" applyAlignment="1">
      <alignment horizontal="center" vertical="center" wrapText="1"/>
    </xf>
    <xf numFmtId="0" fontId="38" fillId="0" borderId="106" xfId="7" applyFont="1" applyBorder="1" applyAlignment="1">
      <alignment horizontal="center" vertical="center" wrapText="1"/>
    </xf>
    <xf numFmtId="0" fontId="38" fillId="0" borderId="107" xfId="7" applyFont="1" applyBorder="1" applyAlignment="1">
      <alignment horizontal="center" vertical="center" wrapText="1"/>
    </xf>
    <xf numFmtId="0" fontId="39" fillId="17" borderId="75" xfId="7" applyFont="1" applyFill="1" applyBorder="1" applyAlignment="1">
      <alignment horizontal="center" vertical="center" wrapText="1"/>
    </xf>
    <xf numFmtId="0" fontId="39" fillId="17" borderId="120" xfId="7" applyFont="1" applyFill="1" applyBorder="1" applyAlignment="1">
      <alignment horizontal="center" vertical="center" wrapText="1"/>
    </xf>
    <xf numFmtId="0" fontId="39" fillId="17" borderId="75" xfId="7" applyFont="1" applyFill="1" applyBorder="1" applyAlignment="1">
      <alignment horizontal="center" vertical="center"/>
    </xf>
    <xf numFmtId="0" fontId="39" fillId="17" borderId="120" xfId="7" applyFont="1" applyFill="1" applyBorder="1" applyAlignment="1">
      <alignment horizontal="center" vertical="center"/>
    </xf>
    <xf numFmtId="0" fontId="39" fillId="17" borderId="163" xfId="7" applyFont="1" applyFill="1" applyBorder="1" applyAlignment="1">
      <alignment horizontal="center" vertical="center"/>
    </xf>
    <xf numFmtId="0" fontId="39" fillId="17" borderId="164" xfId="7" applyFont="1" applyFill="1" applyBorder="1" applyAlignment="1">
      <alignment horizontal="center" vertical="center"/>
    </xf>
    <xf numFmtId="0" fontId="38" fillId="0" borderId="52" xfId="7" applyFont="1" applyBorder="1" applyAlignment="1">
      <alignment horizontal="center"/>
    </xf>
    <xf numFmtId="0" fontId="41" fillId="0" borderId="52" xfId="7" applyFont="1" applyBorder="1" applyAlignment="1">
      <alignment horizontal="center" vertical="center"/>
    </xf>
    <xf numFmtId="0" fontId="39" fillId="17" borderId="106" xfId="7" applyFont="1" applyFill="1" applyBorder="1" applyAlignment="1">
      <alignment horizontal="center" vertical="center" wrapText="1"/>
    </xf>
    <xf numFmtId="0" fontId="39" fillId="17" borderId="107" xfId="7" applyFont="1" applyFill="1" applyBorder="1" applyAlignment="1">
      <alignment horizontal="center" vertical="center" wrapText="1"/>
    </xf>
    <xf numFmtId="0" fontId="4" fillId="0" borderId="52" xfId="5" applyFont="1" applyBorder="1" applyAlignment="1">
      <alignment horizontal="center" vertical="center" wrapText="1"/>
    </xf>
    <xf numFmtId="0" fontId="6" fillId="6" borderId="52" xfId="5" applyFont="1" applyFill="1" applyBorder="1" applyAlignment="1">
      <alignment horizontal="center" vertical="center" wrapText="1"/>
    </xf>
    <xf numFmtId="0" fontId="5" fillId="15" borderId="52" xfId="5" applyFont="1" applyFill="1" applyBorder="1" applyAlignment="1">
      <alignment horizontal="center" vertical="center" wrapText="1"/>
    </xf>
    <xf numFmtId="0" fontId="3" fillId="10" borderId="52" xfId="5" applyFont="1" applyFill="1" applyBorder="1" applyAlignment="1">
      <alignment horizontal="center"/>
    </xf>
    <xf numFmtId="0" fontId="5" fillId="2" borderId="52" xfId="3" applyFont="1" applyFill="1" applyBorder="1" applyAlignment="1">
      <alignment horizontal="center" vertical="center"/>
    </xf>
    <xf numFmtId="0" fontId="3" fillId="0" borderId="52" xfId="3" applyFont="1" applyBorder="1"/>
    <xf numFmtId="14" fontId="5" fillId="2" borderId="52" xfId="3" applyNumberFormat="1" applyFont="1" applyFill="1" applyBorder="1" applyAlignment="1">
      <alignment horizontal="center" vertical="center"/>
    </xf>
    <xf numFmtId="0" fontId="5" fillId="7" borderId="52" xfId="5" applyFont="1" applyFill="1" applyBorder="1" applyAlignment="1">
      <alignment horizontal="center" vertical="center" wrapText="1"/>
    </xf>
    <xf numFmtId="0" fontId="3" fillId="8" borderId="52" xfId="5" applyFont="1" applyFill="1" applyBorder="1" applyAlignment="1">
      <alignment wrapText="1"/>
    </xf>
    <xf numFmtId="0" fontId="7" fillId="2" borderId="52" xfId="5" applyFont="1" applyFill="1" applyBorder="1" applyAlignment="1">
      <alignment horizontal="left" vertical="center" wrapText="1"/>
    </xf>
    <xf numFmtId="0" fontId="26" fillId="0" borderId="52" xfId="5" applyFont="1" applyBorder="1" applyAlignment="1">
      <alignment wrapText="1"/>
    </xf>
    <xf numFmtId="165" fontId="8" fillId="2" borderId="52" xfId="5" applyNumberFormat="1" applyFont="1" applyFill="1" applyBorder="1" applyAlignment="1">
      <alignment horizontal="center" vertical="center"/>
    </xf>
    <xf numFmtId="0" fontId="3" fillId="0" borderId="52" xfId="5" applyFont="1" applyBorder="1"/>
    <xf numFmtId="0" fontId="17" fillId="2" borderId="52" xfId="5" applyFont="1" applyFill="1" applyBorder="1" applyAlignment="1">
      <alignment horizontal="left" vertical="center" wrapText="1"/>
    </xf>
    <xf numFmtId="0" fontId="22" fillId="0" borderId="52" xfId="5" applyFont="1" applyBorder="1" applyAlignment="1">
      <alignment wrapText="1"/>
    </xf>
    <xf numFmtId="0" fontId="17" fillId="0" borderId="80" xfId="5" applyFont="1" applyBorder="1" applyAlignment="1">
      <alignment horizontal="left" vertical="center" wrapText="1"/>
    </xf>
    <xf numFmtId="0" fontId="17" fillId="0" borderId="81" xfId="5" applyFont="1" applyBorder="1" applyAlignment="1">
      <alignment horizontal="left" vertical="center" wrapText="1"/>
    </xf>
    <xf numFmtId="0" fontId="17" fillId="2" borderId="80" xfId="5" applyFont="1" applyFill="1" applyBorder="1" applyAlignment="1">
      <alignment horizontal="left" vertical="center"/>
    </xf>
    <xf numFmtId="0" fontId="17" fillId="2" borderId="83" xfId="5" applyFont="1" applyFill="1" applyBorder="1" applyAlignment="1">
      <alignment horizontal="left" vertical="center"/>
    </xf>
    <xf numFmtId="0" fontId="17" fillId="2" borderId="81" xfId="5" applyFont="1" applyFill="1" applyBorder="1" applyAlignment="1">
      <alignment horizontal="left" vertical="center"/>
    </xf>
    <xf numFmtId="0" fontId="21" fillId="5" borderId="53" xfId="5" applyFont="1" applyFill="1" applyBorder="1" applyAlignment="1">
      <alignment horizontal="center" vertical="center"/>
    </xf>
    <xf numFmtId="0" fontId="5" fillId="7" borderId="52" xfId="5" applyFont="1" applyFill="1" applyBorder="1" applyAlignment="1">
      <alignment horizontal="left" vertical="center"/>
    </xf>
    <xf numFmtId="0" fontId="3" fillId="8" borderId="52" xfId="5" applyFont="1" applyFill="1" applyBorder="1"/>
    <xf numFmtId="0" fontId="22" fillId="0" borderId="52" xfId="5" applyFont="1" applyBorder="1"/>
    <xf numFmtId="0" fontId="17" fillId="2" borderId="52" xfId="5" applyFont="1" applyFill="1" applyBorder="1" applyAlignment="1">
      <alignment horizontal="left" vertical="center"/>
    </xf>
    <xf numFmtId="0" fontId="17" fillId="0" borderId="52" xfId="5" applyFont="1" applyBorder="1" applyAlignment="1">
      <alignment horizontal="left" vertical="center" wrapText="1"/>
    </xf>
    <xf numFmtId="0" fontId="22" fillId="0" borderId="52" xfId="5" applyFont="1" applyBorder="1" applyAlignment="1">
      <alignment horizontal="left"/>
    </xf>
    <xf numFmtId="0" fontId="5" fillId="7" borderId="52" xfId="5" applyFont="1" applyFill="1" applyBorder="1" applyAlignment="1">
      <alignment horizontal="left" vertical="center" wrapText="1"/>
    </xf>
    <xf numFmtId="0" fontId="5" fillId="7" borderId="52" xfId="5" applyFont="1" applyFill="1" applyBorder="1" applyAlignment="1">
      <alignment horizontal="center" vertical="center"/>
    </xf>
    <xf numFmtId="0" fontId="22" fillId="0" borderId="52" xfId="5" applyFont="1" applyBorder="1" applyAlignment="1">
      <alignment vertical="center"/>
    </xf>
    <xf numFmtId="0" fontId="5" fillId="11" borderId="8" xfId="5" applyFont="1" applyFill="1" applyBorder="1" applyAlignment="1">
      <alignment horizontal="center" vertical="center"/>
    </xf>
    <xf numFmtId="0" fontId="3" fillId="8" borderId="9" xfId="5" applyFont="1" applyFill="1" applyBorder="1"/>
    <xf numFmtId="0" fontId="3" fillId="8" borderId="36" xfId="5" applyFont="1" applyFill="1" applyBorder="1"/>
    <xf numFmtId="0" fontId="5" fillId="11" borderId="13" xfId="5" applyFont="1" applyFill="1" applyBorder="1" applyAlignment="1">
      <alignment horizontal="center" vertical="center"/>
    </xf>
    <xf numFmtId="0" fontId="3" fillId="8" borderId="23" xfId="5" applyFont="1" applyFill="1" applyBorder="1"/>
    <xf numFmtId="0" fontId="5" fillId="11" borderId="13" xfId="5" applyFont="1" applyFill="1" applyBorder="1" applyAlignment="1">
      <alignment horizontal="center" vertical="center" wrapText="1"/>
    </xf>
    <xf numFmtId="0" fontId="5" fillId="11" borderId="9" xfId="5" applyFont="1" applyFill="1" applyBorder="1" applyAlignment="1">
      <alignment horizontal="center" vertical="center"/>
    </xf>
    <xf numFmtId="0" fontId="5" fillId="11" borderId="13" xfId="5" applyFont="1" applyFill="1" applyBorder="1" applyAlignment="1">
      <alignment horizontal="center" vertical="center" textRotation="45" wrapText="1"/>
    </xf>
    <xf numFmtId="0" fontId="3" fillId="8" borderId="94" xfId="5" applyFont="1" applyFill="1" applyBorder="1"/>
    <xf numFmtId="0" fontId="5" fillId="11" borderId="25" xfId="5" applyFont="1" applyFill="1" applyBorder="1" applyAlignment="1">
      <alignment horizontal="center" vertical="center" wrapText="1"/>
    </xf>
    <xf numFmtId="0" fontId="3" fillId="8" borderId="49" xfId="5" applyFont="1" applyFill="1" applyBorder="1"/>
    <xf numFmtId="0" fontId="3" fillId="8" borderId="50" xfId="5" applyFont="1" applyFill="1" applyBorder="1"/>
    <xf numFmtId="0" fontId="3" fillId="8" borderId="40" xfId="5" applyFont="1" applyFill="1"/>
    <xf numFmtId="0" fontId="5" fillId="11" borderId="25" xfId="5" applyFont="1" applyFill="1" applyBorder="1" applyAlignment="1">
      <alignment horizontal="center" vertical="center"/>
    </xf>
    <xf numFmtId="0" fontId="3" fillId="8" borderId="39" xfId="5" applyFont="1" applyFill="1" applyBorder="1"/>
    <xf numFmtId="0" fontId="3" fillId="8" borderId="24" xfId="5" applyFont="1" applyFill="1" applyBorder="1"/>
    <xf numFmtId="0" fontId="3" fillId="8" borderId="12" xfId="5" applyFont="1" applyFill="1" applyBorder="1"/>
    <xf numFmtId="0" fontId="3" fillId="8" borderId="4" xfId="5" applyFont="1" applyFill="1" applyBorder="1"/>
    <xf numFmtId="0" fontId="16" fillId="0" borderId="13" xfId="5" applyFont="1" applyBorder="1" applyAlignment="1">
      <alignment horizontal="left" vertical="center" wrapText="1"/>
    </xf>
    <xf numFmtId="0" fontId="25" fillId="0" borderId="23" xfId="5" applyFont="1" applyBorder="1"/>
    <xf numFmtId="0" fontId="16" fillId="0" borderId="13" xfId="1" applyFont="1" applyBorder="1" applyAlignment="1">
      <alignment horizontal="center" vertical="center" wrapText="1"/>
    </xf>
    <xf numFmtId="0" fontId="25" fillId="0" borderId="23" xfId="1" applyFont="1" applyBorder="1" applyAlignment="1">
      <alignment horizontal="center"/>
    </xf>
    <xf numFmtId="164" fontId="16" fillId="0" borderId="13" xfId="4" applyFont="1" applyBorder="1" applyAlignment="1">
      <alignment horizontal="left" vertical="center" wrapText="1"/>
    </xf>
    <xf numFmtId="164" fontId="25" fillId="0" borderId="23" xfId="4" applyFont="1" applyBorder="1"/>
    <xf numFmtId="164" fontId="16" fillId="0" borderId="13" xfId="4" applyFont="1" applyBorder="1" applyAlignment="1">
      <alignment horizontal="left" vertical="center"/>
    </xf>
    <xf numFmtId="9" fontId="5" fillId="11" borderId="54" xfId="5" applyNumberFormat="1" applyFont="1" applyFill="1" applyBorder="1" applyAlignment="1">
      <alignment horizontal="center" vertical="center" wrapText="1"/>
    </xf>
    <xf numFmtId="9" fontId="5" fillId="11" borderId="55" xfId="5" applyNumberFormat="1" applyFont="1" applyFill="1" applyBorder="1" applyAlignment="1">
      <alignment horizontal="center" vertical="center" wrapText="1"/>
    </xf>
    <xf numFmtId="0" fontId="8" fillId="0" borderId="49" xfId="5" applyFont="1" applyBorder="1" applyAlignment="1">
      <alignment horizontal="center" vertical="center" wrapText="1"/>
    </xf>
    <xf numFmtId="0" fontId="8" fillId="0" borderId="39" xfId="5" applyFont="1" applyBorder="1" applyAlignment="1">
      <alignment horizontal="center" vertical="center" wrapText="1"/>
    </xf>
    <xf numFmtId="0" fontId="8" fillId="0" borderId="12" xfId="5" applyFont="1" applyBorder="1" applyAlignment="1">
      <alignment horizontal="center" vertical="center" wrapText="1"/>
    </xf>
    <xf numFmtId="0" fontId="8" fillId="0" borderId="4" xfId="5" applyFont="1" applyBorder="1" applyAlignment="1">
      <alignment horizontal="center" vertical="center" wrapText="1"/>
    </xf>
    <xf numFmtId="0" fontId="8" fillId="0" borderId="25" xfId="5" applyFont="1" applyBorder="1" applyAlignment="1">
      <alignment horizontal="left" vertical="center" wrapText="1"/>
    </xf>
    <xf numFmtId="0" fontId="8" fillId="0" borderId="49" xfId="5" applyFont="1" applyBorder="1" applyAlignment="1">
      <alignment horizontal="left" vertical="center" wrapText="1"/>
    </xf>
    <xf numFmtId="0" fontId="8" fillId="0" borderId="39" xfId="5" applyFont="1" applyBorder="1" applyAlignment="1">
      <alignment horizontal="left" vertical="center" wrapText="1"/>
    </xf>
    <xf numFmtId="0" fontId="8" fillId="0" borderId="24" xfId="5" applyFont="1" applyBorder="1" applyAlignment="1">
      <alignment horizontal="left" vertical="center" wrapText="1"/>
    </xf>
    <xf numFmtId="0" fontId="8" fillId="0" borderId="12" xfId="5" applyFont="1" applyBorder="1" applyAlignment="1">
      <alignment horizontal="left" vertical="center" wrapText="1"/>
    </xf>
    <xf numFmtId="0" fontId="8" fillId="0" borderId="4" xfId="5" applyFont="1" applyBorder="1" applyAlignment="1">
      <alignment horizontal="left" vertical="center" wrapText="1"/>
    </xf>
    <xf numFmtId="0" fontId="9" fillId="0" borderId="13" xfId="5" applyFont="1" applyBorder="1" applyAlignment="1">
      <alignment horizontal="center" vertical="center"/>
    </xf>
    <xf numFmtId="0" fontId="3" fillId="0" borderId="23" xfId="5" applyFont="1" applyBorder="1"/>
    <xf numFmtId="9" fontId="3" fillId="8" borderId="55" xfId="5" applyNumberFormat="1" applyFont="1" applyFill="1" applyBorder="1"/>
    <xf numFmtId="0" fontId="8" fillId="0" borderId="108" xfId="5" applyFont="1" applyBorder="1" applyAlignment="1">
      <alignment horizontal="center" vertical="center" wrapText="1"/>
    </xf>
    <xf numFmtId="0" fontId="8" fillId="0" borderId="109" xfId="5" applyFont="1" applyBorder="1" applyAlignment="1">
      <alignment horizontal="center" vertical="center" wrapText="1"/>
    </xf>
    <xf numFmtId="0" fontId="9" fillId="0" borderId="94" xfId="5" applyFont="1" applyBorder="1" applyAlignment="1">
      <alignment horizontal="center" vertical="center"/>
    </xf>
    <xf numFmtId="0" fontId="9" fillId="0" borderId="23" xfId="5" applyFont="1" applyBorder="1" applyAlignment="1">
      <alignment horizontal="center" vertical="center"/>
    </xf>
    <xf numFmtId="0" fontId="25" fillId="0" borderId="39" xfId="5" applyFont="1" applyBorder="1" applyAlignment="1">
      <alignment horizontal="left" vertical="center" wrapText="1"/>
    </xf>
    <xf numFmtId="0" fontId="25" fillId="0" borderId="4" xfId="5" applyFont="1" applyBorder="1" applyAlignment="1">
      <alignment horizontal="left" vertical="center" wrapText="1"/>
    </xf>
    <xf numFmtId="0" fontId="9" fillId="0" borderId="54" xfId="5" applyFont="1" applyBorder="1" applyAlignment="1">
      <alignment horizontal="center" vertical="center"/>
    </xf>
    <xf numFmtId="0" fontId="9" fillId="0" borderId="55" xfId="5" applyFont="1" applyBorder="1" applyAlignment="1">
      <alignment horizontal="center" vertical="center"/>
    </xf>
    <xf numFmtId="0" fontId="9" fillId="14" borderId="13" xfId="5" applyFont="1" applyFill="1" applyBorder="1" applyAlignment="1">
      <alignment horizontal="center" vertical="center"/>
    </xf>
    <xf numFmtId="0" fontId="9" fillId="11" borderId="25" xfId="5" applyFont="1" applyFill="1" applyBorder="1" applyAlignment="1">
      <alignment horizontal="center" vertical="center"/>
    </xf>
    <xf numFmtId="0" fontId="9" fillId="11" borderId="13" xfId="5" applyFont="1" applyFill="1" applyBorder="1" applyAlignment="1">
      <alignment horizontal="center" vertical="center" wrapText="1"/>
    </xf>
    <xf numFmtId="0" fontId="9" fillId="11" borderId="8" xfId="5" applyFont="1" applyFill="1" applyBorder="1" applyAlignment="1">
      <alignment horizontal="center" vertical="center" wrapText="1"/>
    </xf>
    <xf numFmtId="0" fontId="5" fillId="2" borderId="25" xfId="5" applyFont="1" applyFill="1" applyBorder="1" applyAlignment="1">
      <alignment horizontal="center" vertical="center" wrapText="1"/>
    </xf>
    <xf numFmtId="0" fontId="3" fillId="0" borderId="49" xfId="5" applyFont="1" applyBorder="1"/>
    <xf numFmtId="0" fontId="3" fillId="0" borderId="39" xfId="5" applyFont="1" applyBorder="1"/>
    <xf numFmtId="0" fontId="3" fillId="0" borderId="50" xfId="5" applyFont="1" applyBorder="1"/>
    <xf numFmtId="0" fontId="0" fillId="0" borderId="40" xfId="5" applyFont="1"/>
    <xf numFmtId="0" fontId="3" fillId="0" borderId="2" xfId="5" applyFont="1" applyBorder="1"/>
    <xf numFmtId="0" fontId="3" fillId="0" borderId="24" xfId="5" applyFont="1" applyBorder="1"/>
    <xf numFmtId="0" fontId="3" fillId="0" borderId="12" xfId="5" applyFont="1" applyBorder="1"/>
    <xf numFmtId="0" fontId="3" fillId="0" borderId="4" xfId="5" applyFont="1" applyBorder="1"/>
    <xf numFmtId="0" fontId="9" fillId="3" borderId="25" xfId="5" applyFont="1" applyFill="1" applyBorder="1" applyAlignment="1">
      <alignment horizontal="center" vertical="center" textRotation="90" wrapText="1"/>
    </xf>
    <xf numFmtId="0" fontId="27" fillId="0" borderId="48" xfId="5" applyFont="1" applyBorder="1" applyAlignment="1">
      <alignment horizontal="left" vertical="center"/>
    </xf>
    <xf numFmtId="0" fontId="26" fillId="0" borderId="48" xfId="5" applyFont="1" applyBorder="1" applyAlignment="1">
      <alignment horizontal="left"/>
    </xf>
    <xf numFmtId="0" fontId="26" fillId="0" borderId="7" xfId="5" applyFont="1" applyBorder="1" applyAlignment="1">
      <alignment horizontal="left"/>
    </xf>
    <xf numFmtId="0" fontId="5" fillId="11" borderId="47" xfId="5" applyFont="1" applyFill="1" applyBorder="1" applyAlignment="1">
      <alignment horizontal="left" vertical="center"/>
    </xf>
    <xf numFmtId="0" fontId="19" fillId="8" borderId="59" xfId="5" applyFont="1" applyFill="1" applyBorder="1" applyAlignment="1">
      <alignment horizontal="left" vertical="center"/>
    </xf>
    <xf numFmtId="0" fontId="5" fillId="11" borderId="54" xfId="5" applyFont="1" applyFill="1" applyBorder="1" applyAlignment="1">
      <alignment horizontal="left" vertical="center" wrapText="1"/>
    </xf>
    <xf numFmtId="0" fontId="19" fillId="8" borderId="68" xfId="5" applyFont="1" applyFill="1" applyBorder="1" applyAlignment="1">
      <alignment horizontal="left" vertical="center" wrapText="1"/>
    </xf>
    <xf numFmtId="0" fontId="19" fillId="8" borderId="55" xfId="5" applyFont="1" applyFill="1" applyBorder="1" applyAlignment="1">
      <alignment horizontal="left" vertical="center" wrapText="1"/>
    </xf>
    <xf numFmtId="0" fontId="27" fillId="0" borderId="40" xfId="5" applyFont="1" applyAlignment="1">
      <alignment horizontal="left" vertical="center" wrapText="1"/>
    </xf>
    <xf numFmtId="0" fontId="19" fillId="0" borderId="40" xfId="5" applyFont="1" applyAlignment="1">
      <alignment horizontal="left"/>
    </xf>
    <xf numFmtId="0" fontId="19" fillId="0" borderId="49" xfId="5" applyFont="1" applyBorder="1" applyAlignment="1">
      <alignment horizontal="left"/>
    </xf>
    <xf numFmtId="0" fontId="19" fillId="0" borderId="39" xfId="5" applyFont="1" applyBorder="1" applyAlignment="1">
      <alignment horizontal="left"/>
    </xf>
    <xf numFmtId="0" fontId="5" fillId="0" borderId="40" xfId="5" applyFont="1" applyAlignment="1">
      <alignment horizontal="left"/>
    </xf>
    <xf numFmtId="0" fontId="19" fillId="0" borderId="2" xfId="5" applyFont="1" applyBorder="1" applyAlignment="1">
      <alignment horizontal="left"/>
    </xf>
    <xf numFmtId="0" fontId="19" fillId="0" borderId="44" xfId="5" applyFont="1" applyBorder="1" applyAlignment="1">
      <alignment horizontal="left"/>
    </xf>
    <xf numFmtId="0" fontId="19" fillId="0" borderId="45" xfId="5" applyFont="1" applyBorder="1" applyAlignment="1">
      <alignment horizontal="left"/>
    </xf>
    <xf numFmtId="0" fontId="5" fillId="11" borderId="31" xfId="5" applyFont="1" applyFill="1" applyBorder="1" applyAlignment="1">
      <alignment horizontal="left" vertical="center"/>
    </xf>
    <xf numFmtId="0" fontId="19" fillId="8" borderId="3" xfId="5" applyFont="1" applyFill="1" applyBorder="1" applyAlignment="1">
      <alignment horizontal="left" vertical="center"/>
    </xf>
    <xf numFmtId="0" fontId="5" fillId="11" borderId="63" xfId="5" applyFont="1" applyFill="1" applyBorder="1" applyAlignment="1">
      <alignment horizontal="left" vertical="center" wrapText="1"/>
    </xf>
    <xf numFmtId="0" fontId="5" fillId="11" borderId="3" xfId="5" applyFont="1" applyFill="1" applyBorder="1" applyAlignment="1">
      <alignment horizontal="left" vertical="center" wrapText="1"/>
    </xf>
    <xf numFmtId="0" fontId="9" fillId="4" borderId="25" xfId="5" applyFont="1" applyFill="1" applyBorder="1" applyAlignment="1">
      <alignment horizontal="center" vertical="center" textRotation="90" wrapText="1"/>
    </xf>
    <xf numFmtId="0" fontId="9" fillId="11" borderId="25" xfId="5" applyFont="1" applyFill="1" applyBorder="1" applyAlignment="1">
      <alignment horizontal="center" vertical="center" wrapText="1"/>
    </xf>
    <xf numFmtId="0" fontId="9" fillId="11" borderId="15" xfId="5" applyFont="1" applyFill="1" applyBorder="1" applyAlignment="1">
      <alignment horizontal="center" vertical="center" wrapText="1"/>
    </xf>
    <xf numFmtId="0" fontId="3" fillId="8" borderId="35" xfId="5" applyFont="1" applyFill="1" applyBorder="1"/>
    <xf numFmtId="0" fontId="5" fillId="11" borderId="56" xfId="5" applyFont="1" applyFill="1" applyBorder="1" applyAlignment="1">
      <alignment horizontal="center" vertical="center"/>
    </xf>
    <xf numFmtId="0" fontId="18" fillId="8" borderId="57" xfId="5" applyFont="1" applyFill="1" applyBorder="1"/>
    <xf numFmtId="0" fontId="18" fillId="8" borderId="58" xfId="5" applyFont="1" applyFill="1" applyBorder="1"/>
    <xf numFmtId="0" fontId="9" fillId="11" borderId="41" xfId="5" applyFont="1" applyFill="1" applyBorder="1" applyAlignment="1">
      <alignment horizontal="center" vertical="center" wrapText="1"/>
    </xf>
    <xf numFmtId="0" fontId="9" fillId="11" borderId="40" xfId="5" applyFont="1" applyFill="1" applyAlignment="1">
      <alignment horizontal="center" vertical="center" wrapText="1"/>
    </xf>
    <xf numFmtId="0" fontId="5" fillId="11" borderId="60" xfId="5" applyFont="1" applyFill="1" applyBorder="1" applyAlignment="1">
      <alignment horizontal="left" vertical="center"/>
    </xf>
    <xf numFmtId="0" fontId="19" fillId="8" borderId="61" xfId="5" applyFont="1" applyFill="1" applyBorder="1" applyAlignment="1">
      <alignment horizontal="left" vertical="center"/>
    </xf>
    <xf numFmtId="0" fontId="5" fillId="11" borderId="63" xfId="5" applyFont="1" applyFill="1" applyBorder="1" applyAlignment="1">
      <alignment horizontal="left" vertical="center"/>
    </xf>
    <xf numFmtId="0" fontId="5" fillId="11" borderId="5" xfId="5" applyFont="1" applyFill="1" applyBorder="1" applyAlignment="1">
      <alignment horizontal="left" vertical="center"/>
    </xf>
    <xf numFmtId="0" fontId="19" fillId="8" borderId="6" xfId="5" applyFont="1" applyFill="1" applyBorder="1" applyAlignment="1">
      <alignment horizontal="left" vertical="center"/>
    </xf>
    <xf numFmtId="0" fontId="5" fillId="11" borderId="65" xfId="5" applyFont="1" applyFill="1" applyBorder="1" applyAlignment="1">
      <alignment horizontal="left" vertical="center"/>
    </xf>
    <xf numFmtId="0" fontId="19" fillId="8" borderId="66" xfId="5" applyFont="1" applyFill="1" applyBorder="1" applyAlignment="1">
      <alignment horizontal="left" vertical="center"/>
    </xf>
    <xf numFmtId="0" fontId="8" fillId="0" borderId="25" xfId="5" applyFont="1" applyBorder="1" applyAlignment="1">
      <alignment horizontal="center" vertical="center" wrapText="1"/>
    </xf>
    <xf numFmtId="0" fontId="8" fillId="0" borderId="24" xfId="5" applyFont="1" applyBorder="1" applyAlignment="1">
      <alignment horizontal="center" vertical="center" wrapText="1"/>
    </xf>
    <xf numFmtId="0" fontId="17" fillId="2" borderId="52" xfId="5" applyFont="1" applyFill="1" applyBorder="1" applyAlignment="1">
      <alignment horizontal="center" vertical="center" wrapText="1"/>
    </xf>
    <xf numFmtId="164" fontId="25" fillId="0" borderId="94" xfId="4" applyFont="1" applyBorder="1"/>
    <xf numFmtId="9" fontId="5" fillId="11" borderId="25" xfId="5" applyNumberFormat="1" applyFont="1" applyFill="1" applyBorder="1" applyAlignment="1">
      <alignment horizontal="center" vertical="center" wrapText="1"/>
    </xf>
    <xf numFmtId="9" fontId="3" fillId="8" borderId="50" xfId="5" applyNumberFormat="1" applyFont="1" applyFill="1" applyBorder="1"/>
    <xf numFmtId="0" fontId="28" fillId="0" borderId="39" xfId="5" applyFont="1" applyBorder="1"/>
    <xf numFmtId="0" fontId="28" fillId="0" borderId="24" xfId="5" applyFont="1" applyBorder="1"/>
    <xf numFmtId="0" fontId="28" fillId="0" borderId="4" xfId="5" applyFont="1" applyBorder="1"/>
    <xf numFmtId="0" fontId="9" fillId="0" borderId="25" xfId="5" applyFont="1" applyBorder="1" applyAlignment="1">
      <alignment horizontal="left" vertical="center" wrapText="1"/>
    </xf>
    <xf numFmtId="0" fontId="28" fillId="0" borderId="12" xfId="5" applyFont="1" applyBorder="1"/>
    <xf numFmtId="0" fontId="16" fillId="0" borderId="90" xfId="5" applyFont="1" applyBorder="1" applyAlignment="1">
      <alignment horizontal="center" vertical="center" wrapText="1"/>
    </xf>
    <xf numFmtId="0" fontId="25" fillId="0" borderId="92" xfId="5" applyFont="1" applyBorder="1" applyAlignment="1">
      <alignment horizontal="center"/>
    </xf>
    <xf numFmtId="0" fontId="16" fillId="0" borderId="13" xfId="5" applyFont="1" applyBorder="1" applyAlignment="1">
      <alignment horizontal="center" vertical="center" wrapText="1"/>
    </xf>
    <xf numFmtId="0" fontId="25" fillId="0" borderId="23" xfId="5" applyFont="1" applyBorder="1" applyAlignment="1">
      <alignment horizontal="center"/>
    </xf>
    <xf numFmtId="0" fontId="3" fillId="0" borderId="40" xfId="5" applyFont="1"/>
    <xf numFmtId="0" fontId="25" fillId="0" borderId="94" xfId="5" applyFont="1" applyBorder="1"/>
    <xf numFmtId="0" fontId="25" fillId="0" borderId="94" xfId="1" applyFont="1" applyBorder="1" applyAlignment="1">
      <alignment horizontal="center"/>
    </xf>
    <xf numFmtId="9" fontId="3" fillId="8" borderId="68" xfId="5" applyNumberFormat="1" applyFont="1" applyFill="1" applyBorder="1"/>
    <xf numFmtId="0" fontId="25" fillId="0" borderId="94" xfId="5" applyFont="1" applyBorder="1" applyAlignment="1">
      <alignment horizontal="center"/>
    </xf>
    <xf numFmtId="0" fontId="9" fillId="11" borderId="24" xfId="5" applyFont="1" applyFill="1" applyBorder="1" applyAlignment="1">
      <alignment horizontal="center" vertical="center" wrapText="1"/>
    </xf>
    <xf numFmtId="0" fontId="16" fillId="0" borderId="151" xfId="5" applyFont="1" applyBorder="1" applyAlignment="1">
      <alignment horizontal="left" vertical="center" wrapText="1"/>
    </xf>
    <xf numFmtId="0" fontId="25" fillId="0" borderId="155" xfId="5" applyFont="1" applyBorder="1"/>
    <xf numFmtId="0" fontId="16" fillId="0" borderId="151" xfId="1" applyFont="1" applyBorder="1" applyAlignment="1">
      <alignment horizontal="center" vertical="center" wrapText="1"/>
    </xf>
    <xf numFmtId="0" fontId="25" fillId="0" borderId="155" xfId="1" applyFont="1" applyBorder="1" applyAlignment="1">
      <alignment horizontal="center"/>
    </xf>
    <xf numFmtId="164" fontId="16" fillId="0" borderId="151" xfId="4" applyFont="1" applyBorder="1" applyAlignment="1">
      <alignment horizontal="left" vertical="center"/>
    </xf>
    <xf numFmtId="164" fontId="25" fillId="0" borderId="155" xfId="4" applyFont="1" applyBorder="1"/>
    <xf numFmtId="0" fontId="8" fillId="0" borderId="96" xfId="5" applyFont="1" applyBorder="1" applyAlignment="1">
      <alignment horizontal="center" vertical="center" wrapText="1"/>
    </xf>
    <xf numFmtId="0" fontId="3" fillId="0" borderId="97" xfId="5" applyFont="1" applyBorder="1"/>
    <xf numFmtId="0" fontId="3" fillId="0" borderId="99" xfId="5" applyFont="1" applyBorder="1"/>
    <xf numFmtId="0" fontId="3" fillId="0" borderId="100" xfId="5" applyFont="1" applyBorder="1"/>
    <xf numFmtId="0" fontId="26" fillId="0" borderId="40" xfId="5" applyFont="1" applyAlignment="1">
      <alignment horizontal="left"/>
    </xf>
    <xf numFmtId="0" fontId="26" fillId="0" borderId="49" xfId="5" applyFont="1" applyBorder="1" applyAlignment="1">
      <alignment horizontal="left"/>
    </xf>
    <xf numFmtId="0" fontId="26" fillId="0" borderId="39" xfId="5" applyFont="1" applyBorder="1" applyAlignment="1">
      <alignment horizontal="left"/>
    </xf>
    <xf numFmtId="0" fontId="7" fillId="0" borderId="40" xfId="5" applyFont="1" applyAlignment="1">
      <alignment horizontal="left"/>
    </xf>
    <xf numFmtId="0" fontId="26" fillId="0" borderId="2" xfId="5" applyFont="1" applyBorder="1" applyAlignment="1">
      <alignment horizontal="left"/>
    </xf>
    <xf numFmtId="0" fontId="26" fillId="0" borderId="44" xfId="5" applyFont="1" applyBorder="1" applyAlignment="1">
      <alignment horizontal="left"/>
    </xf>
    <xf numFmtId="0" fontId="26" fillId="0" borderId="45" xfId="5" applyFont="1" applyBorder="1" applyAlignment="1">
      <alignment horizontal="left"/>
    </xf>
    <xf numFmtId="0" fontId="34" fillId="0" borderId="40" xfId="5" applyFont="1" applyAlignment="1">
      <alignment horizontal="left" vertical="center" wrapText="1"/>
    </xf>
    <xf numFmtId="0" fontId="7" fillId="0" borderId="49" xfId="5" applyFont="1" applyBorder="1" applyAlignment="1">
      <alignment horizontal="center" vertical="center" wrapText="1"/>
    </xf>
    <xf numFmtId="0" fontId="26" fillId="0" borderId="39" xfId="5" applyFont="1" applyBorder="1"/>
    <xf numFmtId="0" fontId="26" fillId="0" borderId="12" xfId="5" applyFont="1" applyBorder="1"/>
    <xf numFmtId="0" fontId="26" fillId="0" borderId="4" xfId="5" applyFont="1" applyBorder="1"/>
    <xf numFmtId="0" fontId="8" fillId="0" borderId="95" xfId="5" applyFont="1" applyBorder="1" applyAlignment="1">
      <alignment horizontal="center" vertical="center" wrapText="1"/>
    </xf>
    <xf numFmtId="0" fontId="8" fillId="0" borderId="97" xfId="5" applyFont="1" applyBorder="1" applyAlignment="1">
      <alignment horizontal="center" vertical="center" wrapText="1"/>
    </xf>
    <xf numFmtId="0" fontId="8" fillId="0" borderId="98" xfId="5" applyFont="1" applyBorder="1" applyAlignment="1">
      <alignment horizontal="center" vertical="center" wrapText="1"/>
    </xf>
    <xf numFmtId="0" fontId="8" fillId="0" borderId="99" xfId="5" applyFont="1" applyBorder="1" applyAlignment="1">
      <alignment horizontal="center" vertical="center" wrapText="1"/>
    </xf>
    <xf numFmtId="0" fontId="8" fillId="0" borderId="100" xfId="5" applyFont="1" applyBorder="1" applyAlignment="1">
      <alignment horizontal="center" vertical="center" wrapText="1"/>
    </xf>
    <xf numFmtId="0" fontId="7" fillId="0" borderId="25" xfId="5" applyFont="1" applyBorder="1" applyAlignment="1">
      <alignment horizontal="center" vertical="center" wrapText="1"/>
    </xf>
    <xf numFmtId="0" fontId="26" fillId="0" borderId="24" xfId="5" applyFont="1" applyBorder="1"/>
    <xf numFmtId="0" fontId="16" fillId="2" borderId="52" xfId="5" applyFont="1" applyFill="1" applyBorder="1" applyAlignment="1">
      <alignment horizontal="left" vertical="center" wrapText="1"/>
    </xf>
    <xf numFmtId="0" fontId="25" fillId="0" borderId="52" xfId="5" applyFont="1" applyBorder="1" applyAlignment="1">
      <alignment wrapText="1"/>
    </xf>
    <xf numFmtId="0" fontId="17" fillId="2" borderId="84" xfId="5" applyFont="1" applyFill="1" applyBorder="1" applyAlignment="1">
      <alignment horizontal="left" vertical="center"/>
    </xf>
    <xf numFmtId="0" fontId="17" fillId="2" borderId="85" xfId="5" applyFont="1" applyFill="1" applyBorder="1" applyAlignment="1">
      <alignment horizontal="left" vertical="center"/>
    </xf>
    <xf numFmtId="0" fontId="17" fillId="2" borderId="86" xfId="5" applyFont="1" applyFill="1" applyBorder="1" applyAlignment="1">
      <alignment horizontal="left" vertical="center"/>
    </xf>
    <xf numFmtId="0" fontId="26" fillId="0" borderId="49" xfId="5" applyFont="1" applyBorder="1"/>
    <xf numFmtId="0" fontId="9" fillId="11" borderId="90" xfId="5" applyFont="1" applyFill="1" applyBorder="1" applyAlignment="1">
      <alignment horizontal="center" vertical="center" wrapText="1"/>
    </xf>
    <xf numFmtId="0" fontId="3" fillId="8" borderId="92" xfId="5" applyFont="1" applyFill="1" applyBorder="1"/>
    <xf numFmtId="0" fontId="9" fillId="11" borderId="91" xfId="5" applyFont="1" applyFill="1" applyBorder="1" applyAlignment="1">
      <alignment horizontal="center" vertical="center" wrapText="1"/>
    </xf>
    <xf numFmtId="0" fontId="3" fillId="8" borderId="93" xfId="5" applyFont="1" applyFill="1" applyBorder="1"/>
    <xf numFmtId="0" fontId="9" fillId="11" borderId="9" xfId="5" applyFont="1" applyFill="1" applyBorder="1" applyAlignment="1">
      <alignment horizontal="center" vertical="center" wrapText="1"/>
    </xf>
    <xf numFmtId="0" fontId="3" fillId="8" borderId="2" xfId="5" applyFont="1" applyFill="1" applyBorder="1"/>
    <xf numFmtId="0" fontId="19" fillId="8" borderId="44" xfId="5" applyFont="1" applyFill="1" applyBorder="1" applyAlignment="1">
      <alignment horizontal="left" vertical="center"/>
    </xf>
    <xf numFmtId="0" fontId="19" fillId="8" borderId="78" xfId="5" applyFont="1" applyFill="1" applyBorder="1" applyAlignment="1">
      <alignment horizontal="left" vertical="center"/>
    </xf>
    <xf numFmtId="0" fontId="19" fillId="8" borderId="48" xfId="5" applyFont="1" applyFill="1" applyBorder="1" applyAlignment="1">
      <alignment horizontal="left" vertical="center"/>
    </xf>
    <xf numFmtId="0" fontId="5" fillId="11" borderId="78" xfId="5" applyFont="1" applyFill="1" applyBorder="1" applyAlignment="1">
      <alignment horizontal="left" vertical="center" wrapText="1"/>
    </xf>
    <xf numFmtId="14" fontId="8" fillId="0" borderId="95" xfId="5" applyNumberFormat="1" applyFont="1" applyBorder="1" applyAlignment="1">
      <alignment horizontal="left" vertical="center" wrapText="1"/>
    </xf>
    <xf numFmtId="0" fontId="8" fillId="0" borderId="96" xfId="5" applyFont="1" applyBorder="1" applyAlignment="1">
      <alignment horizontal="left" vertical="center" wrapText="1"/>
    </xf>
    <xf numFmtId="0" fontId="8" fillId="0" borderId="97" xfId="5" applyFont="1" applyBorder="1" applyAlignment="1">
      <alignment horizontal="left" vertical="center" wrapText="1"/>
    </xf>
    <xf numFmtId="0" fontId="8" fillId="0" borderId="98" xfId="5" applyFont="1" applyBorder="1" applyAlignment="1">
      <alignment horizontal="left" vertical="center" wrapText="1"/>
    </xf>
    <xf numFmtId="0" fontId="8" fillId="0" borderId="99" xfId="5" applyFont="1" applyBorder="1" applyAlignment="1">
      <alignment horizontal="left" vertical="center" wrapText="1"/>
    </xf>
    <xf numFmtId="0" fontId="8" fillId="0" borderId="100" xfId="5" applyFont="1" applyBorder="1" applyAlignment="1">
      <alignment horizontal="left" vertical="center" wrapText="1"/>
    </xf>
    <xf numFmtId="0" fontId="21" fillId="11" borderId="41" xfId="5" applyFont="1" applyFill="1" applyBorder="1" applyAlignment="1">
      <alignment horizontal="center" vertical="center" wrapText="1"/>
    </xf>
    <xf numFmtId="0" fontId="21" fillId="11" borderId="40" xfId="5" applyFont="1" applyFill="1" applyAlignment="1">
      <alignment horizontal="center" vertical="center" wrapText="1"/>
    </xf>
    <xf numFmtId="0" fontId="26" fillId="0" borderId="40" xfId="5" applyFont="1"/>
    <xf numFmtId="0" fontId="26" fillId="0" borderId="2" xfId="5" applyFont="1" applyBorder="1"/>
    <xf numFmtId="0" fontId="8" fillId="0" borderId="132" xfId="5" applyFont="1" applyBorder="1" applyAlignment="1">
      <alignment horizontal="center" vertical="center" wrapText="1"/>
    </xf>
    <xf numFmtId="0" fontId="8" fillId="0" borderId="40" xfId="5" applyFont="1" applyAlignment="1">
      <alignment horizontal="center" vertical="center" wrapText="1"/>
    </xf>
    <xf numFmtId="0" fontId="8" fillId="0" borderId="134" xfId="5" applyFont="1" applyBorder="1" applyAlignment="1">
      <alignment horizontal="center" vertical="center" wrapText="1"/>
    </xf>
    <xf numFmtId="0" fontId="7" fillId="0" borderId="96" xfId="5" applyFont="1" applyBorder="1" applyAlignment="1">
      <alignment horizontal="center" vertical="center" wrapText="1"/>
    </xf>
    <xf numFmtId="0" fontId="26" fillId="0" borderId="154" xfId="5" applyFont="1" applyBorder="1"/>
    <xf numFmtId="0" fontId="26" fillId="0" borderId="99" xfId="5" applyFont="1" applyBorder="1"/>
    <xf numFmtId="0" fontId="26" fillId="0" borderId="159" xfId="5" applyFont="1" applyBorder="1"/>
    <xf numFmtId="0" fontId="25" fillId="0" borderId="151" xfId="5" applyFont="1" applyBorder="1" applyAlignment="1">
      <alignment horizontal="left" vertical="center" wrapText="1"/>
    </xf>
    <xf numFmtId="0" fontId="25" fillId="0" borderId="155" xfId="5" applyFont="1" applyBorder="1" applyAlignment="1">
      <alignment horizontal="left" vertical="center" wrapText="1"/>
    </xf>
    <xf numFmtId="0" fontId="25" fillId="0" borderId="90" xfId="5" applyFont="1" applyBorder="1" applyAlignment="1">
      <alignment horizontal="center" vertical="center"/>
    </xf>
    <xf numFmtId="0" fontId="25" fillId="0" borderId="92" xfId="5" applyFont="1" applyBorder="1" applyAlignment="1">
      <alignment horizontal="center" vertical="center"/>
    </xf>
    <xf numFmtId="0" fontId="25" fillId="0" borderId="160" xfId="5" applyFont="1" applyBorder="1" applyAlignment="1">
      <alignment horizontal="center" vertical="center"/>
    </xf>
    <xf numFmtId="0" fontId="16" fillId="0" borderId="39" xfId="1" applyFont="1" applyBorder="1" applyAlignment="1">
      <alignment horizontal="center" vertical="center" wrapText="1"/>
    </xf>
    <xf numFmtId="0" fontId="25" fillId="0" borderId="4" xfId="1" applyFont="1" applyBorder="1" applyAlignment="1">
      <alignment horizontal="center"/>
    </xf>
    <xf numFmtId="0" fontId="16" fillId="0" borderId="39" xfId="1" applyFont="1" applyBorder="1" applyAlignment="1">
      <alignment horizontal="left" vertical="center" wrapText="1"/>
    </xf>
    <xf numFmtId="0" fontId="25" fillId="0" borderId="4" xfId="1" applyFont="1" applyBorder="1"/>
    <xf numFmtId="9" fontId="5" fillId="11" borderId="54" xfId="1" applyNumberFormat="1" applyFont="1" applyFill="1" applyBorder="1" applyAlignment="1">
      <alignment horizontal="center" vertical="center" wrapText="1"/>
    </xf>
    <xf numFmtId="9" fontId="3" fillId="8" borderId="55" xfId="1" applyNumberFormat="1" applyFont="1" applyFill="1" applyBorder="1"/>
    <xf numFmtId="0" fontId="8" fillId="0" borderId="49" xfId="1" applyFont="1" applyBorder="1" applyAlignment="1">
      <alignment horizontal="center" vertical="center" wrapText="1"/>
    </xf>
    <xf numFmtId="0" fontId="3" fillId="0" borderId="39" xfId="1" applyFont="1" applyBorder="1"/>
    <xf numFmtId="0" fontId="3" fillId="0" borderId="12" xfId="1" applyFont="1" applyBorder="1"/>
    <xf numFmtId="0" fontId="3" fillId="0" borderId="4" xfId="1" applyFont="1" applyBorder="1"/>
    <xf numFmtId="0" fontId="8" fillId="0" borderId="95" xfId="1" applyFont="1" applyBorder="1" applyAlignment="1">
      <alignment horizontal="left" vertical="center" wrapText="1"/>
    </xf>
    <xf numFmtId="0" fontId="8" fillId="0" borderId="96" xfId="1" applyFont="1" applyBorder="1" applyAlignment="1">
      <alignment horizontal="left" vertical="center" wrapText="1"/>
    </xf>
    <xf numFmtId="0" fontId="8" fillId="0" borderId="97" xfId="1" applyFont="1" applyBorder="1" applyAlignment="1">
      <alignment horizontal="left" vertical="center" wrapText="1"/>
    </xf>
    <xf numFmtId="0" fontId="8" fillId="0" borderId="98" xfId="1" applyFont="1" applyBorder="1" applyAlignment="1">
      <alignment horizontal="left" vertical="center" wrapText="1"/>
    </xf>
    <xf numFmtId="0" fontId="8" fillId="0" borderId="99" xfId="1" applyFont="1" applyBorder="1" applyAlignment="1">
      <alignment horizontal="left" vertical="center" wrapText="1"/>
    </xf>
    <xf numFmtId="0" fontId="8" fillId="0" borderId="100" xfId="1" applyFont="1" applyBorder="1" applyAlignment="1">
      <alignment horizontal="left" vertical="center" wrapText="1"/>
    </xf>
    <xf numFmtId="9" fontId="5" fillId="11" borderId="25" xfId="1" applyNumberFormat="1" applyFont="1" applyFill="1" applyBorder="1" applyAlignment="1">
      <alignment horizontal="center" vertical="center" wrapText="1"/>
    </xf>
    <xf numFmtId="9" fontId="3" fillId="8" borderId="50" xfId="1" applyNumberFormat="1" applyFont="1" applyFill="1" applyBorder="1"/>
    <xf numFmtId="0" fontId="8" fillId="0" borderId="25" xfId="1" applyFont="1" applyBorder="1" applyAlignment="1">
      <alignment horizontal="center" vertical="center" wrapText="1"/>
    </xf>
    <xf numFmtId="0" fontId="3" fillId="0" borderId="49" xfId="1" applyFont="1" applyBorder="1"/>
    <xf numFmtId="0" fontId="3" fillId="0" borderId="24" xfId="1" applyFont="1" applyBorder="1"/>
    <xf numFmtId="0" fontId="9" fillId="0" borderId="95" xfId="1" applyFont="1" applyBorder="1" applyAlignment="1">
      <alignment horizontal="left" vertical="center" wrapText="1"/>
    </xf>
    <xf numFmtId="0" fontId="8" fillId="0" borderId="95" xfId="1" applyFont="1" applyBorder="1" applyAlignment="1">
      <alignment horizontal="center" vertical="center" wrapText="1"/>
    </xf>
    <xf numFmtId="0" fontId="8" fillId="0" borderId="96" xfId="1" applyFont="1" applyBorder="1" applyAlignment="1">
      <alignment horizontal="center" vertical="center" wrapText="1"/>
    </xf>
    <xf numFmtId="0" fontId="8" fillId="0" borderId="97" xfId="1" applyFont="1" applyBorder="1" applyAlignment="1">
      <alignment horizontal="center" vertical="center" wrapText="1"/>
    </xf>
    <xf numFmtId="0" fontId="8" fillId="0" borderId="98" xfId="1" applyFont="1" applyBorder="1" applyAlignment="1">
      <alignment horizontal="center" vertical="center" wrapText="1"/>
    </xf>
    <xf numFmtId="0" fontId="8" fillId="0" borderId="99" xfId="1" applyFont="1" applyBorder="1" applyAlignment="1">
      <alignment horizontal="center" vertical="center" wrapText="1"/>
    </xf>
    <xf numFmtId="0" fontId="8" fillId="0" borderId="100" xfId="1" applyFont="1" applyBorder="1" applyAlignment="1">
      <alignment horizontal="center" vertical="center" wrapText="1"/>
    </xf>
    <xf numFmtId="0" fontId="27" fillId="0" borderId="12" xfId="5" applyFont="1" applyBorder="1" applyAlignment="1">
      <alignment horizontal="left" vertical="center"/>
    </xf>
    <xf numFmtId="0" fontId="26" fillId="0" borderId="12" xfId="5" applyFont="1" applyBorder="1" applyAlignment="1">
      <alignment horizontal="left"/>
    </xf>
    <xf numFmtId="0" fontId="26" fillId="0" borderId="4" xfId="5" applyFont="1" applyBorder="1" applyAlignment="1">
      <alignment horizontal="left"/>
    </xf>
    <xf numFmtId="0" fontId="5" fillId="11" borderId="41" xfId="5" applyFont="1" applyFill="1" applyBorder="1" applyAlignment="1">
      <alignment horizontal="left" vertical="center" wrapText="1"/>
    </xf>
    <xf numFmtId="0" fontId="19" fillId="8" borderId="41" xfId="5" applyFont="1" applyFill="1" applyBorder="1" applyAlignment="1">
      <alignment horizontal="left" vertical="center" wrapText="1"/>
    </xf>
    <xf numFmtId="0" fontId="27" fillId="0" borderId="52" xfId="5" applyFont="1" applyBorder="1" applyAlignment="1">
      <alignment horizontal="left" vertical="center" wrapText="1"/>
    </xf>
    <xf numFmtId="0" fontId="26" fillId="0" borderId="52" xfId="5" applyFont="1" applyBorder="1" applyAlignment="1">
      <alignment horizontal="left"/>
    </xf>
    <xf numFmtId="0" fontId="7" fillId="0" borderId="52" xfId="5" applyFont="1" applyBorder="1" applyAlignment="1">
      <alignment horizontal="left"/>
    </xf>
    <xf numFmtId="0" fontId="4" fillId="0" borderId="52" xfId="1" applyFont="1" applyBorder="1" applyAlignment="1">
      <alignment horizontal="center" vertical="center" wrapText="1"/>
    </xf>
    <xf numFmtId="0" fontId="6" fillId="6" borderId="52" xfId="1" applyFont="1" applyFill="1" applyBorder="1" applyAlignment="1">
      <alignment horizontal="center" vertical="center" wrapText="1"/>
    </xf>
    <xf numFmtId="0" fontId="5" fillId="15" borderId="52" xfId="1" applyFont="1" applyFill="1" applyBorder="1" applyAlignment="1">
      <alignment horizontal="center" vertical="center" wrapText="1"/>
    </xf>
    <xf numFmtId="0" fontId="3" fillId="10" borderId="52" xfId="1" applyFont="1" applyFill="1" applyBorder="1" applyAlignment="1">
      <alignment horizontal="center"/>
    </xf>
    <xf numFmtId="0" fontId="5" fillId="7" borderId="84" xfId="1" applyFont="1" applyFill="1" applyBorder="1" applyAlignment="1">
      <alignment horizontal="left" vertical="center"/>
    </xf>
    <xf numFmtId="0" fontId="5" fillId="7" borderId="86" xfId="1" applyFont="1" applyFill="1" applyBorder="1" applyAlignment="1">
      <alignment horizontal="left" vertical="center"/>
    </xf>
    <xf numFmtId="0" fontId="17" fillId="2" borderId="52" xfId="1" applyFont="1" applyFill="1" applyBorder="1" applyAlignment="1">
      <alignment horizontal="left" vertical="center" wrapText="1"/>
    </xf>
    <xf numFmtId="0" fontId="22" fillId="0" borderId="52" xfId="1" applyFont="1" applyBorder="1" applyAlignment="1">
      <alignment wrapText="1"/>
    </xf>
    <xf numFmtId="0" fontId="17" fillId="0" borderId="52" xfId="1" applyFont="1" applyBorder="1" applyAlignment="1">
      <alignment horizontal="left" vertical="center" wrapText="1"/>
    </xf>
    <xf numFmtId="0" fontId="5" fillId="7" borderId="52" xfId="1" applyFont="1" applyFill="1" applyBorder="1" applyAlignment="1">
      <alignment horizontal="center" vertical="center"/>
    </xf>
    <xf numFmtId="0" fontId="3" fillId="8" borderId="52" xfId="1" applyFont="1" applyFill="1" applyBorder="1"/>
    <xf numFmtId="0" fontId="17" fillId="2" borderId="84" xfId="1" applyFont="1" applyFill="1" applyBorder="1" applyAlignment="1">
      <alignment horizontal="left" vertical="center" wrapText="1"/>
    </xf>
    <xf numFmtId="0" fontId="17" fillId="2" borderId="85" xfId="1" applyFont="1" applyFill="1" applyBorder="1" applyAlignment="1">
      <alignment horizontal="left" vertical="center" wrapText="1"/>
    </xf>
    <xf numFmtId="0" fontId="17" fillId="2" borderId="86" xfId="1" applyFont="1" applyFill="1" applyBorder="1" applyAlignment="1">
      <alignment horizontal="left" vertical="center" wrapText="1"/>
    </xf>
    <xf numFmtId="0" fontId="21" fillId="0" borderId="53" xfId="1" applyFont="1" applyBorder="1" applyAlignment="1">
      <alignment horizontal="center" vertical="center"/>
    </xf>
    <xf numFmtId="0" fontId="5" fillId="7" borderId="52" xfId="1" applyFont="1" applyFill="1" applyBorder="1" applyAlignment="1">
      <alignment horizontal="left" vertical="center"/>
    </xf>
    <xf numFmtId="0" fontId="22" fillId="0" borderId="52" xfId="1" applyFont="1" applyBorder="1"/>
    <xf numFmtId="0" fontId="22" fillId="0" borderId="52" xfId="1" applyFont="1" applyBorder="1" applyAlignment="1">
      <alignment vertical="center"/>
    </xf>
    <xf numFmtId="0" fontId="5" fillId="11" borderId="8" xfId="1" applyFont="1" applyFill="1" applyBorder="1" applyAlignment="1">
      <alignment horizontal="center" vertical="center"/>
    </xf>
    <xf numFmtId="0" fontId="3" fillId="8" borderId="9" xfId="1" applyFont="1" applyFill="1" applyBorder="1"/>
    <xf numFmtId="0" fontId="3" fillId="8" borderId="36" xfId="1" applyFont="1" applyFill="1" applyBorder="1"/>
    <xf numFmtId="0" fontId="5" fillId="11" borderId="9" xfId="1" applyFont="1" applyFill="1" applyBorder="1" applyAlignment="1">
      <alignment horizontal="center" vertical="center"/>
    </xf>
    <xf numFmtId="0" fontId="5" fillId="11" borderId="13" xfId="1" applyFont="1" applyFill="1" applyBorder="1" applyAlignment="1">
      <alignment horizontal="center" vertical="center" textRotation="45" wrapText="1"/>
    </xf>
    <xf numFmtId="0" fontId="3" fillId="8" borderId="23" xfId="1" applyFont="1" applyFill="1" applyBorder="1"/>
    <xf numFmtId="0" fontId="5" fillId="11" borderId="25" xfId="1" applyFont="1" applyFill="1" applyBorder="1" applyAlignment="1">
      <alignment horizontal="center" vertical="center" wrapText="1"/>
    </xf>
    <xf numFmtId="0" fontId="3" fillId="8" borderId="49" xfId="1" applyFont="1" applyFill="1" applyBorder="1"/>
    <xf numFmtId="0" fontId="3" fillId="8" borderId="50" xfId="1" applyFont="1" applyFill="1" applyBorder="1"/>
    <xf numFmtId="0" fontId="3" fillId="8" borderId="40" xfId="1" applyFont="1" applyFill="1"/>
    <xf numFmtId="0" fontId="5" fillId="11" borderId="25" xfId="1" applyFont="1" applyFill="1" applyBorder="1" applyAlignment="1">
      <alignment horizontal="center" vertical="center"/>
    </xf>
    <xf numFmtId="0" fontId="3" fillId="8" borderId="39" xfId="1" applyFont="1" applyFill="1" applyBorder="1"/>
    <xf numFmtId="0" fontId="3" fillId="8" borderId="24" xfId="1" applyFont="1" applyFill="1" applyBorder="1"/>
    <xf numFmtId="0" fontId="3" fillId="8" borderId="12" xfId="1" applyFont="1" applyFill="1" applyBorder="1"/>
    <xf numFmtId="0" fontId="3" fillId="8" borderId="4" xfId="1" applyFont="1" applyFill="1" applyBorder="1"/>
    <xf numFmtId="0" fontId="5" fillId="11" borderId="13" xfId="1" applyFont="1" applyFill="1" applyBorder="1" applyAlignment="1">
      <alignment horizontal="center" vertical="center"/>
    </xf>
    <xf numFmtId="0" fontId="3" fillId="8" borderId="94" xfId="1" applyFont="1" applyFill="1" applyBorder="1"/>
    <xf numFmtId="0" fontId="5" fillId="11" borderId="13" xfId="1" applyFont="1" applyFill="1" applyBorder="1" applyAlignment="1">
      <alignment horizontal="center" vertical="center" wrapText="1"/>
    </xf>
    <xf numFmtId="0" fontId="9" fillId="0" borderId="25" xfId="1" applyFont="1" applyBorder="1" applyAlignment="1">
      <alignment horizontal="left" vertical="center" wrapText="1"/>
    </xf>
    <xf numFmtId="0" fontId="3" fillId="0" borderId="50" xfId="1" applyFont="1" applyBorder="1"/>
    <xf numFmtId="0" fontId="3" fillId="0" borderId="40" xfId="1" applyFont="1"/>
    <xf numFmtId="0" fontId="3" fillId="0" borderId="2" xfId="1" applyFont="1" applyBorder="1"/>
    <xf numFmtId="0" fontId="17" fillId="2" borderId="52" xfId="1" applyFont="1" applyFill="1" applyBorder="1" applyAlignment="1">
      <alignment horizontal="left" vertical="center"/>
    </xf>
    <xf numFmtId="0" fontId="9" fillId="14" borderId="13" xfId="1" applyFont="1" applyFill="1" applyBorder="1" applyAlignment="1">
      <alignment horizontal="center" vertical="center"/>
    </xf>
    <xf numFmtId="0" fontId="9" fillId="11" borderId="25" xfId="1" applyFont="1" applyFill="1" applyBorder="1" applyAlignment="1">
      <alignment horizontal="center" vertical="center"/>
    </xf>
    <xf numFmtId="0" fontId="9" fillId="11" borderId="90" xfId="1" applyFont="1" applyFill="1" applyBorder="1" applyAlignment="1">
      <alignment horizontal="center" vertical="center" wrapText="1"/>
    </xf>
    <xf numFmtId="0" fontId="3" fillId="8" borderId="121" xfId="1" applyFont="1" applyFill="1" applyBorder="1"/>
    <xf numFmtId="0" fontId="9" fillId="11" borderId="91" xfId="1" applyFont="1" applyFill="1" applyBorder="1" applyAlignment="1">
      <alignment horizontal="center" vertical="center" wrapText="1"/>
    </xf>
    <xf numFmtId="0" fontId="3" fillId="8" borderId="122" xfId="1" applyFont="1" applyFill="1" applyBorder="1"/>
    <xf numFmtId="0" fontId="9" fillId="11" borderId="145" xfId="1" applyFont="1" applyFill="1" applyBorder="1" applyAlignment="1">
      <alignment horizontal="center" vertical="center" wrapText="1"/>
    </xf>
    <xf numFmtId="0" fontId="3" fillId="8" borderId="146" xfId="1" applyFont="1" applyFill="1" applyBorder="1"/>
    <xf numFmtId="0" fontId="3" fillId="8" borderId="147" xfId="1" applyFont="1" applyFill="1" applyBorder="1"/>
    <xf numFmtId="0" fontId="5" fillId="11" borderId="39" xfId="1" applyFont="1" applyFill="1" applyBorder="1" applyAlignment="1">
      <alignment horizontal="center" vertical="center" wrapText="1"/>
    </xf>
    <xf numFmtId="0" fontId="3" fillId="8" borderId="2" xfId="1" applyFont="1" applyFill="1" applyBorder="1"/>
    <xf numFmtId="0" fontId="5" fillId="2" borderId="25" xfId="1" applyFont="1" applyFill="1" applyBorder="1" applyAlignment="1">
      <alignment horizontal="center" vertical="center" wrapText="1"/>
    </xf>
    <xf numFmtId="0" fontId="13" fillId="0" borderId="40" xfId="1"/>
    <xf numFmtId="0" fontId="9" fillId="3" borderId="25" xfId="1" applyFont="1" applyFill="1" applyBorder="1" applyAlignment="1">
      <alignment horizontal="center" vertical="center" textRotation="90" wrapText="1"/>
    </xf>
    <xf numFmtId="0" fontId="9" fillId="11" borderId="25" xfId="1" applyFont="1" applyFill="1" applyBorder="1" applyAlignment="1">
      <alignment horizontal="center" vertical="center" wrapText="1"/>
    </xf>
    <xf numFmtId="0" fontId="9" fillId="4" borderId="25" xfId="1" applyFont="1" applyFill="1" applyBorder="1" applyAlignment="1">
      <alignment horizontal="center" vertical="center" textRotation="90" wrapText="1"/>
    </xf>
    <xf numFmtId="0" fontId="9" fillId="11" borderId="50" xfId="1" applyFont="1" applyFill="1" applyBorder="1" applyAlignment="1">
      <alignment horizontal="center" vertical="center" wrapText="1"/>
    </xf>
    <xf numFmtId="0" fontId="9" fillId="11" borderId="15" xfId="1" applyFont="1" applyFill="1" applyBorder="1" applyAlignment="1">
      <alignment horizontal="center" vertical="center" wrapText="1"/>
    </xf>
    <xf numFmtId="0" fontId="3" fillId="8" borderId="35" xfId="1" applyFont="1" applyFill="1" applyBorder="1"/>
    <xf numFmtId="0" fontId="5" fillId="11" borderId="56" xfId="1" applyFont="1" applyFill="1" applyBorder="1" applyAlignment="1">
      <alignment horizontal="center" vertical="center"/>
    </xf>
    <xf numFmtId="0" fontId="18" fillId="8" borderId="57" xfId="1" applyFont="1" applyFill="1" applyBorder="1"/>
    <xf numFmtId="0" fontId="18" fillId="8" borderId="58" xfId="1" applyFont="1" applyFill="1" applyBorder="1"/>
    <xf numFmtId="0" fontId="5" fillId="11" borderId="41" xfId="1" applyFont="1" applyFill="1" applyBorder="1" applyAlignment="1">
      <alignment horizontal="center" vertical="center" wrapText="1"/>
    </xf>
    <xf numFmtId="0" fontId="5" fillId="11" borderId="40" xfId="1" applyFont="1" applyFill="1" applyAlignment="1">
      <alignment horizontal="center" vertical="center" wrapText="1"/>
    </xf>
    <xf numFmtId="0" fontId="36" fillId="0" borderId="52" xfId="1" applyFont="1" applyBorder="1" applyAlignment="1">
      <alignment horizontal="left" vertical="center" wrapText="1"/>
    </xf>
    <xf numFmtId="0" fontId="25" fillId="0" borderId="52" xfId="1" applyFont="1" applyBorder="1" applyAlignment="1">
      <alignment horizontal="left"/>
    </xf>
    <xf numFmtId="0" fontId="5" fillId="11" borderId="95" xfId="5" applyFont="1" applyFill="1" applyBorder="1" applyAlignment="1">
      <alignment horizontal="left" vertical="center" wrapText="1"/>
    </xf>
    <xf numFmtId="0" fontId="19" fillId="8" borderId="132" xfId="5" applyFont="1" applyFill="1" applyBorder="1" applyAlignment="1">
      <alignment horizontal="left" vertical="center" wrapText="1"/>
    </xf>
  </cellXfs>
  <cellStyles count="8">
    <cellStyle name="Moneda [0] 2" xfId="4" xr:uid="{37777E91-4358-4910-8792-79D0EC641EFB}"/>
    <cellStyle name="Normal" xfId="0" builtinId="0"/>
    <cellStyle name="Normal 2" xfId="1" xr:uid="{E8FF5A03-533A-4773-BC67-3F24B2111656}"/>
    <cellStyle name="Normal 3" xfId="2" xr:uid="{F8F35D58-2168-4C35-AF36-785A2D943710}"/>
    <cellStyle name="Normal 3 2" xfId="3" xr:uid="{2666ED87-F425-4082-85A8-5AE525390D61}"/>
    <cellStyle name="Normal 4" xfId="5" xr:uid="{1FE69C24-4755-4270-9279-E080DBE51D23}"/>
    <cellStyle name="Normal 5" xfId="6" xr:uid="{61232200-8791-4D65-B486-3281FD45B525}"/>
    <cellStyle name="Normal 6" xfId="7" xr:uid="{060BB17C-A066-421C-A2B0-255B74B2F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Energía!$A$30:$B$30</c:f>
              <c:strCache>
                <c:ptCount val="2"/>
                <c:pt idx="0">
                  <c:v>SEGUIMIENTO A CONSUMOS </c:v>
                </c:pt>
              </c:strCache>
            </c:strRef>
          </c:tx>
          <c:spPr>
            <a:solidFill>
              <a:schemeClr val="accent1"/>
            </a:solidFill>
            <a:ln>
              <a:noFill/>
            </a:ln>
            <a:effectLst/>
          </c:spPr>
          <c:invertIfNegative val="0"/>
          <c:val>
            <c:numRef>
              <c:f>Energía!$C$30:$X$30</c:f>
              <c:numCache>
                <c:formatCode>General</c:formatCode>
                <c:ptCount val="22"/>
              </c:numCache>
            </c:numRef>
          </c:val>
          <c:extLst>
            <c:ext xmlns:c16="http://schemas.microsoft.com/office/drawing/2014/chart" uri="{C3380CC4-5D6E-409C-BE32-E72D297353CC}">
              <c16:uniqueId val="{00000000-3AAE-4D05-995C-26EA4005BDD8}"/>
            </c:ext>
          </c:extLst>
        </c:ser>
        <c:ser>
          <c:idx val="1"/>
          <c:order val="1"/>
          <c:tx>
            <c:strRef>
              <c:f>Energía!$A$31:$B$31</c:f>
              <c:strCache>
                <c:ptCount val="2"/>
                <c:pt idx="0">
                  <c:v>AÑO</c:v>
                </c:pt>
                <c:pt idx="1">
                  <c:v>ITEM</c:v>
                </c:pt>
              </c:strCache>
            </c:strRef>
          </c:tx>
          <c:spPr>
            <a:solidFill>
              <a:schemeClr val="accent2"/>
            </a:solidFill>
            <a:ln>
              <a:noFill/>
            </a:ln>
            <a:effectLst/>
          </c:spPr>
          <c:invertIfNegative val="0"/>
          <c:val>
            <c:numRef>
              <c:f>Energía!$C$31:$X$31</c:f>
              <c:numCache>
                <c:formatCode>General</c:formatCode>
                <c:ptCount val="22"/>
                <c:pt idx="0">
                  <c:v>0</c:v>
                </c:pt>
                <c:pt idx="1">
                  <c:v>0</c:v>
                </c:pt>
                <c:pt idx="2">
                  <c:v>0</c:v>
                </c:pt>
                <c:pt idx="14">
                  <c:v>0</c:v>
                </c:pt>
                <c:pt idx="15">
                  <c:v>0</c:v>
                </c:pt>
              </c:numCache>
            </c:numRef>
          </c:val>
          <c:extLst>
            <c:ext xmlns:c16="http://schemas.microsoft.com/office/drawing/2014/chart" uri="{C3380CC4-5D6E-409C-BE32-E72D297353CC}">
              <c16:uniqueId val="{00000001-3AAE-4D05-995C-26EA4005BDD8}"/>
            </c:ext>
          </c:extLst>
        </c:ser>
        <c:ser>
          <c:idx val="2"/>
          <c:order val="2"/>
          <c:tx>
            <c:strRef>
              <c:f>Energía!$A$32:$B$32</c:f>
              <c:strCache>
                <c:ptCount val="2"/>
                <c:pt idx="0">
                  <c:v>AÑO</c:v>
                </c:pt>
                <c:pt idx="1">
                  <c:v>ITEM</c:v>
                </c:pt>
              </c:strCache>
            </c:strRef>
          </c:tx>
          <c:spPr>
            <a:solidFill>
              <a:schemeClr val="accent3"/>
            </a:solidFill>
            <a:ln>
              <a:noFill/>
            </a:ln>
            <a:effectLst/>
          </c:spPr>
          <c:invertIfNegative val="0"/>
          <c:val>
            <c:numRef>
              <c:f>Energía!$C$32:$X$32</c:f>
              <c:numCache>
                <c:formatCode>General</c:formatCode>
                <c:ptCount val="22"/>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3AAE-4D05-995C-26EA4005BDD8}"/>
            </c:ext>
          </c:extLst>
        </c:ser>
        <c:ser>
          <c:idx val="3"/>
          <c:order val="3"/>
          <c:tx>
            <c:strRef>
              <c:f>Energía!$A$33:$B$33</c:f>
              <c:strCache>
                <c:ptCount val="2"/>
                <c:pt idx="0">
                  <c:v>LINEA BASE 2022</c:v>
                </c:pt>
                <c:pt idx="1">
                  <c:v>CONSUMO RECURSO ENERGÍA ELÉCTRICA</c:v>
                </c:pt>
              </c:strCache>
            </c:strRef>
          </c:tx>
          <c:spPr>
            <a:solidFill>
              <a:schemeClr val="accent4"/>
            </a:solidFill>
            <a:ln>
              <a:noFill/>
            </a:ln>
            <a:effectLst/>
          </c:spPr>
          <c:invertIfNegative val="0"/>
          <c:val>
            <c:numRef>
              <c:f>Energía!$C$33:$X$33</c:f>
              <c:numCache>
                <c:formatCode>General</c:formatCode>
                <c:ptCount val="22"/>
                <c:pt idx="0">
                  <c:v>0</c:v>
                </c:pt>
                <c:pt idx="1">
                  <c:v>0</c:v>
                </c:pt>
                <c:pt idx="2" formatCode="0">
                  <c:v>21336</c:v>
                </c:pt>
                <c:pt idx="3" formatCode="0">
                  <c:v>23136</c:v>
                </c:pt>
                <c:pt idx="4" formatCode="0">
                  <c:v>22760</c:v>
                </c:pt>
                <c:pt idx="5" formatCode="0">
                  <c:v>24473</c:v>
                </c:pt>
                <c:pt idx="6" formatCode="0">
                  <c:v>22703</c:v>
                </c:pt>
                <c:pt idx="7" formatCode="0">
                  <c:v>24012</c:v>
                </c:pt>
                <c:pt idx="8" formatCode="0">
                  <c:v>22834</c:v>
                </c:pt>
                <c:pt idx="9" formatCode="0">
                  <c:v>25495</c:v>
                </c:pt>
                <c:pt idx="10" formatCode="0">
                  <c:v>24427</c:v>
                </c:pt>
                <c:pt idx="11" formatCode="0">
                  <c:v>23710</c:v>
                </c:pt>
                <c:pt idx="12" formatCode="0">
                  <c:v>24980</c:v>
                </c:pt>
                <c:pt idx="14" formatCode="0">
                  <c:v>259866</c:v>
                </c:pt>
              </c:numCache>
            </c:numRef>
          </c:val>
          <c:extLst>
            <c:ext xmlns:c16="http://schemas.microsoft.com/office/drawing/2014/chart" uri="{C3380CC4-5D6E-409C-BE32-E72D297353CC}">
              <c16:uniqueId val="{00000003-3AAE-4D05-995C-26EA4005BDD8}"/>
            </c:ext>
          </c:extLst>
        </c:ser>
        <c:ser>
          <c:idx val="4"/>
          <c:order val="4"/>
          <c:tx>
            <c:strRef>
              <c:f>Energía!$A$34:$B$34</c:f>
              <c:strCache>
                <c:ptCount val="2"/>
                <c:pt idx="0">
                  <c:v>LINEA BASE 2022</c:v>
                </c:pt>
                <c:pt idx="1">
                  <c:v>PROCESO ASOCIADO</c:v>
                </c:pt>
              </c:strCache>
            </c:strRef>
          </c:tx>
          <c:spPr>
            <a:solidFill>
              <a:schemeClr val="accent5"/>
            </a:solidFill>
            <a:ln>
              <a:noFill/>
            </a:ln>
            <a:effectLst/>
          </c:spPr>
          <c:invertIfNegative val="0"/>
          <c:val>
            <c:numRef>
              <c:f>Energía!$C$34:$X$34</c:f>
              <c:numCache>
                <c:formatCode>General</c:formatCode>
                <c:ptCount val="22"/>
                <c:pt idx="0">
                  <c:v>0</c:v>
                </c:pt>
                <c:pt idx="1">
                  <c:v>0</c:v>
                </c:pt>
                <c:pt idx="2" formatCode="0">
                  <c:v>479</c:v>
                </c:pt>
                <c:pt idx="3" formatCode="0">
                  <c:v>489</c:v>
                </c:pt>
                <c:pt idx="4" formatCode="0">
                  <c:v>571</c:v>
                </c:pt>
                <c:pt idx="5" formatCode="0">
                  <c:v>579</c:v>
                </c:pt>
                <c:pt idx="6" formatCode="0">
                  <c:v>626</c:v>
                </c:pt>
                <c:pt idx="7" formatCode="0">
                  <c:v>638</c:v>
                </c:pt>
                <c:pt idx="8" formatCode="0">
                  <c:v>608</c:v>
                </c:pt>
                <c:pt idx="9" formatCode="0">
                  <c:v>683</c:v>
                </c:pt>
                <c:pt idx="10" formatCode="0">
                  <c:v>714</c:v>
                </c:pt>
                <c:pt idx="11" formatCode="0">
                  <c:v>708</c:v>
                </c:pt>
                <c:pt idx="12" formatCode="0">
                  <c:v>598</c:v>
                </c:pt>
                <c:pt idx="14" formatCode="0">
                  <c:v>6693</c:v>
                </c:pt>
              </c:numCache>
            </c:numRef>
          </c:val>
          <c:extLst>
            <c:ext xmlns:c16="http://schemas.microsoft.com/office/drawing/2014/chart" uri="{C3380CC4-5D6E-409C-BE32-E72D297353CC}">
              <c16:uniqueId val="{00000004-3AAE-4D05-995C-26EA4005BDD8}"/>
            </c:ext>
          </c:extLst>
        </c:ser>
        <c:ser>
          <c:idx val="5"/>
          <c:order val="5"/>
          <c:tx>
            <c:strRef>
              <c:f>Energía!$A$35:$B$35</c:f>
              <c:strCache>
                <c:ptCount val="2"/>
                <c:pt idx="0">
                  <c:v>LINEA BASE 2022</c:v>
                </c:pt>
                <c:pt idx="1">
                  <c:v>COSTO UNITARIO Kw/h</c:v>
                </c:pt>
              </c:strCache>
            </c:strRef>
          </c:tx>
          <c:spPr>
            <a:solidFill>
              <a:schemeClr val="accent6"/>
            </a:solidFill>
            <a:ln>
              <a:noFill/>
            </a:ln>
            <a:effectLst/>
          </c:spPr>
          <c:invertIfNegative val="0"/>
          <c:val>
            <c:numRef>
              <c:f>Energía!$C$35:$X$35</c:f>
              <c:numCache>
                <c:formatCode>General</c:formatCode>
                <c:ptCount val="22"/>
                <c:pt idx="0">
                  <c:v>0</c:v>
                </c:pt>
                <c:pt idx="1">
                  <c:v>0</c:v>
                </c:pt>
                <c:pt idx="2" formatCode="_-&quot;$&quot;* #,##0_-;\-&quot;$&quot;* #,##0_-;_-&quot;$&quot;* &quot;-&quot;_-;_-@_-">
                  <c:v>623.17999999999995</c:v>
                </c:pt>
                <c:pt idx="3" formatCode="_-&quot;$&quot;* #,##0_-;\-&quot;$&quot;* #,##0_-;_-&quot;$&quot;* &quot;-&quot;_-;_-@_-">
                  <c:v>632.52</c:v>
                </c:pt>
                <c:pt idx="4" formatCode="_-&quot;$&quot;* #,##0_-;\-&quot;$&quot;* #,##0_-;_-&quot;$&quot;* &quot;-&quot;_-;_-@_-">
                  <c:v>653.57000000000005</c:v>
                </c:pt>
                <c:pt idx="5" formatCode="_-&quot;$&quot;* #,##0_-;\-&quot;$&quot;* #,##0_-;_-&quot;$&quot;* &quot;-&quot;_-;_-@_-">
                  <c:v>653.57000000000005</c:v>
                </c:pt>
                <c:pt idx="6" formatCode="_-&quot;$&quot;* #,##0_-;\-&quot;$&quot;* #,##0_-;_-&quot;$&quot;* &quot;-&quot;_-;_-@_-">
                  <c:v>665.33</c:v>
                </c:pt>
                <c:pt idx="7" formatCode="&quot;$&quot;#,##0">
                  <c:v>623.17999999999995</c:v>
                </c:pt>
                <c:pt idx="8" formatCode="&quot;$&quot;#,##0">
                  <c:v>704.67</c:v>
                </c:pt>
                <c:pt idx="9" formatCode="&quot;$&quot;#,##0">
                  <c:v>704.67</c:v>
                </c:pt>
                <c:pt idx="10" formatCode="&quot;$&quot;#,##0">
                  <c:v>718.76</c:v>
                </c:pt>
                <c:pt idx="11" formatCode="&quot;$&quot;#,##0">
                  <c:v>723.08</c:v>
                </c:pt>
                <c:pt idx="12" formatCode="&quot;$&quot;#,##0">
                  <c:v>723.08</c:v>
                </c:pt>
                <c:pt idx="14" formatCode="0.0">
                  <c:v>675.0554545454545</c:v>
                </c:pt>
              </c:numCache>
            </c:numRef>
          </c:val>
          <c:extLst>
            <c:ext xmlns:c16="http://schemas.microsoft.com/office/drawing/2014/chart" uri="{C3380CC4-5D6E-409C-BE32-E72D297353CC}">
              <c16:uniqueId val="{00000005-3AAE-4D05-995C-26EA4005BDD8}"/>
            </c:ext>
          </c:extLst>
        </c:ser>
        <c:ser>
          <c:idx val="6"/>
          <c:order val="6"/>
          <c:tx>
            <c:strRef>
              <c:f>Energía!$A$36:$B$36</c:f>
              <c:strCache>
                <c:ptCount val="2"/>
                <c:pt idx="0">
                  <c:v>LINEA BASE 2022</c:v>
                </c:pt>
                <c:pt idx="1">
                  <c:v>RELACIÓN / INDICE DE CONSUMO</c:v>
                </c:pt>
              </c:strCache>
            </c:strRef>
          </c:tx>
          <c:spPr>
            <a:solidFill>
              <a:schemeClr val="accent1">
                <a:lumMod val="60000"/>
              </a:schemeClr>
            </a:solidFill>
            <a:ln>
              <a:noFill/>
            </a:ln>
            <a:effectLst/>
          </c:spPr>
          <c:invertIfNegative val="0"/>
          <c:val>
            <c:numRef>
              <c:f>Energía!$C$36:$X$36</c:f>
              <c:numCache>
                <c:formatCode>General</c:formatCode>
                <c:ptCount val="22"/>
                <c:pt idx="2" formatCode="0.00">
                  <c:v>44.542797494780793</c:v>
                </c:pt>
                <c:pt idx="3" formatCode="0.00">
                  <c:v>47.312883435582819</c:v>
                </c:pt>
                <c:pt idx="4" formatCode="0.00">
                  <c:v>39.859894921190893</c:v>
                </c:pt>
                <c:pt idx="5" formatCode="0.00">
                  <c:v>42.267702936096718</c:v>
                </c:pt>
                <c:pt idx="6" formatCode="0.00">
                  <c:v>36.266773162939295</c:v>
                </c:pt>
                <c:pt idx="7" formatCode="0.00">
                  <c:v>37.636363636363633</c:v>
                </c:pt>
                <c:pt idx="8" formatCode="0.00">
                  <c:v>37.555921052631582</c:v>
                </c:pt>
                <c:pt idx="9" formatCode="0.00">
                  <c:v>37.327964860907763</c:v>
                </c:pt>
                <c:pt idx="10" formatCode="0.00">
                  <c:v>34.211484593837532</c:v>
                </c:pt>
                <c:pt idx="11" formatCode="0.00">
                  <c:v>33.488700564971751</c:v>
                </c:pt>
                <c:pt idx="12" formatCode="0.00">
                  <c:v>41.77257525083612</c:v>
                </c:pt>
                <c:pt idx="13" formatCode="0.00">
                  <c:v>0</c:v>
                </c:pt>
                <c:pt idx="14" formatCode="0">
                  <c:v>39.294823810012623</c:v>
                </c:pt>
              </c:numCache>
            </c:numRef>
          </c:val>
          <c:extLst>
            <c:ext xmlns:c16="http://schemas.microsoft.com/office/drawing/2014/chart" uri="{C3380CC4-5D6E-409C-BE32-E72D297353CC}">
              <c16:uniqueId val="{00000006-3AAE-4D05-995C-26EA4005BDD8}"/>
            </c:ext>
          </c:extLst>
        </c:ser>
        <c:ser>
          <c:idx val="7"/>
          <c:order val="7"/>
          <c:tx>
            <c:strRef>
              <c:f>Energía!$A$37:$B$37</c:f>
              <c:strCache>
                <c:ptCount val="2"/>
                <c:pt idx="0">
                  <c:v>2023</c:v>
                </c:pt>
                <c:pt idx="1">
                  <c:v>CONSUMO RECURSO ENERGÍA ELÉCTRICA</c:v>
                </c:pt>
              </c:strCache>
            </c:strRef>
          </c:tx>
          <c:spPr>
            <a:solidFill>
              <a:schemeClr val="accent2">
                <a:lumMod val="60000"/>
              </a:schemeClr>
            </a:solidFill>
            <a:ln>
              <a:noFill/>
            </a:ln>
            <a:effectLst/>
          </c:spPr>
          <c:invertIfNegative val="0"/>
          <c:val>
            <c:numRef>
              <c:f>Energía!$C$37:$X$37</c:f>
              <c:numCache>
                <c:formatCode>General</c:formatCode>
                <c:ptCount val="22"/>
                <c:pt idx="0">
                  <c:v>0</c:v>
                </c:pt>
                <c:pt idx="1">
                  <c:v>0</c:v>
                </c:pt>
                <c:pt idx="14" formatCode="0">
                  <c:v>0</c:v>
                </c:pt>
              </c:numCache>
            </c:numRef>
          </c:val>
          <c:extLst>
            <c:ext xmlns:c16="http://schemas.microsoft.com/office/drawing/2014/chart" uri="{C3380CC4-5D6E-409C-BE32-E72D297353CC}">
              <c16:uniqueId val="{00000007-3AAE-4D05-995C-26EA4005BDD8}"/>
            </c:ext>
          </c:extLst>
        </c:ser>
        <c:ser>
          <c:idx val="8"/>
          <c:order val="8"/>
          <c:tx>
            <c:strRef>
              <c:f>Energía!$A$38:$B$38</c:f>
              <c:strCache>
                <c:ptCount val="2"/>
                <c:pt idx="0">
                  <c:v>2023</c:v>
                </c:pt>
                <c:pt idx="1">
                  <c:v>PROCESO ASOCIADO</c:v>
                </c:pt>
              </c:strCache>
            </c:strRef>
          </c:tx>
          <c:spPr>
            <a:solidFill>
              <a:schemeClr val="accent3">
                <a:lumMod val="60000"/>
              </a:schemeClr>
            </a:solidFill>
            <a:ln>
              <a:noFill/>
            </a:ln>
            <a:effectLst/>
          </c:spPr>
          <c:invertIfNegative val="0"/>
          <c:val>
            <c:numRef>
              <c:f>Energía!$C$38:$X$38</c:f>
              <c:numCache>
                <c:formatCode>General</c:formatCode>
                <c:ptCount val="22"/>
                <c:pt idx="0">
                  <c:v>0</c:v>
                </c:pt>
                <c:pt idx="1">
                  <c:v>0</c:v>
                </c:pt>
                <c:pt idx="14" formatCode="0">
                  <c:v>0</c:v>
                </c:pt>
              </c:numCache>
            </c:numRef>
          </c:val>
          <c:extLst>
            <c:ext xmlns:c16="http://schemas.microsoft.com/office/drawing/2014/chart" uri="{C3380CC4-5D6E-409C-BE32-E72D297353CC}">
              <c16:uniqueId val="{00000008-3AAE-4D05-995C-26EA4005BDD8}"/>
            </c:ext>
          </c:extLst>
        </c:ser>
        <c:ser>
          <c:idx val="9"/>
          <c:order val="9"/>
          <c:tx>
            <c:strRef>
              <c:f>Energía!$A$39:$B$39</c:f>
              <c:strCache>
                <c:ptCount val="2"/>
                <c:pt idx="0">
                  <c:v>2023</c:v>
                </c:pt>
                <c:pt idx="1">
                  <c:v>COSTO UNITARIO Kw-h</c:v>
                </c:pt>
              </c:strCache>
            </c:strRef>
          </c:tx>
          <c:spPr>
            <a:solidFill>
              <a:schemeClr val="accent4">
                <a:lumMod val="60000"/>
              </a:schemeClr>
            </a:solidFill>
            <a:ln>
              <a:noFill/>
            </a:ln>
            <a:effectLst/>
          </c:spPr>
          <c:invertIfNegative val="0"/>
          <c:val>
            <c:numRef>
              <c:f>Energía!$C$39:$X$39</c:f>
              <c:numCache>
                <c:formatCode>General</c:formatCode>
                <c:ptCount val="22"/>
                <c:pt idx="0">
                  <c:v>0</c:v>
                </c:pt>
                <c:pt idx="1">
                  <c:v>0</c:v>
                </c:pt>
                <c:pt idx="14" formatCode="0">
                  <c:v>0</c:v>
                </c:pt>
              </c:numCache>
            </c:numRef>
          </c:val>
          <c:extLst>
            <c:ext xmlns:c16="http://schemas.microsoft.com/office/drawing/2014/chart" uri="{C3380CC4-5D6E-409C-BE32-E72D297353CC}">
              <c16:uniqueId val="{00000009-3AAE-4D05-995C-26EA4005BDD8}"/>
            </c:ext>
          </c:extLst>
        </c:ser>
        <c:ser>
          <c:idx val="10"/>
          <c:order val="10"/>
          <c:tx>
            <c:strRef>
              <c:f>Energía!$A$40:$B$40</c:f>
              <c:strCache>
                <c:ptCount val="2"/>
                <c:pt idx="0">
                  <c:v>2023</c:v>
                </c:pt>
                <c:pt idx="1">
                  <c:v>RELACIÓN / INDICE DE CONSUMO</c:v>
                </c:pt>
              </c:strCache>
            </c:strRef>
          </c:tx>
          <c:spPr>
            <a:solidFill>
              <a:schemeClr val="accent5">
                <a:lumMod val="60000"/>
              </a:schemeClr>
            </a:solidFill>
            <a:ln>
              <a:noFill/>
            </a:ln>
            <a:effectLst/>
          </c:spPr>
          <c:invertIfNegative val="0"/>
          <c:val>
            <c:numRef>
              <c:f>Energía!$C$40:$X$40</c:f>
              <c:numCache>
                <c:formatCode>General</c:formatCode>
                <c:ptCount val="2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
                  <c:v>0</c:v>
                </c:pt>
              </c:numCache>
            </c:numRef>
          </c:val>
          <c:extLst>
            <c:ext xmlns:c16="http://schemas.microsoft.com/office/drawing/2014/chart" uri="{C3380CC4-5D6E-409C-BE32-E72D297353CC}">
              <c16:uniqueId val="{0000000A-3AAE-4D05-995C-26EA4005BDD8}"/>
            </c:ext>
          </c:extLst>
        </c:ser>
        <c:ser>
          <c:idx val="11"/>
          <c:order val="11"/>
          <c:tx>
            <c:strRef>
              <c:f>Energía!$A$41:$B$41</c:f>
              <c:strCache>
                <c:ptCount val="2"/>
                <c:pt idx="0">
                  <c:v>MEJORA</c:v>
                </c:pt>
                <c:pt idx="1">
                  <c:v>PORCENTAJE DE MEJORAMIENTO 2022 Vs. 2023</c:v>
                </c:pt>
              </c:strCache>
            </c:strRef>
          </c:tx>
          <c:spPr>
            <a:solidFill>
              <a:schemeClr val="accent6">
                <a:lumMod val="60000"/>
              </a:schemeClr>
            </a:solidFill>
            <a:ln>
              <a:noFill/>
            </a:ln>
            <a:effectLst/>
          </c:spPr>
          <c:invertIfNegative val="0"/>
          <c:val>
            <c:numRef>
              <c:f>Energía!$C$41:$X$41</c:f>
              <c:numCache>
                <c:formatCode>General</c:formatCode>
                <c:ptCount val="2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
                  <c:v>0</c:v>
                </c:pt>
              </c:numCache>
            </c:numRef>
          </c:val>
          <c:extLst>
            <c:ext xmlns:c16="http://schemas.microsoft.com/office/drawing/2014/chart" uri="{C3380CC4-5D6E-409C-BE32-E72D297353CC}">
              <c16:uniqueId val="{0000000B-3AAE-4D05-995C-26EA4005BDD8}"/>
            </c:ext>
          </c:extLst>
        </c:ser>
        <c:dLbls>
          <c:showLegendKey val="0"/>
          <c:showVal val="0"/>
          <c:showCatName val="0"/>
          <c:showSerName val="0"/>
          <c:showPercent val="0"/>
          <c:showBubbleSize val="0"/>
        </c:dLbls>
        <c:gapWidth val="219"/>
        <c:overlap val="-27"/>
        <c:axId val="960229791"/>
        <c:axId val="960239359"/>
      </c:barChart>
      <c:catAx>
        <c:axId val="96022979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39359"/>
        <c:crosses val="autoZero"/>
        <c:auto val="1"/>
        <c:lblAlgn val="ctr"/>
        <c:lblOffset val="100"/>
        <c:noMultiLvlLbl val="0"/>
      </c:catAx>
      <c:valAx>
        <c:axId val="9602393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2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Agua!$A$39:$D$39</c:f>
              <c:strCache>
                <c:ptCount val="4"/>
                <c:pt idx="0">
                  <c:v>LINEA BASE 2022</c:v>
                </c:pt>
                <c:pt idx="1">
                  <c:v>CONSUMO RECURSO AGUA</c:v>
                </c:pt>
                <c:pt idx="2">
                  <c:v>M3</c:v>
                </c:pt>
                <c:pt idx="3">
                  <c:v>FACTURA EAAB</c:v>
                </c:pt>
              </c:strCache>
            </c:strRef>
          </c:tx>
          <c:spPr>
            <a:solidFill>
              <a:schemeClr val="accent1"/>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Agua!$E$39:$X$39</c:f>
              <c:numCache>
                <c:formatCode>0</c:formatCode>
                <c:ptCount val="20"/>
                <c:pt idx="1">
                  <c:v>260</c:v>
                </c:pt>
                <c:pt idx="2">
                  <c:v>97</c:v>
                </c:pt>
                <c:pt idx="3">
                  <c:v>139</c:v>
                </c:pt>
                <c:pt idx="4">
                  <c:v>142</c:v>
                </c:pt>
                <c:pt idx="5">
                  <c:v>162</c:v>
                </c:pt>
                <c:pt idx="6">
                  <c:v>124</c:v>
                </c:pt>
                <c:pt idx="7">
                  <c:v>152</c:v>
                </c:pt>
                <c:pt idx="8">
                  <c:v>146</c:v>
                </c:pt>
                <c:pt idx="9">
                  <c:v>148</c:v>
                </c:pt>
                <c:pt idx="10">
                  <c:v>148</c:v>
                </c:pt>
                <c:pt idx="12">
                  <c:v>1518</c:v>
                </c:pt>
              </c:numCache>
            </c:numRef>
          </c:val>
          <c:extLst>
            <c:ext xmlns:c16="http://schemas.microsoft.com/office/drawing/2014/chart" uri="{C3380CC4-5D6E-409C-BE32-E72D297353CC}">
              <c16:uniqueId val="{00000000-C41A-4F63-A44B-DDFE06B52F4B}"/>
            </c:ext>
          </c:extLst>
        </c:ser>
        <c:ser>
          <c:idx val="1"/>
          <c:order val="1"/>
          <c:tx>
            <c:strRef>
              <c:f>Agua!$A$40:$D$40</c:f>
              <c:strCache>
                <c:ptCount val="4"/>
                <c:pt idx="0">
                  <c:v>LINEA BASE 2022</c:v>
                </c:pt>
                <c:pt idx="1">
                  <c:v>PROCESO ASOCIADO</c:v>
                </c:pt>
                <c:pt idx="2">
                  <c:v>Personas</c:v>
                </c:pt>
                <c:pt idx="3">
                  <c:v>Listado de personal</c:v>
                </c:pt>
              </c:strCache>
            </c:strRef>
          </c:tx>
          <c:spPr>
            <a:solidFill>
              <a:schemeClr val="accent2"/>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Agua!$E$40:$X$40</c:f>
              <c:numCache>
                <c:formatCode>#,##0</c:formatCode>
                <c:ptCount val="20"/>
                <c:pt idx="1">
                  <c:v>790</c:v>
                </c:pt>
                <c:pt idx="2" formatCode="0">
                  <c:v>446</c:v>
                </c:pt>
                <c:pt idx="3" formatCode="0">
                  <c:v>433</c:v>
                </c:pt>
                <c:pt idx="4" formatCode="0">
                  <c:v>476</c:v>
                </c:pt>
                <c:pt idx="5" formatCode="0">
                  <c:v>457</c:v>
                </c:pt>
                <c:pt idx="6" formatCode="0">
                  <c:v>434</c:v>
                </c:pt>
                <c:pt idx="7" formatCode="0">
                  <c:v>479</c:v>
                </c:pt>
                <c:pt idx="8" formatCode="0">
                  <c:v>503</c:v>
                </c:pt>
                <c:pt idx="9" formatCode="0">
                  <c:v>510</c:v>
                </c:pt>
                <c:pt idx="10" formatCode="0">
                  <c:v>475</c:v>
                </c:pt>
                <c:pt idx="12" formatCode="0">
                  <c:v>5003</c:v>
                </c:pt>
              </c:numCache>
            </c:numRef>
          </c:val>
          <c:extLst>
            <c:ext xmlns:c16="http://schemas.microsoft.com/office/drawing/2014/chart" uri="{C3380CC4-5D6E-409C-BE32-E72D297353CC}">
              <c16:uniqueId val="{00000001-C41A-4F63-A44B-DDFE06B52F4B}"/>
            </c:ext>
          </c:extLst>
        </c:ser>
        <c:ser>
          <c:idx val="2"/>
          <c:order val="2"/>
          <c:tx>
            <c:strRef>
              <c:f>Agua!$A$41:$D$41</c:f>
              <c:strCache>
                <c:ptCount val="4"/>
                <c:pt idx="0">
                  <c:v>LINEA BASE 2022</c:v>
                </c:pt>
                <c:pt idx="1">
                  <c:v>COSTO UNITARIO M3</c:v>
                </c:pt>
                <c:pt idx="2">
                  <c:v>$</c:v>
                </c:pt>
                <c:pt idx="3">
                  <c:v>FACTURA EAAB</c:v>
                </c:pt>
              </c:strCache>
            </c:strRef>
          </c:tx>
          <c:spPr>
            <a:solidFill>
              <a:schemeClr val="accent3"/>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Agua!$E$41:$X$41</c:f>
              <c:numCache>
                <c:formatCode>_-"$"* #,##0_-;\-"$"* #,##0_-;_-"$"* "-"_-;_-@_-</c:formatCode>
                <c:ptCount val="20"/>
                <c:pt idx="1">
                  <c:v>2765.91</c:v>
                </c:pt>
                <c:pt idx="2">
                  <c:v>2827</c:v>
                </c:pt>
                <c:pt idx="3">
                  <c:v>2858</c:v>
                </c:pt>
                <c:pt idx="4">
                  <c:v>2898</c:v>
                </c:pt>
                <c:pt idx="5">
                  <c:v>2952.31</c:v>
                </c:pt>
                <c:pt idx="6" formatCode="0">
                  <c:v>2948.01</c:v>
                </c:pt>
                <c:pt idx="7" formatCode="&quot;$&quot;#,##0">
                  <c:v>2948</c:v>
                </c:pt>
                <c:pt idx="8" formatCode="&quot;$&quot;#,##0">
                  <c:v>3032.55</c:v>
                </c:pt>
                <c:pt idx="9" formatCode="&quot;$&quot;#,##0">
                  <c:v>3667</c:v>
                </c:pt>
                <c:pt idx="10" formatCode="&quot;$&quot;#,##0">
                  <c:v>3667</c:v>
                </c:pt>
                <c:pt idx="12" formatCode="0.0">
                  <c:v>3056.3779999999997</c:v>
                </c:pt>
              </c:numCache>
            </c:numRef>
          </c:val>
          <c:extLst>
            <c:ext xmlns:c16="http://schemas.microsoft.com/office/drawing/2014/chart" uri="{C3380CC4-5D6E-409C-BE32-E72D297353CC}">
              <c16:uniqueId val="{00000002-C41A-4F63-A44B-DDFE06B52F4B}"/>
            </c:ext>
          </c:extLst>
        </c:ser>
        <c:ser>
          <c:idx val="3"/>
          <c:order val="3"/>
          <c:tx>
            <c:strRef>
              <c:f>Agua!$A$42:$D$42</c:f>
              <c:strCache>
                <c:ptCount val="4"/>
                <c:pt idx="0">
                  <c:v>LINEA BASE 2022</c:v>
                </c:pt>
                <c:pt idx="1">
                  <c:v>RELACIÓN / INDICE DE CONSUMO</c:v>
                </c:pt>
                <c:pt idx="2">
                  <c:v>$</c:v>
                </c:pt>
                <c:pt idx="3">
                  <c:v>FACTURA EAAB</c:v>
                </c:pt>
              </c:strCache>
            </c:strRef>
          </c:tx>
          <c:spPr>
            <a:solidFill>
              <a:schemeClr val="accent4"/>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Agua!$E$42:$X$42</c:f>
              <c:numCache>
                <c:formatCode>0.00</c:formatCode>
                <c:ptCount val="20"/>
                <c:pt idx="0">
                  <c:v>0</c:v>
                </c:pt>
                <c:pt idx="1">
                  <c:v>0.32911392405063289</c:v>
                </c:pt>
                <c:pt idx="2">
                  <c:v>0.21748878923766815</c:v>
                </c:pt>
                <c:pt idx="3">
                  <c:v>0.32101616628175522</c:v>
                </c:pt>
                <c:pt idx="4">
                  <c:v>0.29831932773109243</c:v>
                </c:pt>
                <c:pt idx="5">
                  <c:v>0.35448577680525162</c:v>
                </c:pt>
                <c:pt idx="6">
                  <c:v>0.2857142857142857</c:v>
                </c:pt>
                <c:pt idx="7">
                  <c:v>0.31732776617954073</c:v>
                </c:pt>
                <c:pt idx="8">
                  <c:v>0.29025844930417494</c:v>
                </c:pt>
                <c:pt idx="9">
                  <c:v>0.29019607843137257</c:v>
                </c:pt>
                <c:pt idx="10">
                  <c:v>0.31157894736842107</c:v>
                </c:pt>
                <c:pt idx="11">
                  <c:v>0</c:v>
                </c:pt>
                <c:pt idx="12" formatCode="0">
                  <c:v>0.30154995111041949</c:v>
                </c:pt>
              </c:numCache>
            </c:numRef>
          </c:val>
          <c:extLst>
            <c:ext xmlns:c16="http://schemas.microsoft.com/office/drawing/2014/chart" uri="{C3380CC4-5D6E-409C-BE32-E72D297353CC}">
              <c16:uniqueId val="{00000003-C41A-4F63-A44B-DDFE06B52F4B}"/>
            </c:ext>
          </c:extLst>
        </c:ser>
        <c:ser>
          <c:idx val="4"/>
          <c:order val="4"/>
          <c:tx>
            <c:strRef>
              <c:f>Agua!$A$43:$D$43</c:f>
              <c:strCache>
                <c:ptCount val="4"/>
                <c:pt idx="0">
                  <c:v>2023</c:v>
                </c:pt>
                <c:pt idx="1">
                  <c:v>CONSUMO RECURSO AGUA</c:v>
                </c:pt>
                <c:pt idx="2">
                  <c:v>M3</c:v>
                </c:pt>
                <c:pt idx="3">
                  <c:v>FACTURA EAAB</c:v>
                </c:pt>
              </c:strCache>
            </c:strRef>
          </c:tx>
          <c:spPr>
            <a:solidFill>
              <a:schemeClr val="accent5"/>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Agua!$E$43:$X$43</c:f>
              <c:numCache>
                <c:formatCode>0</c:formatCode>
                <c:ptCount val="20"/>
                <c:pt idx="12">
                  <c:v>0</c:v>
                </c:pt>
              </c:numCache>
            </c:numRef>
          </c:val>
          <c:extLst>
            <c:ext xmlns:c16="http://schemas.microsoft.com/office/drawing/2014/chart" uri="{C3380CC4-5D6E-409C-BE32-E72D297353CC}">
              <c16:uniqueId val="{00000004-C41A-4F63-A44B-DDFE06B52F4B}"/>
            </c:ext>
          </c:extLst>
        </c:ser>
        <c:ser>
          <c:idx val="5"/>
          <c:order val="5"/>
          <c:tx>
            <c:strRef>
              <c:f>Agua!$A$44:$D$44</c:f>
              <c:strCache>
                <c:ptCount val="4"/>
                <c:pt idx="0">
                  <c:v>2023</c:v>
                </c:pt>
                <c:pt idx="1">
                  <c:v>PROCESO ASOCIADO</c:v>
                </c:pt>
                <c:pt idx="2">
                  <c:v>Personas</c:v>
                </c:pt>
                <c:pt idx="3">
                  <c:v>Listado de personal</c:v>
                </c:pt>
              </c:strCache>
            </c:strRef>
          </c:tx>
          <c:spPr>
            <a:solidFill>
              <a:schemeClr val="accent6"/>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Agua!$E$44:$X$44</c:f>
              <c:numCache>
                <c:formatCode>#,##0</c:formatCode>
                <c:ptCount val="20"/>
                <c:pt idx="12" formatCode="0">
                  <c:v>0</c:v>
                </c:pt>
              </c:numCache>
            </c:numRef>
          </c:val>
          <c:extLst>
            <c:ext xmlns:c16="http://schemas.microsoft.com/office/drawing/2014/chart" uri="{C3380CC4-5D6E-409C-BE32-E72D297353CC}">
              <c16:uniqueId val="{00000005-C41A-4F63-A44B-DDFE06B52F4B}"/>
            </c:ext>
          </c:extLst>
        </c:ser>
        <c:ser>
          <c:idx val="6"/>
          <c:order val="6"/>
          <c:tx>
            <c:strRef>
              <c:f>Agua!$A$45:$D$45</c:f>
              <c:strCache>
                <c:ptCount val="4"/>
                <c:pt idx="0">
                  <c:v>2023</c:v>
                </c:pt>
                <c:pt idx="1">
                  <c:v>COSTO UNITARIO M3</c:v>
                </c:pt>
                <c:pt idx="2">
                  <c:v>$</c:v>
                </c:pt>
                <c:pt idx="3">
                  <c:v>FACTURA EAAB</c:v>
                </c:pt>
              </c:strCache>
            </c:strRef>
          </c:tx>
          <c:spPr>
            <a:solidFill>
              <a:schemeClr val="accent1">
                <a:lumMod val="60000"/>
              </a:schemeClr>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Agua!$E$45:$X$45</c:f>
              <c:numCache>
                <c:formatCode>_-"$"* #,##0_-;\-"$"* #,##0_-;_-"$"* "-"_-;_-@_-</c:formatCode>
                <c:ptCount val="20"/>
                <c:pt idx="12" formatCode="0">
                  <c:v>0</c:v>
                </c:pt>
              </c:numCache>
            </c:numRef>
          </c:val>
          <c:extLst>
            <c:ext xmlns:c16="http://schemas.microsoft.com/office/drawing/2014/chart" uri="{C3380CC4-5D6E-409C-BE32-E72D297353CC}">
              <c16:uniqueId val="{00000006-C41A-4F63-A44B-DDFE06B52F4B}"/>
            </c:ext>
          </c:extLst>
        </c:ser>
        <c:ser>
          <c:idx val="7"/>
          <c:order val="7"/>
          <c:tx>
            <c:strRef>
              <c:f>Agua!$A$46:$D$46</c:f>
              <c:strCache>
                <c:ptCount val="4"/>
                <c:pt idx="0">
                  <c:v>2023</c:v>
                </c:pt>
                <c:pt idx="1">
                  <c:v>RELACIÓN / INDICE DE CONSUMO</c:v>
                </c:pt>
                <c:pt idx="2">
                  <c:v>$</c:v>
                </c:pt>
                <c:pt idx="3">
                  <c:v>FACTURA EAAB</c:v>
                </c:pt>
              </c:strCache>
            </c:strRef>
          </c:tx>
          <c:spPr>
            <a:solidFill>
              <a:schemeClr val="accent2">
                <a:lumMod val="60000"/>
              </a:schemeClr>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Agua!$E$46:$X$46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7-C41A-4F63-A44B-DDFE06B52F4B}"/>
            </c:ext>
          </c:extLst>
        </c:ser>
        <c:ser>
          <c:idx val="8"/>
          <c:order val="8"/>
          <c:tx>
            <c:strRef>
              <c:f>Agua!$A$47:$D$47</c:f>
              <c:strCache>
                <c:ptCount val="4"/>
                <c:pt idx="0">
                  <c:v>MEJORA</c:v>
                </c:pt>
                <c:pt idx="1">
                  <c:v>PORCENTAJE DE MEJORAMIENTO 2022 Vs. 2023</c:v>
                </c:pt>
              </c:strCache>
            </c:strRef>
          </c:tx>
          <c:spPr>
            <a:solidFill>
              <a:schemeClr val="accent3">
                <a:lumMod val="60000"/>
              </a:schemeClr>
            </a:solidFill>
            <a:ln>
              <a:noFill/>
            </a:ln>
            <a:effectLst/>
          </c:spPr>
          <c:invertIfNegative val="0"/>
          <c:cat>
            <c:multiLvlStrRef>
              <c:f>Agua!$E$36:$X$38</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Agua!$E$47:$X$47</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8-C41A-4F63-A44B-DDFE06B52F4B}"/>
            </c:ext>
          </c:extLst>
        </c:ser>
        <c:dLbls>
          <c:showLegendKey val="0"/>
          <c:showVal val="0"/>
          <c:showCatName val="0"/>
          <c:showSerName val="0"/>
          <c:showPercent val="0"/>
          <c:showBubbleSize val="0"/>
        </c:dLbls>
        <c:gapWidth val="219"/>
        <c:overlap val="-27"/>
        <c:axId val="1490162879"/>
        <c:axId val="1490168703"/>
      </c:barChart>
      <c:catAx>
        <c:axId val="1490162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0168703"/>
        <c:crosses val="autoZero"/>
        <c:auto val="1"/>
        <c:lblAlgn val="ctr"/>
        <c:lblOffset val="100"/>
        <c:noMultiLvlLbl val="0"/>
      </c:catAx>
      <c:valAx>
        <c:axId val="14901687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01628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Residuos!$A$50:$D$50</c:f>
              <c:strCache>
                <c:ptCount val="4"/>
                <c:pt idx="0">
                  <c:v>LINEA BASE 2022</c:v>
                </c:pt>
                <c:pt idx="1">
                  <c:v>GENERACION DE RESIDUOS APROVECHABLES / PELIGROSO</c:v>
                </c:pt>
                <c:pt idx="2">
                  <c:v>Entregas programadas</c:v>
                </c:pt>
                <c:pt idx="3">
                  <c:v>Formatos de control</c:v>
                </c:pt>
              </c:strCache>
            </c:strRef>
          </c:tx>
          <c:spPr>
            <a:solidFill>
              <a:schemeClr val="accent1"/>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Residuos!$E$50:$X$50</c:f>
              <c:numCache>
                <c:formatCode>0</c:formatCode>
                <c:ptCount val="20"/>
                <c:pt idx="0">
                  <c:v>3</c:v>
                </c:pt>
                <c:pt idx="1">
                  <c:v>2</c:v>
                </c:pt>
                <c:pt idx="2">
                  <c:v>5</c:v>
                </c:pt>
                <c:pt idx="3">
                  <c:v>1</c:v>
                </c:pt>
                <c:pt idx="4">
                  <c:v>3</c:v>
                </c:pt>
                <c:pt idx="5">
                  <c:v>2</c:v>
                </c:pt>
                <c:pt idx="6">
                  <c:v>1</c:v>
                </c:pt>
                <c:pt idx="7">
                  <c:v>1</c:v>
                </c:pt>
                <c:pt idx="8">
                  <c:v>1</c:v>
                </c:pt>
                <c:pt idx="9">
                  <c:v>5</c:v>
                </c:pt>
                <c:pt idx="10">
                  <c:v>1</c:v>
                </c:pt>
                <c:pt idx="11">
                  <c:v>2</c:v>
                </c:pt>
                <c:pt idx="12">
                  <c:v>27</c:v>
                </c:pt>
              </c:numCache>
            </c:numRef>
          </c:val>
          <c:extLst>
            <c:ext xmlns:c16="http://schemas.microsoft.com/office/drawing/2014/chart" uri="{C3380CC4-5D6E-409C-BE32-E72D297353CC}">
              <c16:uniqueId val="{00000000-D15D-4A3E-966C-70B90E1C1AB8}"/>
            </c:ext>
          </c:extLst>
        </c:ser>
        <c:ser>
          <c:idx val="1"/>
          <c:order val="1"/>
          <c:tx>
            <c:strRef>
              <c:f>Residuos!$A$51:$D$51</c:f>
              <c:strCache>
                <c:ptCount val="4"/>
                <c:pt idx="0">
                  <c:v>LINEA BASE 2022</c:v>
                </c:pt>
                <c:pt idx="1">
                  <c:v>PROCESO ASOCIADO</c:v>
                </c:pt>
                <c:pt idx="2">
                  <c:v>Entregas realizadas</c:v>
                </c:pt>
                <c:pt idx="3">
                  <c:v>Acta de disposición final</c:v>
                </c:pt>
              </c:strCache>
            </c:strRef>
          </c:tx>
          <c:spPr>
            <a:solidFill>
              <a:schemeClr val="accent2"/>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Residuos!$E$51:$X$51</c:f>
              <c:numCache>
                <c:formatCode>0</c:formatCode>
                <c:ptCount val="20"/>
                <c:pt idx="0">
                  <c:v>3</c:v>
                </c:pt>
                <c:pt idx="1">
                  <c:v>2</c:v>
                </c:pt>
                <c:pt idx="2">
                  <c:v>5</c:v>
                </c:pt>
                <c:pt idx="3">
                  <c:v>1</c:v>
                </c:pt>
                <c:pt idx="4">
                  <c:v>3</c:v>
                </c:pt>
                <c:pt idx="5">
                  <c:v>2</c:v>
                </c:pt>
                <c:pt idx="6">
                  <c:v>1</c:v>
                </c:pt>
                <c:pt idx="7">
                  <c:v>1</c:v>
                </c:pt>
                <c:pt idx="8">
                  <c:v>1</c:v>
                </c:pt>
                <c:pt idx="9">
                  <c:v>5</c:v>
                </c:pt>
                <c:pt idx="10">
                  <c:v>1</c:v>
                </c:pt>
                <c:pt idx="11">
                  <c:v>2</c:v>
                </c:pt>
                <c:pt idx="12">
                  <c:v>27</c:v>
                </c:pt>
              </c:numCache>
            </c:numRef>
          </c:val>
          <c:extLst>
            <c:ext xmlns:c16="http://schemas.microsoft.com/office/drawing/2014/chart" uri="{C3380CC4-5D6E-409C-BE32-E72D297353CC}">
              <c16:uniqueId val="{00000001-D15D-4A3E-966C-70B90E1C1AB8}"/>
            </c:ext>
          </c:extLst>
        </c:ser>
        <c:ser>
          <c:idx val="2"/>
          <c:order val="2"/>
          <c:tx>
            <c:strRef>
              <c:f>Residuos!$A$52:$D$52</c:f>
              <c:strCache>
                <c:ptCount val="4"/>
                <c:pt idx="0">
                  <c:v>LINEA BASE 2022</c:v>
                </c:pt>
                <c:pt idx="1">
                  <c:v>COSTO UNITARIO kg</c:v>
                </c:pt>
                <c:pt idx="2">
                  <c:v>$</c:v>
                </c:pt>
                <c:pt idx="3">
                  <c:v>FACTURA</c:v>
                </c:pt>
              </c:strCache>
            </c:strRef>
          </c:tx>
          <c:spPr>
            <a:solidFill>
              <a:schemeClr val="accent3"/>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Residuos!$E$52:$X$52</c:f>
            </c:numRef>
          </c:val>
          <c:extLst>
            <c:ext xmlns:c16="http://schemas.microsoft.com/office/drawing/2014/chart" uri="{C3380CC4-5D6E-409C-BE32-E72D297353CC}">
              <c16:uniqueId val="{00000002-D15D-4A3E-966C-70B90E1C1AB8}"/>
            </c:ext>
          </c:extLst>
        </c:ser>
        <c:ser>
          <c:idx val="3"/>
          <c:order val="3"/>
          <c:tx>
            <c:strRef>
              <c:f>Residuos!$A$53:$D$53</c:f>
              <c:strCache>
                <c:ptCount val="4"/>
                <c:pt idx="0">
                  <c:v>LINEA BASE 2022</c:v>
                </c:pt>
                <c:pt idx="1">
                  <c:v>RELACIÓN / INDICE DE CONSUMO</c:v>
                </c:pt>
                <c:pt idx="2">
                  <c:v>$</c:v>
                </c:pt>
                <c:pt idx="3">
                  <c:v>FACTURA</c:v>
                </c:pt>
              </c:strCache>
            </c:strRef>
          </c:tx>
          <c:spPr>
            <a:solidFill>
              <a:schemeClr val="accent4"/>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Residuos!$E$53:$X$53</c:f>
              <c:numCache>
                <c:formatCode>0.00</c:formatCode>
                <c:ptCount val="20"/>
                <c:pt idx="0">
                  <c:v>1</c:v>
                </c:pt>
                <c:pt idx="1">
                  <c:v>1</c:v>
                </c:pt>
                <c:pt idx="2">
                  <c:v>1</c:v>
                </c:pt>
                <c:pt idx="3">
                  <c:v>1</c:v>
                </c:pt>
                <c:pt idx="4">
                  <c:v>1</c:v>
                </c:pt>
                <c:pt idx="5">
                  <c:v>1</c:v>
                </c:pt>
                <c:pt idx="6">
                  <c:v>1</c:v>
                </c:pt>
                <c:pt idx="7">
                  <c:v>1</c:v>
                </c:pt>
                <c:pt idx="8">
                  <c:v>1</c:v>
                </c:pt>
                <c:pt idx="9">
                  <c:v>1</c:v>
                </c:pt>
                <c:pt idx="10">
                  <c:v>1</c:v>
                </c:pt>
                <c:pt idx="11">
                  <c:v>1</c:v>
                </c:pt>
                <c:pt idx="12" formatCode="0">
                  <c:v>1</c:v>
                </c:pt>
              </c:numCache>
            </c:numRef>
          </c:val>
          <c:extLst>
            <c:ext xmlns:c16="http://schemas.microsoft.com/office/drawing/2014/chart" uri="{C3380CC4-5D6E-409C-BE32-E72D297353CC}">
              <c16:uniqueId val="{00000003-D15D-4A3E-966C-70B90E1C1AB8}"/>
            </c:ext>
          </c:extLst>
        </c:ser>
        <c:ser>
          <c:idx val="4"/>
          <c:order val="4"/>
          <c:tx>
            <c:strRef>
              <c:f>Residuos!$A$54:$D$54</c:f>
              <c:strCache>
                <c:ptCount val="4"/>
                <c:pt idx="0">
                  <c:v>2023</c:v>
                </c:pt>
                <c:pt idx="1">
                  <c:v>GENERACION DE RESIDUOS APROVECHABLES / PELIGROSO</c:v>
                </c:pt>
                <c:pt idx="2">
                  <c:v>Entregas programadas</c:v>
                </c:pt>
                <c:pt idx="3">
                  <c:v>Formatos de control</c:v>
                </c:pt>
              </c:strCache>
            </c:strRef>
          </c:tx>
          <c:spPr>
            <a:solidFill>
              <a:schemeClr val="accent5"/>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Residuos!$E$54:$X$54</c:f>
              <c:numCache>
                <c:formatCode>0</c:formatCode>
                <c:ptCount val="20"/>
                <c:pt idx="12" formatCode="0.0">
                  <c:v>0</c:v>
                </c:pt>
              </c:numCache>
            </c:numRef>
          </c:val>
          <c:extLst>
            <c:ext xmlns:c16="http://schemas.microsoft.com/office/drawing/2014/chart" uri="{C3380CC4-5D6E-409C-BE32-E72D297353CC}">
              <c16:uniqueId val="{00000004-D15D-4A3E-966C-70B90E1C1AB8}"/>
            </c:ext>
          </c:extLst>
        </c:ser>
        <c:ser>
          <c:idx val="5"/>
          <c:order val="5"/>
          <c:tx>
            <c:strRef>
              <c:f>Residuos!$A$55:$D$55</c:f>
              <c:strCache>
                <c:ptCount val="4"/>
                <c:pt idx="0">
                  <c:v>2023</c:v>
                </c:pt>
                <c:pt idx="1">
                  <c:v>PROCESO ASOCIADO</c:v>
                </c:pt>
                <c:pt idx="2">
                  <c:v>Entregas realizadas</c:v>
                </c:pt>
                <c:pt idx="3">
                  <c:v>Acta de disposición final</c:v>
                </c:pt>
              </c:strCache>
            </c:strRef>
          </c:tx>
          <c:spPr>
            <a:solidFill>
              <a:schemeClr val="accent6"/>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Residuos!$E$55:$X$55</c:f>
              <c:numCache>
                <c:formatCode>0</c:formatCode>
                <c:ptCount val="20"/>
                <c:pt idx="12">
                  <c:v>0</c:v>
                </c:pt>
              </c:numCache>
            </c:numRef>
          </c:val>
          <c:extLst>
            <c:ext xmlns:c16="http://schemas.microsoft.com/office/drawing/2014/chart" uri="{C3380CC4-5D6E-409C-BE32-E72D297353CC}">
              <c16:uniqueId val="{00000005-D15D-4A3E-966C-70B90E1C1AB8}"/>
            </c:ext>
          </c:extLst>
        </c:ser>
        <c:ser>
          <c:idx val="6"/>
          <c:order val="6"/>
          <c:tx>
            <c:strRef>
              <c:f>Residuos!$A$56:$D$56</c:f>
              <c:strCache>
                <c:ptCount val="4"/>
                <c:pt idx="0">
                  <c:v>2023</c:v>
                </c:pt>
                <c:pt idx="1">
                  <c:v>COSTO UNITARIO kg</c:v>
                </c:pt>
                <c:pt idx="2">
                  <c:v>$</c:v>
                </c:pt>
                <c:pt idx="3">
                  <c:v>FACTURA</c:v>
                </c:pt>
              </c:strCache>
            </c:strRef>
          </c:tx>
          <c:spPr>
            <a:solidFill>
              <a:schemeClr val="accent1">
                <a:lumMod val="60000"/>
              </a:schemeClr>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Residuos!$E$56:$X$56</c:f>
            </c:numRef>
          </c:val>
          <c:extLst>
            <c:ext xmlns:c16="http://schemas.microsoft.com/office/drawing/2014/chart" uri="{C3380CC4-5D6E-409C-BE32-E72D297353CC}">
              <c16:uniqueId val="{00000006-D15D-4A3E-966C-70B90E1C1AB8}"/>
            </c:ext>
          </c:extLst>
        </c:ser>
        <c:ser>
          <c:idx val="7"/>
          <c:order val="7"/>
          <c:tx>
            <c:strRef>
              <c:f>Residuos!$A$57:$D$57</c:f>
              <c:strCache>
                <c:ptCount val="4"/>
                <c:pt idx="0">
                  <c:v>2023</c:v>
                </c:pt>
                <c:pt idx="1">
                  <c:v>RELACIÓN / INDICE DE CONSUMO</c:v>
                </c:pt>
                <c:pt idx="2">
                  <c:v>$</c:v>
                </c:pt>
                <c:pt idx="3">
                  <c:v>FACTURA</c:v>
                </c:pt>
              </c:strCache>
            </c:strRef>
          </c:tx>
          <c:spPr>
            <a:solidFill>
              <a:schemeClr val="accent2">
                <a:lumMod val="60000"/>
              </a:schemeClr>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Residuos!$E$57:$X$57</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7-D15D-4A3E-966C-70B90E1C1AB8}"/>
            </c:ext>
          </c:extLst>
        </c:ser>
        <c:ser>
          <c:idx val="8"/>
          <c:order val="8"/>
          <c:tx>
            <c:strRef>
              <c:f>Residuos!$A$58:$D$58</c:f>
              <c:strCache>
                <c:ptCount val="4"/>
                <c:pt idx="0">
                  <c:v>MEJORA</c:v>
                </c:pt>
                <c:pt idx="1">
                  <c:v>PORCENTAJE DE MEJORAMIENTO 2022 Vs. 2023</c:v>
                </c:pt>
              </c:strCache>
            </c:strRef>
          </c:tx>
          <c:spPr>
            <a:solidFill>
              <a:schemeClr val="accent3">
                <a:lumMod val="60000"/>
              </a:schemeClr>
            </a:solidFill>
            <a:ln>
              <a:noFill/>
            </a:ln>
            <a:effectLst/>
          </c:spPr>
          <c:invertIfNegative val="0"/>
          <c:cat>
            <c:multiLvlStrRef>
              <c:f>Residuos!$E$47:$X$49</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Residuos!$E$58:$X$58</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8-D15D-4A3E-966C-70B90E1C1AB8}"/>
            </c:ext>
          </c:extLst>
        </c:ser>
        <c:dLbls>
          <c:showLegendKey val="0"/>
          <c:showVal val="0"/>
          <c:showCatName val="0"/>
          <c:showSerName val="0"/>
          <c:showPercent val="0"/>
          <c:showBubbleSize val="0"/>
        </c:dLbls>
        <c:gapWidth val="219"/>
        <c:overlap val="-27"/>
        <c:axId val="1413592191"/>
        <c:axId val="1413603839"/>
      </c:barChart>
      <c:catAx>
        <c:axId val="141359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603839"/>
        <c:crosses val="autoZero"/>
        <c:auto val="1"/>
        <c:lblAlgn val="ctr"/>
        <c:lblOffset val="100"/>
        <c:noMultiLvlLbl val="0"/>
      </c:catAx>
      <c:valAx>
        <c:axId val="14136038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9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'Consumo y Practicas Sostenibles'!$A$57:$D$57</c:f>
              <c:strCache>
                <c:ptCount val="4"/>
                <c:pt idx="0">
                  <c:v>LINEA BASE 2022</c:v>
                </c:pt>
                <c:pt idx="1">
                  <c:v>Consumo de papel</c:v>
                </c:pt>
                <c:pt idx="2">
                  <c:v>Resmas</c:v>
                </c:pt>
                <c:pt idx="3">
                  <c:v>Mensual</c:v>
                </c:pt>
              </c:strCache>
            </c:strRef>
          </c:tx>
          <c:spPr>
            <a:solidFill>
              <a:schemeClr val="accent1"/>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Sostenibles'!$E$57:$X$57</c:f>
              <c:numCache>
                <c:formatCode>0</c:formatCode>
                <c:ptCount val="20"/>
                <c:pt idx="0">
                  <c:v>18.027999999999999</c:v>
                </c:pt>
                <c:pt idx="1">
                  <c:v>21.442</c:v>
                </c:pt>
                <c:pt idx="2">
                  <c:v>27</c:v>
                </c:pt>
                <c:pt idx="3">
                  <c:v>17</c:v>
                </c:pt>
                <c:pt idx="4">
                  <c:v>27.68</c:v>
                </c:pt>
                <c:pt idx="5">
                  <c:v>15.464</c:v>
                </c:pt>
                <c:pt idx="6">
                  <c:v>16</c:v>
                </c:pt>
                <c:pt idx="7">
                  <c:v>20</c:v>
                </c:pt>
                <c:pt idx="8">
                  <c:v>19</c:v>
                </c:pt>
                <c:pt idx="9">
                  <c:v>23</c:v>
                </c:pt>
                <c:pt idx="10">
                  <c:v>25</c:v>
                </c:pt>
                <c:pt idx="11">
                  <c:v>19</c:v>
                </c:pt>
                <c:pt idx="12">
                  <c:v>248.614</c:v>
                </c:pt>
              </c:numCache>
            </c:numRef>
          </c:val>
          <c:extLst>
            <c:ext xmlns:c16="http://schemas.microsoft.com/office/drawing/2014/chart" uri="{C3380CC4-5D6E-409C-BE32-E72D297353CC}">
              <c16:uniqueId val="{00000000-F2AA-44FB-A1C7-06F1E7E3B74D}"/>
            </c:ext>
          </c:extLst>
        </c:ser>
        <c:ser>
          <c:idx val="1"/>
          <c:order val="1"/>
          <c:tx>
            <c:strRef>
              <c:f>'Consumo y Practicas Sostenibles'!$A$58:$D$58</c:f>
              <c:strCache>
                <c:ptCount val="4"/>
                <c:pt idx="0">
                  <c:v>LINEA BASE 2022</c:v>
                </c:pt>
                <c:pt idx="1">
                  <c:v>Proceso asociado</c:v>
                </c:pt>
                <c:pt idx="2">
                  <c:v>Grupo de trabajo</c:v>
                </c:pt>
                <c:pt idx="3">
                  <c:v>Mensual</c:v>
                </c:pt>
              </c:strCache>
            </c:strRef>
          </c:tx>
          <c:spPr>
            <a:solidFill>
              <a:schemeClr val="accent2"/>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Sostenibles'!$E$58:$X$58</c:f>
              <c:numCache>
                <c:formatCode>0</c:formatCode>
                <c:ptCount val="20"/>
                <c:pt idx="0">
                  <c:v>11</c:v>
                </c:pt>
                <c:pt idx="1">
                  <c:v>11</c:v>
                </c:pt>
                <c:pt idx="2">
                  <c:v>11</c:v>
                </c:pt>
                <c:pt idx="3">
                  <c:v>11</c:v>
                </c:pt>
                <c:pt idx="4">
                  <c:v>11</c:v>
                </c:pt>
                <c:pt idx="5">
                  <c:v>11</c:v>
                </c:pt>
                <c:pt idx="6">
                  <c:v>11</c:v>
                </c:pt>
                <c:pt idx="7">
                  <c:v>11</c:v>
                </c:pt>
                <c:pt idx="8">
                  <c:v>11</c:v>
                </c:pt>
                <c:pt idx="9">
                  <c:v>11</c:v>
                </c:pt>
                <c:pt idx="10">
                  <c:v>11</c:v>
                </c:pt>
                <c:pt idx="11">
                  <c:v>11</c:v>
                </c:pt>
                <c:pt idx="12">
                  <c:v>132</c:v>
                </c:pt>
              </c:numCache>
            </c:numRef>
          </c:val>
          <c:extLst>
            <c:ext xmlns:c16="http://schemas.microsoft.com/office/drawing/2014/chart" uri="{C3380CC4-5D6E-409C-BE32-E72D297353CC}">
              <c16:uniqueId val="{00000001-F2AA-44FB-A1C7-06F1E7E3B74D}"/>
            </c:ext>
          </c:extLst>
        </c:ser>
        <c:ser>
          <c:idx val="2"/>
          <c:order val="2"/>
          <c:tx>
            <c:strRef>
              <c:f>'Consumo y Practicas Sostenibles'!$A$59:$D$59</c:f>
              <c:strCache>
                <c:ptCount val="4"/>
                <c:pt idx="0">
                  <c:v>LINEA BASE 2022</c:v>
                </c:pt>
                <c:pt idx="1">
                  <c:v>Costos</c:v>
                </c:pt>
                <c:pt idx="2">
                  <c:v>$</c:v>
                </c:pt>
                <c:pt idx="3">
                  <c:v>Promedio</c:v>
                </c:pt>
              </c:strCache>
            </c:strRef>
          </c:tx>
          <c:spPr>
            <a:solidFill>
              <a:schemeClr val="accent3"/>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Sostenibles'!$E$59:$X$59</c:f>
            </c:numRef>
          </c:val>
          <c:extLst>
            <c:ext xmlns:c16="http://schemas.microsoft.com/office/drawing/2014/chart" uri="{C3380CC4-5D6E-409C-BE32-E72D297353CC}">
              <c16:uniqueId val="{00000002-F2AA-44FB-A1C7-06F1E7E3B74D}"/>
            </c:ext>
          </c:extLst>
        </c:ser>
        <c:ser>
          <c:idx val="3"/>
          <c:order val="3"/>
          <c:tx>
            <c:strRef>
              <c:f>'Consumo y Practicas Sostenibles'!$A$60:$D$60</c:f>
              <c:strCache>
                <c:ptCount val="4"/>
                <c:pt idx="0">
                  <c:v>LINEA BASE 2022</c:v>
                </c:pt>
                <c:pt idx="1">
                  <c:v>RELACIÓN / INDICE DE CONSUMO</c:v>
                </c:pt>
                <c:pt idx="2">
                  <c:v>$</c:v>
                </c:pt>
                <c:pt idx="3">
                  <c:v>Promedio</c:v>
                </c:pt>
              </c:strCache>
            </c:strRef>
          </c:tx>
          <c:spPr>
            <a:solidFill>
              <a:schemeClr val="accent4"/>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Sostenibles'!$E$60:$X$60</c:f>
              <c:numCache>
                <c:formatCode>0.00</c:formatCode>
                <c:ptCount val="20"/>
                <c:pt idx="0">
                  <c:v>1.6389090909090909</c:v>
                </c:pt>
                <c:pt idx="1">
                  <c:v>1.9492727272727273</c:v>
                </c:pt>
                <c:pt idx="2">
                  <c:v>2.4545454545454546</c:v>
                </c:pt>
                <c:pt idx="3">
                  <c:v>1.5454545454545454</c:v>
                </c:pt>
                <c:pt idx="4">
                  <c:v>2.5163636363636361</c:v>
                </c:pt>
                <c:pt idx="5">
                  <c:v>1.4058181818181819</c:v>
                </c:pt>
                <c:pt idx="6">
                  <c:v>1.4545454545454546</c:v>
                </c:pt>
                <c:pt idx="7">
                  <c:v>1.8181818181818181</c:v>
                </c:pt>
                <c:pt idx="8">
                  <c:v>1.7272727272727273</c:v>
                </c:pt>
                <c:pt idx="9">
                  <c:v>2.0909090909090908</c:v>
                </c:pt>
                <c:pt idx="10">
                  <c:v>2.2727272727272729</c:v>
                </c:pt>
                <c:pt idx="11">
                  <c:v>1.7272727272727273</c:v>
                </c:pt>
                <c:pt idx="12" formatCode="0">
                  <c:v>1.8834393939393939</c:v>
                </c:pt>
              </c:numCache>
            </c:numRef>
          </c:val>
          <c:extLst>
            <c:ext xmlns:c16="http://schemas.microsoft.com/office/drawing/2014/chart" uri="{C3380CC4-5D6E-409C-BE32-E72D297353CC}">
              <c16:uniqueId val="{00000003-F2AA-44FB-A1C7-06F1E7E3B74D}"/>
            </c:ext>
          </c:extLst>
        </c:ser>
        <c:ser>
          <c:idx val="4"/>
          <c:order val="4"/>
          <c:tx>
            <c:strRef>
              <c:f>'Consumo y Practicas Sostenibles'!$A$61:$D$61</c:f>
              <c:strCache>
                <c:ptCount val="4"/>
                <c:pt idx="0">
                  <c:v>2023</c:v>
                </c:pt>
                <c:pt idx="1">
                  <c:v>Consumo de papel</c:v>
                </c:pt>
                <c:pt idx="2">
                  <c:v>Resmas</c:v>
                </c:pt>
                <c:pt idx="3">
                  <c:v>Mensual</c:v>
                </c:pt>
              </c:strCache>
            </c:strRef>
          </c:tx>
          <c:spPr>
            <a:solidFill>
              <a:schemeClr val="accent5"/>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Sostenibles'!$E$61:$X$61</c:f>
              <c:numCache>
                <c:formatCode>0</c:formatCode>
                <c:ptCount val="20"/>
                <c:pt idx="12">
                  <c:v>0</c:v>
                </c:pt>
              </c:numCache>
            </c:numRef>
          </c:val>
          <c:extLst>
            <c:ext xmlns:c16="http://schemas.microsoft.com/office/drawing/2014/chart" uri="{C3380CC4-5D6E-409C-BE32-E72D297353CC}">
              <c16:uniqueId val="{00000004-F2AA-44FB-A1C7-06F1E7E3B74D}"/>
            </c:ext>
          </c:extLst>
        </c:ser>
        <c:ser>
          <c:idx val="5"/>
          <c:order val="5"/>
          <c:tx>
            <c:strRef>
              <c:f>'Consumo y Practicas Sostenibles'!$A$62:$D$62</c:f>
              <c:strCache>
                <c:ptCount val="4"/>
                <c:pt idx="0">
                  <c:v>2023</c:v>
                </c:pt>
                <c:pt idx="1">
                  <c:v>Proceso asociado</c:v>
                </c:pt>
                <c:pt idx="2">
                  <c:v>Grupo de trabajo</c:v>
                </c:pt>
                <c:pt idx="3">
                  <c:v>Mensual</c:v>
                </c:pt>
              </c:strCache>
            </c:strRef>
          </c:tx>
          <c:spPr>
            <a:solidFill>
              <a:schemeClr val="accent6"/>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Sostenibles'!$E$62:$X$62</c:f>
              <c:numCache>
                <c:formatCode>0</c:formatCode>
                <c:ptCount val="20"/>
                <c:pt idx="12">
                  <c:v>0</c:v>
                </c:pt>
              </c:numCache>
            </c:numRef>
          </c:val>
          <c:extLst>
            <c:ext xmlns:c16="http://schemas.microsoft.com/office/drawing/2014/chart" uri="{C3380CC4-5D6E-409C-BE32-E72D297353CC}">
              <c16:uniqueId val="{00000005-F2AA-44FB-A1C7-06F1E7E3B74D}"/>
            </c:ext>
          </c:extLst>
        </c:ser>
        <c:ser>
          <c:idx val="6"/>
          <c:order val="6"/>
          <c:tx>
            <c:strRef>
              <c:f>'Consumo y Practicas Sostenibles'!$A$63:$D$63</c:f>
              <c:strCache>
                <c:ptCount val="4"/>
                <c:pt idx="0">
                  <c:v>2023</c:v>
                </c:pt>
                <c:pt idx="1">
                  <c:v>Costos</c:v>
                </c:pt>
                <c:pt idx="2">
                  <c:v>$</c:v>
                </c:pt>
                <c:pt idx="3">
                  <c:v>Promedio</c:v>
                </c:pt>
              </c:strCache>
            </c:strRef>
          </c:tx>
          <c:spPr>
            <a:solidFill>
              <a:schemeClr val="accent1">
                <a:lumMod val="60000"/>
              </a:schemeClr>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Sostenibles'!$E$63:$X$63</c:f>
            </c:numRef>
          </c:val>
          <c:extLst>
            <c:ext xmlns:c16="http://schemas.microsoft.com/office/drawing/2014/chart" uri="{C3380CC4-5D6E-409C-BE32-E72D297353CC}">
              <c16:uniqueId val="{00000006-F2AA-44FB-A1C7-06F1E7E3B74D}"/>
            </c:ext>
          </c:extLst>
        </c:ser>
        <c:ser>
          <c:idx val="7"/>
          <c:order val="7"/>
          <c:tx>
            <c:strRef>
              <c:f>'Consumo y Practicas Sostenibles'!$A$64:$D$64</c:f>
              <c:strCache>
                <c:ptCount val="4"/>
                <c:pt idx="0">
                  <c:v>2023</c:v>
                </c:pt>
                <c:pt idx="1">
                  <c:v>RELACIÓN / INDICE DE CONSUMO</c:v>
                </c:pt>
                <c:pt idx="2">
                  <c:v>$</c:v>
                </c:pt>
                <c:pt idx="3">
                  <c:v>Promedio</c:v>
                </c:pt>
              </c:strCache>
            </c:strRef>
          </c:tx>
          <c:spPr>
            <a:solidFill>
              <a:schemeClr val="accent2">
                <a:lumMod val="60000"/>
              </a:schemeClr>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Sostenibles'!$E$64:$X$64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7-F2AA-44FB-A1C7-06F1E7E3B74D}"/>
            </c:ext>
          </c:extLst>
        </c:ser>
        <c:ser>
          <c:idx val="8"/>
          <c:order val="8"/>
          <c:tx>
            <c:strRef>
              <c:f>'Consumo y Practicas Sostenibles'!$A$65:$D$65</c:f>
              <c:strCache>
                <c:ptCount val="4"/>
                <c:pt idx="0">
                  <c:v>MEJORA</c:v>
                </c:pt>
                <c:pt idx="1">
                  <c:v>PORCENTAJE DE MEJORAMIENTO 2022 Vs. 2023</c:v>
                </c:pt>
              </c:strCache>
            </c:strRef>
          </c:tx>
          <c:spPr>
            <a:solidFill>
              <a:schemeClr val="accent3">
                <a:lumMod val="60000"/>
              </a:schemeClr>
            </a:solidFill>
            <a:ln>
              <a:noFill/>
            </a:ln>
            <a:effectLst/>
          </c:spPr>
          <c:invertIfNegative val="0"/>
          <c:cat>
            <c:multiLvlStrRef>
              <c:f>'Consumo y Practicas Sostenibles'!$E$54:$X$56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Sostenibles'!$E$65:$X$65</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8-F2AA-44FB-A1C7-06F1E7E3B74D}"/>
            </c:ext>
          </c:extLst>
        </c:ser>
        <c:dLbls>
          <c:showLegendKey val="0"/>
          <c:showVal val="0"/>
          <c:showCatName val="0"/>
          <c:showSerName val="0"/>
          <c:showPercent val="0"/>
          <c:showBubbleSize val="0"/>
        </c:dLbls>
        <c:gapWidth val="219"/>
        <c:overlap val="-27"/>
        <c:axId val="1413592191"/>
        <c:axId val="1413603839"/>
      </c:barChart>
      <c:catAx>
        <c:axId val="141359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603839"/>
        <c:crosses val="autoZero"/>
        <c:auto val="1"/>
        <c:lblAlgn val="ctr"/>
        <c:lblOffset val="100"/>
        <c:noMultiLvlLbl val="0"/>
      </c:catAx>
      <c:valAx>
        <c:axId val="14136038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9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9BAAD69B-BDA3-4A36-B469-49849DF3F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704850</xdr:colOff>
      <xdr:row>32</xdr:row>
      <xdr:rowOff>285750</xdr:rowOff>
    </xdr:from>
    <xdr:to>
      <xdr:col>23</xdr:col>
      <xdr:colOff>19050</xdr:colOff>
      <xdr:row>37</xdr:row>
      <xdr:rowOff>266700</xdr:rowOff>
    </xdr:to>
    <xdr:graphicFrame macro="">
      <xdr:nvGraphicFramePr>
        <xdr:cNvPr id="3" name="Gráfico 2">
          <a:extLst>
            <a:ext uri="{FF2B5EF4-FFF2-40B4-BE49-F238E27FC236}">
              <a16:creationId xmlns:a16="http://schemas.microsoft.com/office/drawing/2014/main" id="{E7A7CFA3-6384-48EE-B39F-649FE293F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E663F9BB-9DDC-4640-B211-DEFA90A79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628650</xdr:colOff>
      <xdr:row>38</xdr:row>
      <xdr:rowOff>304800</xdr:rowOff>
    </xdr:from>
    <xdr:to>
      <xdr:col>23</xdr:col>
      <xdr:colOff>400050</xdr:colOff>
      <xdr:row>45</xdr:row>
      <xdr:rowOff>114300</xdr:rowOff>
    </xdr:to>
    <xdr:graphicFrame macro="">
      <xdr:nvGraphicFramePr>
        <xdr:cNvPr id="3" name="Gráfico 2">
          <a:extLst>
            <a:ext uri="{FF2B5EF4-FFF2-40B4-BE49-F238E27FC236}">
              <a16:creationId xmlns:a16="http://schemas.microsoft.com/office/drawing/2014/main" id="{2F5DFECA-0D4F-495A-96D0-B382D18AE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D487F13A-DA68-4C01-8D13-AD2FC49B26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800100</xdr:colOff>
      <xdr:row>49</xdr:row>
      <xdr:rowOff>152400</xdr:rowOff>
    </xdr:from>
    <xdr:to>
      <xdr:col>23</xdr:col>
      <xdr:colOff>266700</xdr:colOff>
      <xdr:row>56</xdr:row>
      <xdr:rowOff>171450</xdr:rowOff>
    </xdr:to>
    <xdr:graphicFrame macro="">
      <xdr:nvGraphicFramePr>
        <xdr:cNvPr id="3" name="Gráfico 2">
          <a:extLst>
            <a:ext uri="{FF2B5EF4-FFF2-40B4-BE49-F238E27FC236}">
              <a16:creationId xmlns:a16="http://schemas.microsoft.com/office/drawing/2014/main" id="{58403B24-008E-437C-B901-C0945C6AC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3E3DD393-B089-404C-920D-687E067865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800100</xdr:colOff>
      <xdr:row>56</xdr:row>
      <xdr:rowOff>152400</xdr:rowOff>
    </xdr:from>
    <xdr:to>
      <xdr:col>23</xdr:col>
      <xdr:colOff>266700</xdr:colOff>
      <xdr:row>63</xdr:row>
      <xdr:rowOff>171450</xdr:rowOff>
    </xdr:to>
    <xdr:graphicFrame macro="">
      <xdr:nvGraphicFramePr>
        <xdr:cNvPr id="3" name="Gráfico 2">
          <a:extLst>
            <a:ext uri="{FF2B5EF4-FFF2-40B4-BE49-F238E27FC236}">
              <a16:creationId xmlns:a16="http://schemas.microsoft.com/office/drawing/2014/main" id="{3467B1E2-CBB1-4921-A629-71CF68312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279893</xdr:colOff>
      <xdr:row>0</xdr:row>
      <xdr:rowOff>59720</xdr:rowOff>
    </xdr:from>
    <xdr:to>
      <xdr:col>0</xdr:col>
      <xdr:colOff>1071563</xdr:colOff>
      <xdr:row>1</xdr:row>
      <xdr:rowOff>164987</xdr:rowOff>
    </xdr:to>
    <xdr:pic>
      <xdr:nvPicPr>
        <xdr:cNvPr id="2" name="Imagen 6">
          <a:extLst>
            <a:ext uri="{FF2B5EF4-FFF2-40B4-BE49-F238E27FC236}">
              <a16:creationId xmlns:a16="http://schemas.microsoft.com/office/drawing/2014/main" id="{0F7278AC-14A7-44D8-AABB-99150B861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893" y="59720"/>
          <a:ext cx="791670" cy="402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person displayName="Carolina López Hernández" id="{756496EF-FCBB-4292-8D62-920C60037FE0}" userId="S::CLOPEZ4@enterritorio.gov.co::d2b0a4f5-5d4a-47a9-be7f-429924110619"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25" dT="2022-12-28T20:50:14.54" personId="{756496EF-FCBB-4292-8D62-920C60037FE0}" id="{863C0966-E394-45E2-8982-1FA26643D14F}">
    <text>5 de marzo Día de la eficiencia energética</text>
  </threadedComment>
  <threadedComment ref="I27" dT="2022-12-28T21:13:49.50" personId="{756496EF-FCBB-4292-8D62-920C60037FE0}" id="{5042FE5B-5B0C-46CC-AF0A-5964B4E66AA8}">
    <text>5 de marzo Día de la eficiencia energética</text>
  </threadedComment>
  <threadedComment ref="I27" dT="2023-01-02T20:49:54.34" personId="{756496EF-FCBB-4292-8D62-920C60037FE0}" id="{375534FA-30C0-45D1-AC50-31B320E54FC1}" parentId="{5042FE5B-5B0C-46CC-AF0A-5964B4E66AA8}">
    <text>Apagar y desconectar siempre el monitor del computador y los equipos eléctricos en horas en que no
hay actividad laboral.</text>
  </threadedComment>
</ThreadedComments>
</file>

<file path=xl/threadedComments/threadedComment2.xml><?xml version="1.0" encoding="utf-8"?>
<ThreadedComments xmlns="http://schemas.microsoft.com/office/spreadsheetml/2018/threadedcomments" xmlns:x="http://schemas.openxmlformats.org/spreadsheetml/2006/main">
  <threadedComment ref="I27" dT="2022-12-28T20:51:05.54" personId="{756496EF-FCBB-4292-8D62-920C60037FE0}" id="{E9BD0A03-2812-4DBD-B190-B5881BD8E20B}">
    <text>22 de marzo Día Mundial del Agua</text>
  </threadedComment>
</ThreadedComments>
</file>

<file path=xl/threadedComments/threadedComment3.xml><?xml version="1.0" encoding="utf-8"?>
<ThreadedComments xmlns="http://schemas.microsoft.com/office/spreadsheetml/2018/threadedcomments" xmlns:x="http://schemas.openxmlformats.org/spreadsheetml/2006/main">
  <threadedComment ref="I18" dT="2023-01-02T21:44:58.76" personId="{756496EF-FCBB-4292-8D62-920C60037FE0}" id="{C7C27E99-4F00-4084-AA7C-C14119F24D1E}">
    <text>Transporte Directivo 
- Apagar el motor del vehículo en paradas prolongadas.
- Proporcionar un manejo adecuado al aceite usado de cada uno de los vehículos y estar al
tanto de la disposición final que se realiza a estos residuos por parte de los centros de servicio
automotor.
- Mantener al día la revisión técnico-mecánica y de gases del vehículo.
- Realizar el lavado del vehículo en lugares que cumplan con las regulaciones ambientales
aplicables.</text>
  </threadedComment>
  <threadedComment ref="R24" dT="2023-01-02T21:48:18.26" personId="{756496EF-FCBB-4292-8D62-920C60037FE0}" id="{E8D3859C-DDAD-40E8-BBB9-3491F46C9461}">
    <text>Con corte 15/12/2023</text>
  </threadedComment>
  <threadedComment ref="R26" dT="2023-01-02T21:48:47.07" personId="{756496EF-FCBB-4292-8D62-920C60037FE0}" id="{A3E86758-B5F1-4369-8187-19A0EE2F8E88}">
    <text>Con corte 15/12/2023</text>
  </threadedComment>
  <threadedComment ref="J30" dT="2023-01-02T22:02:45.67" personId="{756496EF-FCBB-4292-8D62-920C60037FE0}" id="{F4A2394C-AC9A-4B31-B7D2-F72315F92C33}">
    <text>29/04/2023 Día Nacional del Árbol</text>
  </threadedComment>
  <threadedComment ref="H40" dT="2023-01-02T21:38:46.73" personId="{756496EF-FCBB-4292-8D62-920C60037FE0}" id="{10F419B3-5D66-4D77-B19B-EF8B02B587C2}">
    <text>Dia sin carro 2/02/2023</text>
  </threadedComment>
  <threadedComment ref="L40" dT="2023-01-02T21:37:19.92" personId="{756496EF-FCBB-4292-8D62-920C60037FE0}" id="{F1669622-3E8D-4C97-ADC4-C9D84516B417}">
    <text>03/06/2023 Día Mundial de la Bicicleta</text>
  </threadedComment>
  <threadedComment ref="O42" dT="2023-01-02T21:40:04.26" personId="{756496EF-FCBB-4292-8D62-920C60037FE0}" id="{B66CF4D4-40CF-403C-9A9F-55581DCF8C4F}">
    <text>Riesgo público y seguridad vial
Talento Humano</text>
  </threadedComment>
  <threadedComment ref="L44" dT="2023-01-03T00:12:02.62" personId="{756496EF-FCBB-4292-8D62-920C60037FE0}" id="{ABCE9332-0287-4A1F-A2FD-BCDFED5C4B94}">
    <text>05/06/2023 Día Mundial del Medio Ambiente</text>
  </threadedComment>
</ThreadedComments>
</file>

<file path=xl/threadedComments/threadedComment4.xml><?xml version="1.0" encoding="utf-8"?>
<ThreadedComments xmlns="http://schemas.microsoft.com/office/spreadsheetml/2018/threadedcomments" xmlns:x="http://schemas.openxmlformats.org/spreadsheetml/2006/main">
  <threadedComment ref="E49" dT="2023-01-03T14:23:52.05" personId="{756496EF-FCBB-4292-8D62-920C60037FE0}" id="{D84CF70D-9F77-4CED-AEEC-82F8A854F2FE}">
    <text>Transporte Directivo 
- Apagar el motor del vehículo en paradas prolongadas.
- Proporcionar un manejo adecuado al aceite usado de cada uno de los vehículos y estar al
tanto de la disposición final que se realiza a estos residuos por parte de los centros de servicio
automotor.
- Mantener al día la revisión técnico-mecánica y de gases del vehículo.
- Realizar el lavado del vehículo en lugares que cumplan con las regulaciones ambientales
aplicables.</text>
  </threadedComment>
  <threadedComment ref="E57" dT="2023-01-03T14:26:56.30" personId="{756496EF-FCBB-4292-8D62-920C60037FE0}" id="{289C3451-D9CE-4907-AFEB-ADE8F4FBC2BA}">
    <text>29/04/2023 Día Nacional del Árbol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4.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C245-F83A-46B1-A4FC-2F339B93F87D}">
  <dimension ref="A1:X963"/>
  <sheetViews>
    <sheetView tabSelected="1" zoomScale="40" zoomScaleNormal="40" workbookViewId="0">
      <selection activeCell="B17" sqref="B17:B18"/>
    </sheetView>
  </sheetViews>
  <sheetFormatPr baseColWidth="10" defaultColWidth="12.625" defaultRowHeight="15" customHeight="1" x14ac:dyDescent="0.2"/>
  <cols>
    <col min="1" max="1" width="9.375" style="56" customWidth="1"/>
    <col min="2" max="2" width="40.875" style="56" customWidth="1"/>
    <col min="3" max="3" width="29.125" style="56" customWidth="1"/>
    <col min="4" max="4" width="20.375" style="56" customWidth="1"/>
    <col min="5" max="5" width="23.25" style="56" customWidth="1"/>
    <col min="6" max="17" width="20.75" style="56" customWidth="1"/>
    <col min="18" max="18" width="25.75" style="56" customWidth="1"/>
    <col min="19" max="19" width="20.75" style="56" customWidth="1"/>
    <col min="20" max="20" width="11" style="56" customWidth="1"/>
    <col min="21" max="21" width="15.125" style="56" customWidth="1"/>
    <col min="22" max="24" width="30.25" style="56" customWidth="1"/>
    <col min="25" max="25" width="9.375" style="56" customWidth="1"/>
    <col min="26" max="16384" width="12.625" style="56"/>
  </cols>
  <sheetData>
    <row r="1" spans="1:24" ht="34.5" customHeight="1" x14ac:dyDescent="0.2">
      <c r="A1" s="343"/>
      <c r="B1" s="343"/>
      <c r="C1" s="343"/>
      <c r="D1" s="344" t="s">
        <v>63</v>
      </c>
      <c r="E1" s="344"/>
      <c r="F1" s="344"/>
      <c r="G1" s="344"/>
      <c r="H1" s="344"/>
      <c r="I1" s="344"/>
      <c r="J1" s="344"/>
      <c r="K1" s="344"/>
      <c r="L1" s="344"/>
      <c r="M1" s="344"/>
      <c r="N1" s="344"/>
      <c r="O1" s="344"/>
      <c r="P1" s="344"/>
      <c r="Q1" s="344"/>
      <c r="R1" s="344"/>
      <c r="S1" s="344"/>
      <c r="T1" s="345" t="s">
        <v>1</v>
      </c>
      <c r="U1" s="346"/>
      <c r="V1" s="347" t="s">
        <v>93</v>
      </c>
      <c r="W1" s="348"/>
      <c r="X1" s="348"/>
    </row>
    <row r="2" spans="1:24" ht="34.5" customHeight="1" x14ac:dyDescent="0.2">
      <c r="A2" s="343"/>
      <c r="B2" s="343"/>
      <c r="C2" s="343"/>
      <c r="D2" s="344"/>
      <c r="E2" s="344"/>
      <c r="F2" s="344"/>
      <c r="G2" s="344"/>
      <c r="H2" s="344"/>
      <c r="I2" s="344"/>
      <c r="J2" s="344"/>
      <c r="K2" s="344"/>
      <c r="L2" s="344"/>
      <c r="M2" s="344"/>
      <c r="N2" s="344"/>
      <c r="O2" s="344"/>
      <c r="P2" s="344"/>
      <c r="Q2" s="344"/>
      <c r="R2" s="344"/>
      <c r="S2" s="344"/>
      <c r="T2" s="345" t="s">
        <v>2</v>
      </c>
      <c r="U2" s="346"/>
      <c r="V2" s="347">
        <v>1</v>
      </c>
      <c r="W2" s="348"/>
      <c r="X2" s="348"/>
    </row>
    <row r="3" spans="1:24" ht="34.5" customHeight="1" x14ac:dyDescent="0.2">
      <c r="A3" s="343"/>
      <c r="B3" s="343"/>
      <c r="C3" s="343"/>
      <c r="D3" s="344"/>
      <c r="E3" s="344"/>
      <c r="F3" s="344"/>
      <c r="G3" s="344"/>
      <c r="H3" s="344"/>
      <c r="I3" s="344"/>
      <c r="J3" s="344"/>
      <c r="K3" s="344"/>
      <c r="L3" s="344"/>
      <c r="M3" s="344"/>
      <c r="N3" s="344"/>
      <c r="O3" s="344"/>
      <c r="P3" s="344"/>
      <c r="Q3" s="344"/>
      <c r="R3" s="344"/>
      <c r="S3" s="344"/>
      <c r="T3" s="345" t="s">
        <v>3</v>
      </c>
      <c r="U3" s="346"/>
      <c r="V3" s="349">
        <v>44409</v>
      </c>
      <c r="W3" s="348"/>
      <c r="X3" s="348"/>
    </row>
    <row r="4" spans="1:24" ht="39.75" customHeight="1" x14ac:dyDescent="0.2">
      <c r="A4" s="57"/>
      <c r="B4" s="57"/>
      <c r="C4" s="57"/>
      <c r="D4" s="57"/>
      <c r="E4" s="57"/>
      <c r="F4" s="57"/>
      <c r="G4" s="57"/>
      <c r="H4" s="57"/>
      <c r="I4" s="57"/>
      <c r="J4" s="57"/>
      <c r="K4" s="57"/>
      <c r="L4" s="57"/>
      <c r="M4" s="57"/>
      <c r="N4" s="57"/>
      <c r="O4" s="57"/>
      <c r="P4" s="57"/>
      <c r="Q4" s="57"/>
      <c r="R4" s="57"/>
      <c r="S4" s="57"/>
      <c r="T4" s="57"/>
      <c r="U4" s="57"/>
      <c r="V4" s="57"/>
      <c r="W4" s="57"/>
      <c r="X4" s="57"/>
    </row>
    <row r="5" spans="1:24" ht="39.75" customHeight="1" x14ac:dyDescent="0.45">
      <c r="A5" s="57"/>
      <c r="B5" s="58" t="s">
        <v>3</v>
      </c>
      <c r="C5" s="59">
        <v>2023</v>
      </c>
      <c r="D5" s="60"/>
      <c r="E5" s="61" t="s">
        <v>61</v>
      </c>
      <c r="F5" s="62"/>
      <c r="G5" s="60"/>
      <c r="H5" s="363" t="s">
        <v>98</v>
      </c>
      <c r="I5" s="363"/>
      <c r="J5" s="363"/>
      <c r="K5" s="363"/>
      <c r="L5" s="63"/>
      <c r="M5" s="57"/>
      <c r="N5" s="57"/>
      <c r="O5" s="57"/>
      <c r="P5" s="57"/>
      <c r="Q5" s="57"/>
      <c r="R5" s="57"/>
      <c r="S5" s="57"/>
      <c r="T5" s="57"/>
      <c r="U5" s="57"/>
      <c r="V5" s="57"/>
      <c r="W5" s="57"/>
      <c r="X5" s="57"/>
    </row>
    <row r="6" spans="1:24" ht="39.75" customHeight="1" x14ac:dyDescent="0.2">
      <c r="A6" s="57"/>
      <c r="B6" s="57"/>
      <c r="C6" s="57"/>
      <c r="D6" s="57"/>
      <c r="E6" s="57"/>
      <c r="F6" s="57"/>
      <c r="G6" s="57"/>
      <c r="H6" s="57"/>
      <c r="I6" s="57"/>
      <c r="J6" s="57"/>
      <c r="K6" s="57"/>
      <c r="L6" s="57"/>
      <c r="M6" s="57"/>
      <c r="N6" s="57"/>
      <c r="O6" s="57"/>
      <c r="P6" s="57"/>
      <c r="Q6" s="57"/>
      <c r="R6" s="57"/>
      <c r="S6" s="57"/>
      <c r="T6" s="57"/>
      <c r="U6" s="57"/>
      <c r="V6" s="57"/>
      <c r="W6" s="57"/>
      <c r="X6" s="57"/>
    </row>
    <row r="7" spans="1:24" ht="48.75" customHeight="1" x14ac:dyDescent="0.35">
      <c r="A7" s="364" t="s">
        <v>4</v>
      </c>
      <c r="B7" s="365"/>
      <c r="C7" s="356" t="s">
        <v>80</v>
      </c>
      <c r="D7" s="366"/>
      <c r="E7" s="366"/>
      <c r="F7" s="366"/>
      <c r="G7" s="366"/>
      <c r="H7" s="366"/>
      <c r="I7" s="366"/>
      <c r="J7" s="366"/>
      <c r="K7" s="366"/>
      <c r="L7" s="366"/>
      <c r="M7" s="366"/>
      <c r="N7" s="366"/>
      <c r="O7" s="366"/>
      <c r="P7" s="366"/>
      <c r="Q7" s="366"/>
      <c r="R7" s="366"/>
      <c r="S7" s="366"/>
      <c r="T7" s="366"/>
      <c r="U7" s="366"/>
      <c r="V7" s="366"/>
      <c r="W7" s="366"/>
      <c r="X7" s="366"/>
    </row>
    <row r="8" spans="1:24" ht="20.25" x14ac:dyDescent="0.2">
      <c r="A8" s="64"/>
      <c r="B8" s="64"/>
      <c r="C8" s="64"/>
      <c r="D8" s="64"/>
      <c r="E8" s="64"/>
      <c r="F8" s="64"/>
      <c r="G8" s="64"/>
      <c r="H8" s="64"/>
      <c r="I8" s="64"/>
      <c r="J8" s="64"/>
      <c r="K8" s="64"/>
      <c r="L8" s="64"/>
      <c r="M8" s="64"/>
      <c r="N8" s="64"/>
      <c r="O8" s="64"/>
      <c r="P8" s="64"/>
      <c r="Q8" s="64"/>
      <c r="R8" s="64"/>
      <c r="S8" s="64"/>
      <c r="T8" s="64"/>
      <c r="U8" s="64"/>
      <c r="V8" s="64"/>
      <c r="W8" s="64"/>
      <c r="X8" s="64"/>
    </row>
    <row r="9" spans="1:24" ht="60.75" customHeight="1" x14ac:dyDescent="0.35">
      <c r="A9" s="364" t="s">
        <v>5</v>
      </c>
      <c r="B9" s="365"/>
      <c r="C9" s="367" t="s">
        <v>170</v>
      </c>
      <c r="D9" s="366"/>
      <c r="E9" s="366"/>
      <c r="F9" s="366"/>
      <c r="G9" s="366"/>
      <c r="H9" s="366"/>
      <c r="I9" s="366"/>
      <c r="J9" s="366"/>
      <c r="K9" s="366"/>
      <c r="L9" s="366"/>
      <c r="M9" s="366"/>
      <c r="N9" s="366"/>
      <c r="O9" s="366"/>
      <c r="P9" s="366"/>
      <c r="Q9" s="366"/>
      <c r="R9" s="366"/>
      <c r="S9" s="366"/>
      <c r="T9" s="366"/>
      <c r="U9" s="366"/>
      <c r="V9" s="366"/>
      <c r="W9" s="366"/>
      <c r="X9" s="366"/>
    </row>
    <row r="10" spans="1:24" ht="69.75" customHeight="1" x14ac:dyDescent="0.35">
      <c r="A10" s="364" t="s">
        <v>6</v>
      </c>
      <c r="B10" s="365"/>
      <c r="C10" s="356" t="s">
        <v>274</v>
      </c>
      <c r="D10" s="357"/>
      <c r="E10" s="357"/>
      <c r="F10" s="357"/>
      <c r="G10" s="357"/>
      <c r="H10" s="357"/>
      <c r="I10" s="65" t="s">
        <v>7</v>
      </c>
      <c r="J10" s="368" t="s">
        <v>99</v>
      </c>
      <c r="K10" s="357"/>
      <c r="L10" s="350" t="s">
        <v>8</v>
      </c>
      <c r="M10" s="351"/>
      <c r="N10" s="356" t="s">
        <v>86</v>
      </c>
      <c r="O10" s="369"/>
      <c r="P10" s="369"/>
      <c r="Q10" s="350" t="s">
        <v>9</v>
      </c>
      <c r="R10" s="351"/>
      <c r="S10" s="352" t="s">
        <v>208</v>
      </c>
      <c r="T10" s="353"/>
      <c r="U10" s="353"/>
      <c r="V10" s="66" t="s">
        <v>10</v>
      </c>
      <c r="W10" s="354" t="e">
        <f>Q41</f>
        <v>#DIV/0!</v>
      </c>
      <c r="X10" s="355"/>
    </row>
    <row r="11" spans="1:24" ht="82.5" customHeight="1" x14ac:dyDescent="0.35">
      <c r="A11" s="365"/>
      <c r="B11" s="365"/>
      <c r="C11" s="356" t="s">
        <v>171</v>
      </c>
      <c r="D11" s="357"/>
      <c r="E11" s="357"/>
      <c r="F11" s="357"/>
      <c r="G11" s="357"/>
      <c r="H11" s="357"/>
      <c r="I11" s="65" t="s">
        <v>7</v>
      </c>
      <c r="J11" s="358" t="s">
        <v>82</v>
      </c>
      <c r="K11" s="359"/>
      <c r="L11" s="350" t="s">
        <v>8</v>
      </c>
      <c r="M11" s="351"/>
      <c r="N11" s="360" t="s">
        <v>81</v>
      </c>
      <c r="O11" s="361"/>
      <c r="P11" s="361"/>
      <c r="Q11" s="361"/>
      <c r="R11" s="361"/>
      <c r="S11" s="361"/>
      <c r="T11" s="361"/>
      <c r="U11" s="361"/>
      <c r="V11" s="361"/>
      <c r="W11" s="361"/>
      <c r="X11" s="362"/>
    </row>
    <row r="12" spans="1:24" ht="60.75" customHeight="1" x14ac:dyDescent="0.35">
      <c r="A12" s="370" t="s">
        <v>11</v>
      </c>
      <c r="B12" s="351"/>
      <c r="C12" s="367" t="s">
        <v>64</v>
      </c>
      <c r="D12" s="366"/>
      <c r="E12" s="366"/>
      <c r="F12" s="366"/>
      <c r="G12" s="366"/>
      <c r="H12" s="366"/>
      <c r="I12" s="366"/>
      <c r="J12" s="366"/>
      <c r="K12" s="366"/>
      <c r="L12" s="366"/>
      <c r="M12" s="366"/>
      <c r="N12" s="371" t="s">
        <v>12</v>
      </c>
      <c r="O12" s="365"/>
      <c r="P12" s="365"/>
      <c r="Q12" s="365"/>
      <c r="R12" s="372" t="s">
        <v>65</v>
      </c>
      <c r="S12" s="372"/>
      <c r="T12" s="372"/>
      <c r="U12" s="372"/>
      <c r="V12" s="372"/>
      <c r="W12" s="372"/>
      <c r="X12" s="372"/>
    </row>
    <row r="13" spans="1:24" ht="25.5" customHeight="1" thickBot="1" x14ac:dyDescent="0.25">
      <c r="A13" s="57"/>
      <c r="B13" s="57"/>
      <c r="C13" s="57"/>
      <c r="D13" s="57"/>
      <c r="E13" s="57"/>
      <c r="F13" s="57"/>
      <c r="G13" s="57"/>
      <c r="H13" s="57"/>
      <c r="I13" s="57"/>
      <c r="J13" s="57"/>
      <c r="K13" s="57"/>
      <c r="L13" s="57"/>
      <c r="M13" s="57"/>
      <c r="N13" s="57"/>
      <c r="O13" s="57"/>
      <c r="P13" s="57"/>
      <c r="Q13" s="57"/>
      <c r="R13" s="57"/>
      <c r="S13" s="57"/>
      <c r="T13" s="57"/>
      <c r="U13" s="57"/>
      <c r="V13" s="57"/>
      <c r="W13" s="57"/>
      <c r="X13" s="57"/>
    </row>
    <row r="14" spans="1:24" ht="39.75" customHeight="1" thickBot="1" x14ac:dyDescent="0.25">
      <c r="A14" s="373" t="s">
        <v>13</v>
      </c>
      <c r="B14" s="374"/>
      <c r="C14" s="374"/>
      <c r="D14" s="374"/>
      <c r="E14" s="374"/>
      <c r="F14" s="374"/>
      <c r="G14" s="374"/>
      <c r="H14" s="374"/>
      <c r="I14" s="374"/>
      <c r="J14" s="374"/>
      <c r="K14" s="374"/>
      <c r="L14" s="374"/>
      <c r="M14" s="374"/>
      <c r="N14" s="374"/>
      <c r="O14" s="374"/>
      <c r="P14" s="374"/>
      <c r="Q14" s="374"/>
      <c r="R14" s="374"/>
      <c r="S14" s="374"/>
      <c r="T14" s="374"/>
      <c r="U14" s="374"/>
      <c r="V14" s="374"/>
      <c r="W14" s="374"/>
      <c r="X14" s="375"/>
    </row>
    <row r="15" spans="1:24" ht="47.25" customHeight="1" thickBot="1" x14ac:dyDescent="0.25">
      <c r="A15" s="376" t="s">
        <v>14</v>
      </c>
      <c r="B15" s="376" t="s">
        <v>15</v>
      </c>
      <c r="C15" s="378" t="s">
        <v>55</v>
      </c>
      <c r="D15" s="378" t="s">
        <v>16</v>
      </c>
      <c r="E15" s="378" t="s">
        <v>17</v>
      </c>
      <c r="F15" s="67"/>
      <c r="G15" s="379" t="s">
        <v>18</v>
      </c>
      <c r="H15" s="374"/>
      <c r="I15" s="374"/>
      <c r="J15" s="374"/>
      <c r="K15" s="374"/>
      <c r="L15" s="374"/>
      <c r="M15" s="374"/>
      <c r="N15" s="374"/>
      <c r="O15" s="374"/>
      <c r="P15" s="374"/>
      <c r="Q15" s="374"/>
      <c r="R15" s="374"/>
      <c r="S15" s="380" t="s">
        <v>56</v>
      </c>
      <c r="T15" s="382" t="s">
        <v>19</v>
      </c>
      <c r="U15" s="383"/>
      <c r="V15" s="386" t="s">
        <v>20</v>
      </c>
      <c r="W15" s="383"/>
      <c r="X15" s="387"/>
    </row>
    <row r="16" spans="1:24" ht="34.5" customHeight="1" thickBot="1" x14ac:dyDescent="0.25">
      <c r="A16" s="377"/>
      <c r="B16" s="377"/>
      <c r="C16" s="377"/>
      <c r="D16" s="377"/>
      <c r="E16" s="377"/>
      <c r="F16" s="68" t="s">
        <v>21</v>
      </c>
      <c r="G16" s="178" t="s">
        <v>22</v>
      </c>
      <c r="H16" s="132" t="s">
        <v>23</v>
      </c>
      <c r="I16" s="132" t="s">
        <v>24</v>
      </c>
      <c r="J16" s="132" t="s">
        <v>25</v>
      </c>
      <c r="K16" s="132" t="s">
        <v>26</v>
      </c>
      <c r="L16" s="132" t="s">
        <v>27</v>
      </c>
      <c r="M16" s="132" t="s">
        <v>28</v>
      </c>
      <c r="N16" s="132" t="s">
        <v>29</v>
      </c>
      <c r="O16" s="132" t="s">
        <v>30</v>
      </c>
      <c r="P16" s="132" t="s">
        <v>31</v>
      </c>
      <c r="Q16" s="132" t="s">
        <v>32</v>
      </c>
      <c r="R16" s="177" t="s">
        <v>33</v>
      </c>
      <c r="S16" s="381"/>
      <c r="T16" s="384"/>
      <c r="U16" s="385"/>
      <c r="V16" s="388"/>
      <c r="W16" s="389"/>
      <c r="X16" s="390"/>
    </row>
    <row r="17" spans="1:24" ht="89.25" customHeight="1" x14ac:dyDescent="0.2">
      <c r="A17" s="415">
        <v>1</v>
      </c>
      <c r="B17" s="391" t="s">
        <v>203</v>
      </c>
      <c r="C17" s="393" t="s">
        <v>117</v>
      </c>
      <c r="D17" s="395">
        <f>((3000000/30)*14)</f>
        <v>1400000</v>
      </c>
      <c r="E17" s="397">
        <f>+D17</f>
        <v>1400000</v>
      </c>
      <c r="F17" s="201" t="s">
        <v>35</v>
      </c>
      <c r="G17" s="203"/>
      <c r="H17" s="204"/>
      <c r="I17" s="204"/>
      <c r="J17" s="204"/>
      <c r="K17" s="204"/>
      <c r="L17" s="204">
        <v>1</v>
      </c>
      <c r="M17" s="204"/>
      <c r="N17" s="204"/>
      <c r="O17" s="204"/>
      <c r="P17" s="204"/>
      <c r="Q17" s="204"/>
      <c r="R17" s="205"/>
      <c r="S17" s="398">
        <f>(SUM(G18:R18)/SUM(G17:R17))</f>
        <v>0</v>
      </c>
      <c r="T17" s="400" t="s">
        <v>118</v>
      </c>
      <c r="U17" s="401"/>
      <c r="V17" s="404"/>
      <c r="W17" s="405"/>
      <c r="X17" s="406"/>
    </row>
    <row r="18" spans="1:24" ht="108" customHeight="1" thickBot="1" x14ac:dyDescent="0.25">
      <c r="A18" s="415"/>
      <c r="B18" s="392"/>
      <c r="C18" s="394"/>
      <c r="D18" s="396"/>
      <c r="E18" s="396"/>
      <c r="F18" s="202" t="s">
        <v>36</v>
      </c>
      <c r="G18" s="206"/>
      <c r="H18" s="207"/>
      <c r="I18" s="207"/>
      <c r="J18" s="207"/>
      <c r="K18" s="207"/>
      <c r="L18" s="207"/>
      <c r="M18" s="207"/>
      <c r="N18" s="207"/>
      <c r="O18" s="207"/>
      <c r="P18" s="207"/>
      <c r="Q18" s="207"/>
      <c r="R18" s="208"/>
      <c r="S18" s="399"/>
      <c r="T18" s="402"/>
      <c r="U18" s="403"/>
      <c r="V18" s="407"/>
      <c r="W18" s="408"/>
      <c r="X18" s="409"/>
    </row>
    <row r="19" spans="1:24" ht="108" customHeight="1" x14ac:dyDescent="0.2">
      <c r="A19" s="419">
        <v>2</v>
      </c>
      <c r="B19" s="417" t="s">
        <v>209</v>
      </c>
      <c r="C19" s="393" t="s">
        <v>117</v>
      </c>
      <c r="D19" s="395">
        <f>((3000000/30)*14)</f>
        <v>1400000</v>
      </c>
      <c r="E19" s="397">
        <f>+D19</f>
        <v>1400000</v>
      </c>
      <c r="F19" s="201" t="s">
        <v>35</v>
      </c>
      <c r="G19" s="235"/>
      <c r="H19" s="236">
        <v>1</v>
      </c>
      <c r="I19" s="236"/>
      <c r="J19" s="236"/>
      <c r="K19" s="236"/>
      <c r="L19" s="236"/>
      <c r="M19" s="236"/>
      <c r="N19" s="236"/>
      <c r="O19" s="236"/>
      <c r="P19" s="236"/>
      <c r="Q19" s="236"/>
      <c r="R19" s="237"/>
      <c r="S19" s="398">
        <f>(SUM(G20:R20)/SUM(G19:R19))</f>
        <v>0</v>
      </c>
      <c r="T19" s="400" t="s">
        <v>215</v>
      </c>
      <c r="U19" s="401"/>
      <c r="V19" s="471"/>
      <c r="W19" s="400"/>
      <c r="X19" s="401"/>
    </row>
    <row r="20" spans="1:24" ht="108" customHeight="1" thickBot="1" x14ac:dyDescent="0.25">
      <c r="A20" s="420"/>
      <c r="B20" s="418"/>
      <c r="C20" s="394"/>
      <c r="D20" s="396"/>
      <c r="E20" s="396"/>
      <c r="F20" s="202" t="s">
        <v>36</v>
      </c>
      <c r="G20" s="238"/>
      <c r="H20" s="239"/>
      <c r="I20" s="239"/>
      <c r="J20" s="239"/>
      <c r="K20" s="239"/>
      <c r="L20" s="239"/>
      <c r="M20" s="239"/>
      <c r="N20" s="239"/>
      <c r="O20" s="239"/>
      <c r="P20" s="239"/>
      <c r="Q20" s="239"/>
      <c r="R20" s="240"/>
      <c r="S20" s="399"/>
      <c r="T20" s="402"/>
      <c r="U20" s="403"/>
      <c r="V20" s="472"/>
      <c r="W20" s="402"/>
      <c r="X20" s="403"/>
    </row>
    <row r="21" spans="1:24" ht="108" customHeight="1" x14ac:dyDescent="0.2">
      <c r="A21" s="419">
        <v>3</v>
      </c>
      <c r="B21" s="417" t="s">
        <v>216</v>
      </c>
      <c r="C21" s="393" t="s">
        <v>117</v>
      </c>
      <c r="D21" s="395">
        <f>((3000000/30)*14)</f>
        <v>1400000</v>
      </c>
      <c r="E21" s="397">
        <f>+D21</f>
        <v>1400000</v>
      </c>
      <c r="F21" s="72" t="s">
        <v>35</v>
      </c>
      <c r="G21" s="198"/>
      <c r="H21" s="199"/>
      <c r="I21" s="199"/>
      <c r="J21" s="199"/>
      <c r="K21" s="199">
        <v>1</v>
      </c>
      <c r="L21" s="199"/>
      <c r="M21" s="199"/>
      <c r="N21" s="199"/>
      <c r="O21" s="199"/>
      <c r="P21" s="199"/>
      <c r="Q21" s="199"/>
      <c r="R21" s="200"/>
      <c r="S21" s="398">
        <f>(SUM(G22:R22)/SUM(G21:R21))</f>
        <v>0</v>
      </c>
      <c r="T21" s="400" t="s">
        <v>217</v>
      </c>
      <c r="U21" s="401"/>
      <c r="V21" s="471"/>
      <c r="W21" s="400"/>
      <c r="X21" s="401"/>
    </row>
    <row r="22" spans="1:24" ht="108" customHeight="1" thickBot="1" x14ac:dyDescent="0.25">
      <c r="A22" s="420"/>
      <c r="B22" s="418"/>
      <c r="C22" s="394"/>
      <c r="D22" s="396"/>
      <c r="E22" s="396"/>
      <c r="F22" s="76" t="s">
        <v>36</v>
      </c>
      <c r="G22" s="198"/>
      <c r="H22" s="199"/>
      <c r="I22" s="199"/>
      <c r="J22" s="199"/>
      <c r="K22" s="199"/>
      <c r="L22" s="199"/>
      <c r="M22" s="199"/>
      <c r="N22" s="199"/>
      <c r="O22" s="199"/>
      <c r="P22" s="199"/>
      <c r="Q22" s="199"/>
      <c r="R22" s="200"/>
      <c r="S22" s="399"/>
      <c r="T22" s="402"/>
      <c r="U22" s="403"/>
      <c r="V22" s="472"/>
      <c r="W22" s="402"/>
      <c r="X22" s="403"/>
    </row>
    <row r="23" spans="1:24" ht="70.5" customHeight="1" x14ac:dyDescent="0.2">
      <c r="A23" s="415">
        <v>4</v>
      </c>
      <c r="B23" s="391" t="s">
        <v>66</v>
      </c>
      <c r="C23" s="393" t="s">
        <v>117</v>
      </c>
      <c r="D23" s="397">
        <f>((3250000/30)*14)</f>
        <v>1516666.6666666665</v>
      </c>
      <c r="E23" s="397">
        <f>+D23</f>
        <v>1516666.6666666665</v>
      </c>
      <c r="F23" s="72" t="s">
        <v>35</v>
      </c>
      <c r="G23" s="73"/>
      <c r="H23" s="74"/>
      <c r="I23" s="74"/>
      <c r="J23" s="74"/>
      <c r="K23" s="74">
        <v>1</v>
      </c>
      <c r="L23" s="74"/>
      <c r="M23" s="74"/>
      <c r="N23" s="74"/>
      <c r="O23" s="74"/>
      <c r="P23" s="74"/>
      <c r="Q23" s="74">
        <v>1</v>
      </c>
      <c r="R23" s="75"/>
      <c r="S23" s="398">
        <f>(SUM(G24:R24)/SUM(G23:R23))</f>
        <v>0</v>
      </c>
      <c r="T23" s="413" t="s">
        <v>205</v>
      </c>
      <c r="U23" s="401"/>
      <c r="V23" s="404"/>
      <c r="W23" s="405"/>
      <c r="X23" s="406"/>
    </row>
    <row r="24" spans="1:24" ht="70.5" customHeight="1" thickBot="1" x14ac:dyDescent="0.25">
      <c r="A24" s="416"/>
      <c r="B24" s="392"/>
      <c r="C24" s="394"/>
      <c r="D24" s="396"/>
      <c r="E24" s="396"/>
      <c r="F24" s="76" t="s">
        <v>36</v>
      </c>
      <c r="G24" s="77"/>
      <c r="H24" s="78"/>
      <c r="I24" s="78"/>
      <c r="J24" s="78"/>
      <c r="K24" s="78"/>
      <c r="L24" s="78"/>
      <c r="M24" s="79"/>
      <c r="N24" s="78"/>
      <c r="O24" s="78"/>
      <c r="P24" s="78"/>
      <c r="Q24" s="78"/>
      <c r="R24" s="148"/>
      <c r="S24" s="412"/>
      <c r="T24" s="414"/>
      <c r="U24" s="403"/>
      <c r="V24" s="407"/>
      <c r="W24" s="408"/>
      <c r="X24" s="409"/>
    </row>
    <row r="25" spans="1:24" ht="82.5" customHeight="1" x14ac:dyDescent="0.2">
      <c r="A25" s="410">
        <v>5</v>
      </c>
      <c r="B25" s="391" t="s">
        <v>169</v>
      </c>
      <c r="C25" s="393" t="s">
        <v>117</v>
      </c>
      <c r="D25" s="397">
        <f>((3250000/30)*2)</f>
        <v>216666.66666666666</v>
      </c>
      <c r="E25" s="397">
        <f>+D25</f>
        <v>216666.66666666666</v>
      </c>
      <c r="F25" s="72" t="s">
        <v>35</v>
      </c>
      <c r="G25" s="73"/>
      <c r="H25" s="74"/>
      <c r="I25" s="74">
        <v>1</v>
      </c>
      <c r="J25" s="74"/>
      <c r="K25" s="74"/>
      <c r="L25" s="74"/>
      <c r="M25" s="74"/>
      <c r="N25" s="74"/>
      <c r="O25" s="74"/>
      <c r="P25" s="74"/>
      <c r="Q25" s="75"/>
      <c r="R25" s="75"/>
      <c r="S25" s="398">
        <f>(SUM(G26:R26)/SUM(G25:R25))</f>
        <v>0</v>
      </c>
      <c r="T25" s="413" t="s">
        <v>135</v>
      </c>
      <c r="U25" s="401"/>
      <c r="V25" s="404"/>
      <c r="W25" s="405"/>
      <c r="X25" s="406"/>
    </row>
    <row r="26" spans="1:24" ht="82.5" customHeight="1" thickBot="1" x14ac:dyDescent="0.25">
      <c r="A26" s="411"/>
      <c r="B26" s="392"/>
      <c r="C26" s="394"/>
      <c r="D26" s="396"/>
      <c r="E26" s="396"/>
      <c r="F26" s="76" t="s">
        <v>36</v>
      </c>
      <c r="G26" s="77"/>
      <c r="H26" s="78"/>
      <c r="I26" s="78"/>
      <c r="J26" s="78"/>
      <c r="K26" s="78"/>
      <c r="L26" s="78"/>
      <c r="M26" s="81"/>
      <c r="N26" s="78"/>
      <c r="O26" s="78"/>
      <c r="P26" s="78"/>
      <c r="Q26" s="78"/>
      <c r="R26" s="82"/>
      <c r="S26" s="412"/>
      <c r="T26" s="414"/>
      <c r="U26" s="403"/>
      <c r="V26" s="407"/>
      <c r="W26" s="408"/>
      <c r="X26" s="409"/>
    </row>
    <row r="27" spans="1:24" ht="98.25" customHeight="1" x14ac:dyDescent="0.2">
      <c r="A27" s="410">
        <v>6</v>
      </c>
      <c r="B27" s="391" t="s">
        <v>136</v>
      </c>
      <c r="C27" s="393" t="s">
        <v>117</v>
      </c>
      <c r="D27" s="397">
        <f>((3250000/30)*2)</f>
        <v>216666.66666666666</v>
      </c>
      <c r="E27" s="397">
        <f>+D27</f>
        <v>216666.66666666666</v>
      </c>
      <c r="F27" s="72" t="s">
        <v>35</v>
      </c>
      <c r="G27" s="73"/>
      <c r="H27" s="74"/>
      <c r="I27" s="74">
        <v>1</v>
      </c>
      <c r="J27" s="74"/>
      <c r="K27" s="74"/>
      <c r="L27" s="74"/>
      <c r="M27" s="74"/>
      <c r="N27" s="74"/>
      <c r="O27" s="74"/>
      <c r="P27" s="74"/>
      <c r="Q27" s="74"/>
      <c r="R27" s="75"/>
      <c r="S27" s="398">
        <f>(SUM(G28:R28)/SUM(G27:R27))</f>
        <v>0</v>
      </c>
      <c r="T27" s="400" t="s">
        <v>137</v>
      </c>
      <c r="U27" s="401"/>
      <c r="V27" s="404" t="s">
        <v>202</v>
      </c>
      <c r="W27" s="405"/>
      <c r="X27" s="406"/>
    </row>
    <row r="28" spans="1:24" ht="98.25" customHeight="1" thickBot="1" x14ac:dyDescent="0.25">
      <c r="A28" s="411"/>
      <c r="B28" s="392"/>
      <c r="C28" s="394"/>
      <c r="D28" s="396"/>
      <c r="E28" s="396"/>
      <c r="F28" s="76" t="s">
        <v>36</v>
      </c>
      <c r="G28" s="77"/>
      <c r="H28" s="78"/>
      <c r="I28" s="78"/>
      <c r="J28" s="78"/>
      <c r="K28" s="78"/>
      <c r="L28" s="78"/>
      <c r="M28" s="78"/>
      <c r="N28" s="78"/>
      <c r="O28" s="78"/>
      <c r="P28" s="78"/>
      <c r="Q28" s="78"/>
      <c r="R28" s="84"/>
      <c r="S28" s="412"/>
      <c r="T28" s="402"/>
      <c r="U28" s="403"/>
      <c r="V28" s="407"/>
      <c r="W28" s="408"/>
      <c r="X28" s="409"/>
    </row>
    <row r="29" spans="1:24" ht="15.75" customHeight="1" thickBot="1" x14ac:dyDescent="0.25"/>
    <row r="30" spans="1:24" ht="43.5" customHeight="1" thickBot="1" x14ac:dyDescent="0.25">
      <c r="A30" s="386" t="s">
        <v>37</v>
      </c>
      <c r="B30" s="383"/>
      <c r="C30" s="383"/>
      <c r="D30" s="383"/>
      <c r="E30" s="383"/>
      <c r="F30" s="383"/>
      <c r="G30" s="383"/>
      <c r="H30" s="383"/>
      <c r="I30" s="383"/>
      <c r="J30" s="383"/>
      <c r="K30" s="383"/>
      <c r="L30" s="383"/>
      <c r="M30" s="383"/>
      <c r="N30" s="383"/>
      <c r="O30" s="383"/>
      <c r="P30" s="383"/>
      <c r="Q30" s="383"/>
      <c r="R30" s="383"/>
      <c r="S30" s="383"/>
      <c r="T30" s="383"/>
      <c r="U30" s="383"/>
      <c r="V30" s="383"/>
      <c r="W30" s="383"/>
      <c r="X30" s="387"/>
    </row>
    <row r="31" spans="1:24" ht="21" customHeight="1" thickBot="1" x14ac:dyDescent="0.25">
      <c r="A31" s="421" t="s">
        <v>38</v>
      </c>
      <c r="B31" s="422" t="s">
        <v>39</v>
      </c>
      <c r="C31" s="423" t="s">
        <v>40</v>
      </c>
      <c r="D31" s="423" t="s">
        <v>41</v>
      </c>
      <c r="E31" s="424" t="s">
        <v>42</v>
      </c>
      <c r="F31" s="374"/>
      <c r="G31" s="374"/>
      <c r="H31" s="374"/>
      <c r="I31" s="374"/>
      <c r="J31" s="374"/>
      <c r="K31" s="374"/>
      <c r="L31" s="374"/>
      <c r="M31" s="374"/>
      <c r="N31" s="374"/>
      <c r="O31" s="374"/>
      <c r="P31" s="375"/>
      <c r="Q31" s="378" t="s">
        <v>43</v>
      </c>
      <c r="R31" s="425" t="s">
        <v>44</v>
      </c>
      <c r="S31" s="426"/>
      <c r="T31" s="426"/>
      <c r="U31" s="426"/>
      <c r="V31" s="426"/>
      <c r="W31" s="426"/>
      <c r="X31" s="427"/>
    </row>
    <row r="32" spans="1:24" ht="15.75" customHeight="1" thickBot="1" x14ac:dyDescent="0.25">
      <c r="A32" s="377"/>
      <c r="B32" s="388"/>
      <c r="C32" s="377"/>
      <c r="D32" s="377"/>
      <c r="E32" s="69" t="s">
        <v>22</v>
      </c>
      <c r="F32" s="70" t="s">
        <v>23</v>
      </c>
      <c r="G32" s="70" t="s">
        <v>24</v>
      </c>
      <c r="H32" s="70" t="s">
        <v>25</v>
      </c>
      <c r="I32" s="70" t="s">
        <v>26</v>
      </c>
      <c r="J32" s="70" t="s">
        <v>27</v>
      </c>
      <c r="K32" s="70" t="s">
        <v>28</v>
      </c>
      <c r="L32" s="70" t="s">
        <v>29</v>
      </c>
      <c r="M32" s="70" t="s">
        <v>30</v>
      </c>
      <c r="N32" s="70" t="s">
        <v>31</v>
      </c>
      <c r="O32" s="70" t="s">
        <v>32</v>
      </c>
      <c r="P32" s="71" t="s">
        <v>33</v>
      </c>
      <c r="Q32" s="377"/>
      <c r="R32" s="428"/>
      <c r="S32" s="429"/>
      <c r="T32" s="429"/>
      <c r="U32" s="429"/>
      <c r="V32" s="429"/>
      <c r="W32" s="429"/>
      <c r="X32" s="430"/>
    </row>
    <row r="33" spans="1:24" ht="76.5" customHeight="1" x14ac:dyDescent="0.2">
      <c r="A33" s="434" t="s">
        <v>210</v>
      </c>
      <c r="B33" s="85" t="s">
        <v>67</v>
      </c>
      <c r="C33" s="86" t="s">
        <v>71</v>
      </c>
      <c r="D33" s="87" t="s">
        <v>57</v>
      </c>
      <c r="E33" s="88">
        <v>21336</v>
      </c>
      <c r="F33" s="88">
        <v>23136</v>
      </c>
      <c r="G33" s="88">
        <v>22760</v>
      </c>
      <c r="H33" s="88">
        <v>24473</v>
      </c>
      <c r="I33" s="183">
        <v>22703</v>
      </c>
      <c r="J33" s="88">
        <v>24012</v>
      </c>
      <c r="K33" s="88">
        <v>22834</v>
      </c>
      <c r="L33" s="88">
        <v>25495</v>
      </c>
      <c r="M33" s="88">
        <v>24427</v>
      </c>
      <c r="N33" s="88">
        <v>23710</v>
      </c>
      <c r="O33" s="88">
        <v>24980</v>
      </c>
      <c r="P33" s="233"/>
      <c r="Q33" s="90">
        <f t="shared" ref="Q33:Q34" si="0">SUM(E33:P33)</f>
        <v>259866</v>
      </c>
      <c r="R33" s="428"/>
      <c r="S33" s="429"/>
      <c r="T33" s="429"/>
      <c r="U33" s="429"/>
      <c r="V33" s="429"/>
      <c r="W33" s="429"/>
      <c r="X33" s="430"/>
    </row>
    <row r="34" spans="1:24" ht="49.5" customHeight="1" x14ac:dyDescent="0.2">
      <c r="A34" s="428"/>
      <c r="B34" s="91" t="s">
        <v>45</v>
      </c>
      <c r="C34" s="86" t="s">
        <v>70</v>
      </c>
      <c r="D34" s="87" t="s">
        <v>72</v>
      </c>
      <c r="E34" s="88">
        <v>479</v>
      </c>
      <c r="F34" s="88">
        <v>489</v>
      </c>
      <c r="G34" s="88">
        <v>571</v>
      </c>
      <c r="H34" s="88">
        <v>579</v>
      </c>
      <c r="I34" s="183">
        <v>626</v>
      </c>
      <c r="J34" s="88">
        <v>638</v>
      </c>
      <c r="K34" s="88">
        <v>608</v>
      </c>
      <c r="L34" s="88">
        <v>683</v>
      </c>
      <c r="M34" s="88">
        <v>714</v>
      </c>
      <c r="N34" s="88">
        <v>708</v>
      </c>
      <c r="O34" s="88">
        <v>598</v>
      </c>
      <c r="P34" s="233"/>
      <c r="Q34" s="92">
        <f t="shared" si="0"/>
        <v>6693</v>
      </c>
      <c r="R34" s="428"/>
      <c r="S34" s="429"/>
      <c r="T34" s="429"/>
      <c r="U34" s="429"/>
      <c r="V34" s="429"/>
      <c r="W34" s="429"/>
      <c r="X34" s="430"/>
    </row>
    <row r="35" spans="1:24" ht="30" customHeight="1" thickBot="1" x14ac:dyDescent="0.25">
      <c r="A35" s="428"/>
      <c r="B35" s="93" t="s">
        <v>68</v>
      </c>
      <c r="C35" s="94" t="s">
        <v>34</v>
      </c>
      <c r="D35" s="87" t="s">
        <v>57</v>
      </c>
      <c r="E35" s="38">
        <v>623.17999999999995</v>
      </c>
      <c r="F35" s="38">
        <v>632.52</v>
      </c>
      <c r="G35" s="38">
        <v>653.57000000000005</v>
      </c>
      <c r="H35" s="38">
        <v>653.57000000000005</v>
      </c>
      <c r="I35" s="184">
        <v>665.33</v>
      </c>
      <c r="J35" s="105">
        <v>623.17999999999995</v>
      </c>
      <c r="K35" s="105">
        <v>704.67</v>
      </c>
      <c r="L35" s="105">
        <v>704.67</v>
      </c>
      <c r="M35" s="105">
        <v>718.76</v>
      </c>
      <c r="N35" s="105">
        <v>723.08</v>
      </c>
      <c r="O35" s="105">
        <v>723.08</v>
      </c>
      <c r="P35" s="234"/>
      <c r="Q35" s="95">
        <f>AVERAGE(E35:P35)</f>
        <v>675.0554545454545</v>
      </c>
      <c r="R35" s="428"/>
      <c r="S35" s="429"/>
      <c r="T35" s="429"/>
      <c r="U35" s="429"/>
      <c r="V35" s="429"/>
      <c r="W35" s="429"/>
      <c r="X35" s="430"/>
    </row>
    <row r="36" spans="1:24" ht="39.75" customHeight="1" thickBot="1" x14ac:dyDescent="0.25">
      <c r="A36" s="431"/>
      <c r="B36" s="424" t="s">
        <v>46</v>
      </c>
      <c r="C36" s="374"/>
      <c r="D36" s="375"/>
      <c r="E36" s="96">
        <f>E33/E34</f>
        <v>44.542797494780793</v>
      </c>
      <c r="F36" s="97">
        <f t="shared" ref="F36:P36" si="1">F33/F34</f>
        <v>47.312883435582819</v>
      </c>
      <c r="G36" s="97">
        <f t="shared" si="1"/>
        <v>39.859894921190893</v>
      </c>
      <c r="H36" s="97">
        <f t="shared" si="1"/>
        <v>42.267702936096718</v>
      </c>
      <c r="I36" s="97">
        <f t="shared" si="1"/>
        <v>36.266773162939295</v>
      </c>
      <c r="J36" s="97">
        <f t="shared" si="1"/>
        <v>37.636363636363633</v>
      </c>
      <c r="K36" s="97">
        <f t="shared" si="1"/>
        <v>37.555921052631582</v>
      </c>
      <c r="L36" s="97">
        <f t="shared" si="1"/>
        <v>37.327964860907763</v>
      </c>
      <c r="M36" s="97">
        <f t="shared" si="1"/>
        <v>34.211484593837532</v>
      </c>
      <c r="N36" s="97">
        <f t="shared" si="1"/>
        <v>33.488700564971751</v>
      </c>
      <c r="O36" s="97">
        <f t="shared" si="1"/>
        <v>41.77257525083612</v>
      </c>
      <c r="P36" s="98" t="e">
        <f t="shared" si="1"/>
        <v>#DIV/0!</v>
      </c>
      <c r="Q36" s="99">
        <f>AVERAGEIF(E36:P36,"&gt;0",E36:P36)</f>
        <v>39.294823810012623</v>
      </c>
      <c r="R36" s="428"/>
      <c r="S36" s="429"/>
      <c r="T36" s="429"/>
      <c r="U36" s="429"/>
      <c r="V36" s="429"/>
      <c r="W36" s="429"/>
      <c r="X36" s="430"/>
    </row>
    <row r="37" spans="1:24" ht="90" customHeight="1" x14ac:dyDescent="0.2">
      <c r="A37" s="455">
        <v>2023</v>
      </c>
      <c r="B37" s="100" t="s">
        <v>67</v>
      </c>
      <c r="C37" s="86" t="s">
        <v>71</v>
      </c>
      <c r="D37" s="87" t="s">
        <v>57</v>
      </c>
      <c r="E37" s="88"/>
      <c r="F37" s="88"/>
      <c r="G37" s="88"/>
      <c r="H37" s="88"/>
      <c r="I37" s="183"/>
      <c r="J37" s="88"/>
      <c r="K37" s="88"/>
      <c r="L37" s="88"/>
      <c r="M37" s="88"/>
      <c r="N37" s="88"/>
      <c r="O37" s="88"/>
      <c r="P37" s="88"/>
      <c r="Q37" s="101">
        <f t="shared" ref="Q37:Q38" si="2">SUM(E37:P37)</f>
        <v>0</v>
      </c>
      <c r="R37" s="428"/>
      <c r="S37" s="429"/>
      <c r="T37" s="429"/>
      <c r="U37" s="429"/>
      <c r="V37" s="429"/>
      <c r="W37" s="429"/>
      <c r="X37" s="430"/>
    </row>
    <row r="38" spans="1:24" ht="49.5" customHeight="1" x14ac:dyDescent="0.2">
      <c r="A38" s="428"/>
      <c r="B38" s="102" t="s">
        <v>45</v>
      </c>
      <c r="C38" s="86" t="s">
        <v>70</v>
      </c>
      <c r="D38" s="87" t="s">
        <v>72</v>
      </c>
      <c r="E38" s="88"/>
      <c r="F38" s="88"/>
      <c r="G38" s="88"/>
      <c r="H38" s="88"/>
      <c r="I38" s="183"/>
      <c r="J38" s="88"/>
      <c r="K38" s="88"/>
      <c r="L38" s="88"/>
      <c r="M38" s="88"/>
      <c r="N38" s="88"/>
      <c r="O38" s="88"/>
      <c r="P38" s="88"/>
      <c r="Q38" s="103">
        <f t="shared" si="2"/>
        <v>0</v>
      </c>
      <c r="R38" s="428"/>
      <c r="S38" s="429"/>
      <c r="T38" s="429"/>
      <c r="U38" s="429"/>
      <c r="V38" s="429"/>
      <c r="W38" s="429"/>
      <c r="X38" s="430"/>
    </row>
    <row r="39" spans="1:24" ht="30" customHeight="1" thickBot="1" x14ac:dyDescent="0.25">
      <c r="A39" s="428"/>
      <c r="B39" s="104" t="s">
        <v>69</v>
      </c>
      <c r="C39" s="94" t="s">
        <v>34</v>
      </c>
      <c r="D39" s="87" t="s">
        <v>57</v>
      </c>
      <c r="E39" s="38"/>
      <c r="F39" s="38"/>
      <c r="G39" s="38"/>
      <c r="H39" s="38"/>
      <c r="I39" s="184"/>
      <c r="J39" s="105"/>
      <c r="K39" s="105"/>
      <c r="L39" s="105"/>
      <c r="M39" s="105"/>
      <c r="N39" s="105"/>
      <c r="O39" s="105"/>
      <c r="P39" s="105"/>
      <c r="Q39" s="106" t="e">
        <f>AVERAGE(E39:P39)</f>
        <v>#DIV/0!</v>
      </c>
      <c r="R39" s="428"/>
      <c r="S39" s="429"/>
      <c r="T39" s="429"/>
      <c r="U39" s="429"/>
      <c r="V39" s="429"/>
      <c r="W39" s="429"/>
      <c r="X39" s="430"/>
    </row>
    <row r="40" spans="1:24" ht="39.75" customHeight="1" thickBot="1" x14ac:dyDescent="0.25">
      <c r="A40" s="428"/>
      <c r="B40" s="456" t="s">
        <v>46</v>
      </c>
      <c r="C40" s="383"/>
      <c r="D40" s="387"/>
      <c r="E40" s="107" t="e">
        <f>E37/E38</f>
        <v>#DIV/0!</v>
      </c>
      <c r="F40" s="108" t="e">
        <f t="shared" ref="F40:P40" si="3">F37/F38</f>
        <v>#DIV/0!</v>
      </c>
      <c r="G40" s="108" t="e">
        <f t="shared" si="3"/>
        <v>#DIV/0!</v>
      </c>
      <c r="H40" s="108" t="e">
        <f t="shared" si="3"/>
        <v>#DIV/0!</v>
      </c>
      <c r="I40" s="108" t="e">
        <f t="shared" si="3"/>
        <v>#DIV/0!</v>
      </c>
      <c r="J40" s="108" t="e">
        <f>J37/J38</f>
        <v>#DIV/0!</v>
      </c>
      <c r="K40" s="108" t="e">
        <f t="shared" si="3"/>
        <v>#DIV/0!</v>
      </c>
      <c r="L40" s="108" t="e">
        <f t="shared" si="3"/>
        <v>#DIV/0!</v>
      </c>
      <c r="M40" s="108" t="e">
        <f t="shared" si="3"/>
        <v>#DIV/0!</v>
      </c>
      <c r="N40" s="108" t="e">
        <f t="shared" si="3"/>
        <v>#DIV/0!</v>
      </c>
      <c r="O40" s="108" t="e">
        <f t="shared" si="3"/>
        <v>#DIV/0!</v>
      </c>
      <c r="P40" s="109" t="e">
        <f t="shared" si="3"/>
        <v>#DIV/0!</v>
      </c>
      <c r="Q40" s="110" t="e">
        <f>AVERAGEIF(E40:P40,"&gt;0",E40:P40)</f>
        <v>#DIV/0!</v>
      </c>
      <c r="R40" s="431"/>
      <c r="S40" s="432"/>
      <c r="T40" s="432"/>
      <c r="U40" s="432"/>
      <c r="V40" s="432"/>
      <c r="W40" s="432"/>
      <c r="X40" s="433"/>
    </row>
    <row r="41" spans="1:24" ht="107.25" customHeight="1" thickBot="1" x14ac:dyDescent="0.25">
      <c r="A41" s="111" t="s">
        <v>10</v>
      </c>
      <c r="B41" s="457" t="s">
        <v>211</v>
      </c>
      <c r="C41" s="374"/>
      <c r="D41" s="458"/>
      <c r="E41" s="112" t="e">
        <f>(E36-E40)/E36</f>
        <v>#DIV/0!</v>
      </c>
      <c r="F41" s="112" t="e">
        <f t="shared" ref="F41:P41" si="4">(F36-F40)/F36</f>
        <v>#DIV/0!</v>
      </c>
      <c r="G41" s="112" t="e">
        <f>(G36-G40)/G36</f>
        <v>#DIV/0!</v>
      </c>
      <c r="H41" s="112" t="e">
        <f t="shared" si="4"/>
        <v>#DIV/0!</v>
      </c>
      <c r="I41" s="112" t="e">
        <f t="shared" si="4"/>
        <v>#DIV/0!</v>
      </c>
      <c r="J41" s="112" t="e">
        <f t="shared" si="4"/>
        <v>#DIV/0!</v>
      </c>
      <c r="K41" s="112" t="e">
        <f t="shared" si="4"/>
        <v>#DIV/0!</v>
      </c>
      <c r="L41" s="112" t="e">
        <f t="shared" si="4"/>
        <v>#DIV/0!</v>
      </c>
      <c r="M41" s="112" t="e">
        <f t="shared" si="4"/>
        <v>#DIV/0!</v>
      </c>
      <c r="N41" s="112" t="e">
        <f t="shared" si="4"/>
        <v>#DIV/0!</v>
      </c>
      <c r="O41" s="112" t="e">
        <f t="shared" si="4"/>
        <v>#DIV/0!</v>
      </c>
      <c r="P41" s="112" t="e">
        <f t="shared" si="4"/>
        <v>#DIV/0!</v>
      </c>
      <c r="Q41" s="110" t="e">
        <f>E41+F41+G41+H41+I41+J41+K41+L41+M41+N41+O41+P41</f>
        <v>#DIV/0!</v>
      </c>
      <c r="R41" s="113"/>
      <c r="S41" s="113"/>
      <c r="T41" s="113"/>
      <c r="U41" s="113"/>
      <c r="V41" s="113"/>
      <c r="W41" s="113"/>
      <c r="X41" s="113"/>
    </row>
    <row r="42" spans="1:24" ht="15.75" customHeight="1" thickBot="1" x14ac:dyDescent="0.25">
      <c r="A42" s="63"/>
      <c r="B42" s="63"/>
      <c r="C42" s="63"/>
      <c r="D42" s="63"/>
      <c r="E42" s="63"/>
      <c r="F42" s="63"/>
      <c r="G42" s="63"/>
      <c r="H42" s="63"/>
      <c r="I42" s="63"/>
      <c r="J42" s="63"/>
      <c r="K42" s="63"/>
      <c r="L42" s="63"/>
      <c r="M42" s="63"/>
      <c r="N42" s="63"/>
      <c r="O42" s="63"/>
      <c r="P42" s="63"/>
      <c r="Q42" s="63"/>
      <c r="R42" s="63"/>
      <c r="S42" s="63"/>
      <c r="T42" s="63"/>
      <c r="U42" s="63"/>
      <c r="V42" s="63"/>
      <c r="W42" s="63"/>
      <c r="X42" s="63"/>
    </row>
    <row r="43" spans="1:24" ht="43.5" customHeight="1" thickBot="1" x14ac:dyDescent="0.3">
      <c r="A43" s="459" t="s">
        <v>47</v>
      </c>
      <c r="B43" s="460"/>
      <c r="C43" s="460"/>
      <c r="D43" s="460"/>
      <c r="E43" s="460"/>
      <c r="F43" s="460"/>
      <c r="G43" s="460"/>
      <c r="H43" s="460"/>
      <c r="I43" s="460"/>
      <c r="J43" s="460"/>
      <c r="K43" s="460"/>
      <c r="L43" s="460"/>
      <c r="M43" s="460"/>
      <c r="N43" s="460"/>
      <c r="O43" s="460"/>
      <c r="P43" s="460"/>
      <c r="Q43" s="460"/>
      <c r="R43" s="460"/>
      <c r="S43" s="460"/>
      <c r="T43" s="460"/>
      <c r="U43" s="460"/>
      <c r="V43" s="460"/>
      <c r="W43" s="460"/>
      <c r="X43" s="461"/>
    </row>
    <row r="44" spans="1:24" ht="49.15" customHeight="1" thickBot="1" x14ac:dyDescent="0.25">
      <c r="A44" s="462" t="s">
        <v>91</v>
      </c>
      <c r="B44" s="463"/>
      <c r="C44" s="463"/>
      <c r="D44" s="463"/>
      <c r="E44" s="114" t="s">
        <v>48</v>
      </c>
      <c r="F44" s="115"/>
      <c r="G44" s="114" t="s">
        <v>49</v>
      </c>
      <c r="H44" s="115"/>
      <c r="I44" s="114" t="s">
        <v>50</v>
      </c>
      <c r="J44" s="115" t="s">
        <v>90</v>
      </c>
      <c r="K44" s="114" t="s">
        <v>62</v>
      </c>
      <c r="L44" s="117"/>
      <c r="M44" s="63"/>
      <c r="N44" s="118"/>
      <c r="O44" s="118"/>
      <c r="P44" s="118"/>
      <c r="Q44" s="118"/>
      <c r="R44" s="118"/>
      <c r="S44" s="118"/>
      <c r="T44" s="118"/>
      <c r="U44" s="118"/>
      <c r="V44" s="118"/>
      <c r="W44" s="118"/>
      <c r="X44" s="118"/>
    </row>
    <row r="45" spans="1:24" ht="38.25" customHeight="1" x14ac:dyDescent="0.2">
      <c r="A45" s="464" t="s">
        <v>51</v>
      </c>
      <c r="B45" s="465"/>
      <c r="C45" s="119" t="s">
        <v>92</v>
      </c>
      <c r="D45" s="440" t="s">
        <v>59</v>
      </c>
      <c r="E45" s="443"/>
      <c r="F45" s="444"/>
      <c r="G45" s="444"/>
      <c r="H45" s="444"/>
      <c r="I45" s="444"/>
      <c r="J45" s="444"/>
      <c r="K45" s="444"/>
      <c r="L45" s="445"/>
      <c r="M45" s="445"/>
      <c r="N45" s="445"/>
      <c r="O45" s="445"/>
      <c r="P45" s="445"/>
      <c r="Q45" s="445"/>
      <c r="R45" s="445"/>
      <c r="S45" s="445"/>
      <c r="T45" s="445"/>
      <c r="U45" s="445"/>
      <c r="V45" s="445"/>
      <c r="W45" s="445"/>
      <c r="X45" s="446"/>
    </row>
    <row r="46" spans="1:24" ht="38.25" customHeight="1" x14ac:dyDescent="0.2">
      <c r="A46" s="466" t="s">
        <v>52</v>
      </c>
      <c r="B46" s="452"/>
      <c r="C46" s="120"/>
      <c r="D46" s="441"/>
      <c r="E46" s="444"/>
      <c r="F46" s="447"/>
      <c r="G46" s="447"/>
      <c r="H46" s="447"/>
      <c r="I46" s="447"/>
      <c r="J46" s="447"/>
      <c r="K46" s="447"/>
      <c r="L46" s="447"/>
      <c r="M46" s="447"/>
      <c r="N46" s="447"/>
      <c r="O46" s="447"/>
      <c r="P46" s="447"/>
      <c r="Q46" s="447"/>
      <c r="R46" s="447"/>
      <c r="S46" s="447"/>
      <c r="T46" s="447"/>
      <c r="U46" s="447"/>
      <c r="V46" s="447"/>
      <c r="W46" s="447"/>
      <c r="X46" s="448"/>
    </row>
    <row r="47" spans="1:24" ht="51.75" customHeight="1" thickBot="1" x14ac:dyDescent="0.25">
      <c r="A47" s="453" t="s">
        <v>60</v>
      </c>
      <c r="B47" s="454"/>
      <c r="C47" s="121"/>
      <c r="D47" s="442"/>
      <c r="E47" s="449"/>
      <c r="F47" s="449"/>
      <c r="G47" s="449"/>
      <c r="H47" s="449"/>
      <c r="I47" s="449"/>
      <c r="J47" s="449"/>
      <c r="K47" s="449"/>
      <c r="L47" s="449"/>
      <c r="M47" s="449"/>
      <c r="N47" s="449"/>
      <c r="O47" s="449"/>
      <c r="P47" s="449"/>
      <c r="Q47" s="449"/>
      <c r="R47" s="449"/>
      <c r="S47" s="449"/>
      <c r="T47" s="449"/>
      <c r="U47" s="449"/>
      <c r="V47" s="449"/>
      <c r="W47" s="449"/>
      <c r="X47" s="450"/>
    </row>
    <row r="48" spans="1:24" ht="69" customHeight="1" thickBot="1" x14ac:dyDescent="0.35">
      <c r="A48" s="469" t="s">
        <v>53</v>
      </c>
      <c r="B48" s="470"/>
      <c r="C48" s="122"/>
      <c r="D48" s="123" t="s">
        <v>54</v>
      </c>
      <c r="E48" s="435"/>
      <c r="F48" s="436"/>
      <c r="G48" s="436"/>
      <c r="H48" s="436"/>
      <c r="I48" s="436"/>
      <c r="J48" s="436"/>
      <c r="K48" s="436"/>
      <c r="L48" s="436"/>
      <c r="M48" s="436"/>
      <c r="N48" s="436"/>
      <c r="O48" s="436"/>
      <c r="P48" s="436"/>
      <c r="Q48" s="436"/>
      <c r="R48" s="436"/>
      <c r="S48" s="436"/>
      <c r="T48" s="436"/>
      <c r="U48" s="436"/>
      <c r="V48" s="436"/>
      <c r="W48" s="436"/>
      <c r="X48" s="437"/>
    </row>
    <row r="49" spans="1:24" ht="38.25" customHeight="1" x14ac:dyDescent="0.2">
      <c r="A49" s="438" t="s">
        <v>51</v>
      </c>
      <c r="B49" s="439"/>
      <c r="C49" s="124" t="s">
        <v>96</v>
      </c>
      <c r="D49" s="440" t="s">
        <v>59</v>
      </c>
      <c r="E49" s="443"/>
      <c r="F49" s="444"/>
      <c r="G49" s="444"/>
      <c r="H49" s="444"/>
      <c r="I49" s="444"/>
      <c r="J49" s="444"/>
      <c r="K49" s="444"/>
      <c r="L49" s="445"/>
      <c r="M49" s="445"/>
      <c r="N49" s="445"/>
      <c r="O49" s="445"/>
      <c r="P49" s="445"/>
      <c r="Q49" s="445"/>
      <c r="R49" s="445"/>
      <c r="S49" s="445"/>
      <c r="T49" s="445"/>
      <c r="U49" s="445"/>
      <c r="V49" s="445"/>
      <c r="W49" s="445"/>
      <c r="X49" s="446"/>
    </row>
    <row r="50" spans="1:24" ht="38.25" customHeight="1" x14ac:dyDescent="0.2">
      <c r="A50" s="451" t="s">
        <v>52</v>
      </c>
      <c r="B50" s="452"/>
      <c r="C50" s="120"/>
      <c r="D50" s="441"/>
      <c r="E50" s="444"/>
      <c r="F50" s="447"/>
      <c r="G50" s="447"/>
      <c r="H50" s="447"/>
      <c r="I50" s="447"/>
      <c r="J50" s="447"/>
      <c r="K50" s="447"/>
      <c r="L50" s="447"/>
      <c r="M50" s="447"/>
      <c r="N50" s="447"/>
      <c r="O50" s="447"/>
      <c r="P50" s="447"/>
      <c r="Q50" s="447"/>
      <c r="R50" s="447"/>
      <c r="S50" s="447"/>
      <c r="T50" s="447"/>
      <c r="U50" s="447"/>
      <c r="V50" s="447"/>
      <c r="W50" s="447"/>
      <c r="X50" s="448"/>
    </row>
    <row r="51" spans="1:24" ht="74.25" customHeight="1" thickBot="1" x14ac:dyDescent="0.25">
      <c r="A51" s="453" t="s">
        <v>60</v>
      </c>
      <c r="B51" s="454"/>
      <c r="C51" s="121"/>
      <c r="D51" s="442"/>
      <c r="E51" s="449"/>
      <c r="F51" s="449"/>
      <c r="G51" s="449"/>
      <c r="H51" s="449"/>
      <c r="I51" s="449"/>
      <c r="J51" s="449"/>
      <c r="K51" s="449"/>
      <c r="L51" s="449"/>
      <c r="M51" s="449"/>
      <c r="N51" s="449"/>
      <c r="O51" s="449"/>
      <c r="P51" s="449"/>
      <c r="Q51" s="449"/>
      <c r="R51" s="449"/>
      <c r="S51" s="449"/>
      <c r="T51" s="449"/>
      <c r="U51" s="449"/>
      <c r="V51" s="449"/>
      <c r="W51" s="449"/>
      <c r="X51" s="450"/>
    </row>
    <row r="52" spans="1:24" ht="80.25" customHeight="1" thickBot="1" x14ac:dyDescent="0.35">
      <c r="A52" s="467" t="s">
        <v>53</v>
      </c>
      <c r="B52" s="468"/>
      <c r="C52" s="122"/>
      <c r="D52" s="127" t="s">
        <v>54</v>
      </c>
      <c r="E52" s="435"/>
      <c r="F52" s="436"/>
      <c r="G52" s="436"/>
      <c r="H52" s="436"/>
      <c r="I52" s="436"/>
      <c r="J52" s="436"/>
      <c r="K52" s="436"/>
      <c r="L52" s="436"/>
      <c r="M52" s="436"/>
      <c r="N52" s="436"/>
      <c r="O52" s="436"/>
      <c r="P52" s="436"/>
      <c r="Q52" s="436"/>
      <c r="R52" s="436"/>
      <c r="S52" s="436"/>
      <c r="T52" s="436"/>
      <c r="U52" s="436"/>
      <c r="V52" s="436"/>
      <c r="W52" s="436"/>
      <c r="X52" s="437"/>
    </row>
    <row r="53" spans="1:24" ht="38.25" customHeight="1" x14ac:dyDescent="0.2">
      <c r="A53" s="438" t="s">
        <v>51</v>
      </c>
      <c r="B53" s="439"/>
      <c r="C53" s="124" t="s">
        <v>100</v>
      </c>
      <c r="D53" s="440" t="s">
        <v>59</v>
      </c>
      <c r="E53" s="443"/>
      <c r="F53" s="444"/>
      <c r="G53" s="444"/>
      <c r="H53" s="444"/>
      <c r="I53" s="444"/>
      <c r="J53" s="444"/>
      <c r="K53" s="444"/>
      <c r="L53" s="445"/>
      <c r="M53" s="445"/>
      <c r="N53" s="445"/>
      <c r="O53" s="445"/>
      <c r="P53" s="445"/>
      <c r="Q53" s="445"/>
      <c r="R53" s="445"/>
      <c r="S53" s="445"/>
      <c r="T53" s="445"/>
      <c r="U53" s="445"/>
      <c r="V53" s="445"/>
      <c r="W53" s="445"/>
      <c r="X53" s="446"/>
    </row>
    <row r="54" spans="1:24" ht="38.25" customHeight="1" x14ac:dyDescent="0.2">
      <c r="A54" s="451" t="s">
        <v>52</v>
      </c>
      <c r="B54" s="452"/>
      <c r="C54" s="125"/>
      <c r="D54" s="441"/>
      <c r="E54" s="444"/>
      <c r="F54" s="447"/>
      <c r="G54" s="447"/>
      <c r="H54" s="447"/>
      <c r="I54" s="447"/>
      <c r="J54" s="447"/>
      <c r="K54" s="447"/>
      <c r="L54" s="447"/>
      <c r="M54" s="447"/>
      <c r="N54" s="447"/>
      <c r="O54" s="447"/>
      <c r="P54" s="447"/>
      <c r="Q54" s="447"/>
      <c r="R54" s="447"/>
      <c r="S54" s="447"/>
      <c r="T54" s="447"/>
      <c r="U54" s="447"/>
      <c r="V54" s="447"/>
      <c r="W54" s="447"/>
      <c r="X54" s="448"/>
    </row>
    <row r="55" spans="1:24" ht="81.599999999999994" customHeight="1" thickBot="1" x14ac:dyDescent="0.25">
      <c r="A55" s="453" t="s">
        <v>60</v>
      </c>
      <c r="B55" s="454"/>
      <c r="C55" s="121"/>
      <c r="D55" s="442"/>
      <c r="E55" s="449"/>
      <c r="F55" s="449"/>
      <c r="G55" s="449"/>
      <c r="H55" s="449"/>
      <c r="I55" s="449"/>
      <c r="J55" s="449"/>
      <c r="K55" s="449"/>
      <c r="L55" s="449"/>
      <c r="M55" s="449"/>
      <c r="N55" s="449"/>
      <c r="O55" s="449"/>
      <c r="P55" s="449"/>
      <c r="Q55" s="449"/>
      <c r="R55" s="449"/>
      <c r="S55" s="449"/>
      <c r="T55" s="449"/>
      <c r="U55" s="449"/>
      <c r="V55" s="449"/>
      <c r="W55" s="449"/>
      <c r="X55" s="450"/>
    </row>
    <row r="56" spans="1:24" ht="66.75" customHeight="1" thickBot="1" x14ac:dyDescent="0.35">
      <c r="A56" s="467" t="s">
        <v>53</v>
      </c>
      <c r="B56" s="468"/>
      <c r="C56" s="122"/>
      <c r="D56" s="128" t="s">
        <v>54</v>
      </c>
      <c r="E56" s="435"/>
      <c r="F56" s="436"/>
      <c r="G56" s="436"/>
      <c r="H56" s="436"/>
      <c r="I56" s="436"/>
      <c r="J56" s="436"/>
      <c r="K56" s="436"/>
      <c r="L56" s="436"/>
      <c r="M56" s="436"/>
      <c r="N56" s="436"/>
      <c r="O56" s="436"/>
      <c r="P56" s="436"/>
      <c r="Q56" s="436"/>
      <c r="R56" s="436"/>
      <c r="S56" s="436"/>
      <c r="T56" s="436"/>
      <c r="U56" s="436"/>
      <c r="V56" s="436"/>
      <c r="W56" s="436"/>
      <c r="X56" s="437"/>
    </row>
    <row r="57" spans="1:24" ht="38.25" customHeight="1" x14ac:dyDescent="0.2">
      <c r="A57" s="438" t="s">
        <v>51</v>
      </c>
      <c r="B57" s="439"/>
      <c r="C57" s="129" t="s">
        <v>212</v>
      </c>
      <c r="D57" s="440" t="s">
        <v>59</v>
      </c>
      <c r="E57" s="443"/>
      <c r="F57" s="444"/>
      <c r="G57" s="444"/>
      <c r="H57" s="444"/>
      <c r="I57" s="444"/>
      <c r="J57" s="444"/>
      <c r="K57" s="444"/>
      <c r="L57" s="445"/>
      <c r="M57" s="445"/>
      <c r="N57" s="445"/>
      <c r="O57" s="445"/>
      <c r="P57" s="445"/>
      <c r="Q57" s="445"/>
      <c r="R57" s="445"/>
      <c r="S57" s="445"/>
      <c r="T57" s="445"/>
      <c r="U57" s="445"/>
      <c r="V57" s="445"/>
      <c r="W57" s="445"/>
      <c r="X57" s="446"/>
    </row>
    <row r="58" spans="1:24" ht="38.25" customHeight="1" x14ac:dyDescent="0.2">
      <c r="A58" s="451" t="s">
        <v>52</v>
      </c>
      <c r="B58" s="452"/>
      <c r="C58" s="125"/>
      <c r="D58" s="441"/>
      <c r="E58" s="444"/>
      <c r="F58" s="447"/>
      <c r="G58" s="447"/>
      <c r="H58" s="447"/>
      <c r="I58" s="447"/>
      <c r="J58" s="447"/>
      <c r="K58" s="447"/>
      <c r="L58" s="447"/>
      <c r="M58" s="447"/>
      <c r="N58" s="447"/>
      <c r="O58" s="447"/>
      <c r="P58" s="447"/>
      <c r="Q58" s="447"/>
      <c r="R58" s="447"/>
      <c r="S58" s="447"/>
      <c r="T58" s="447"/>
      <c r="U58" s="447"/>
      <c r="V58" s="447"/>
      <c r="W58" s="447"/>
      <c r="X58" s="448"/>
    </row>
    <row r="59" spans="1:24" ht="66.599999999999994" customHeight="1" thickBot="1" x14ac:dyDescent="0.25">
      <c r="A59" s="453" t="s">
        <v>60</v>
      </c>
      <c r="B59" s="454"/>
      <c r="C59" s="121"/>
      <c r="D59" s="442"/>
      <c r="E59" s="449"/>
      <c r="F59" s="449"/>
      <c r="G59" s="449"/>
      <c r="H59" s="449"/>
      <c r="I59" s="449"/>
      <c r="J59" s="449"/>
      <c r="K59" s="449"/>
      <c r="L59" s="449"/>
      <c r="M59" s="449"/>
      <c r="N59" s="449"/>
      <c r="O59" s="449"/>
      <c r="P59" s="449"/>
      <c r="Q59" s="449"/>
      <c r="R59" s="449"/>
      <c r="S59" s="449"/>
      <c r="T59" s="449"/>
      <c r="U59" s="449"/>
      <c r="V59" s="449"/>
      <c r="W59" s="449"/>
      <c r="X59" s="450"/>
    </row>
    <row r="60" spans="1:24" ht="66.75" customHeight="1" thickBot="1" x14ac:dyDescent="0.35">
      <c r="A60" s="467" t="s">
        <v>53</v>
      </c>
      <c r="B60" s="468"/>
      <c r="C60" s="122"/>
      <c r="D60" s="128" t="s">
        <v>54</v>
      </c>
      <c r="E60" s="435"/>
      <c r="F60" s="436"/>
      <c r="G60" s="436"/>
      <c r="H60" s="436"/>
      <c r="I60" s="436"/>
      <c r="J60" s="436"/>
      <c r="K60" s="436"/>
      <c r="L60" s="436"/>
      <c r="M60" s="436"/>
      <c r="N60" s="436"/>
      <c r="O60" s="436"/>
      <c r="P60" s="436"/>
      <c r="Q60" s="436"/>
      <c r="R60" s="436"/>
      <c r="S60" s="436"/>
      <c r="T60" s="436"/>
      <c r="U60" s="436"/>
      <c r="V60" s="436"/>
      <c r="W60" s="436"/>
      <c r="X60" s="437"/>
    </row>
    <row r="61" spans="1:24" ht="15.75" customHeight="1" x14ac:dyDescent="0.2"/>
    <row r="62" spans="1:24" ht="15.75" customHeight="1" x14ac:dyDescent="0.2"/>
    <row r="63" spans="1:24" ht="15.75" customHeight="1" x14ac:dyDescent="0.2"/>
    <row r="64" spans="1:24" ht="15.75" customHeight="1" x14ac:dyDescent="0.2"/>
    <row r="65" spans="1:18" ht="15.75" customHeight="1" x14ac:dyDescent="0.2"/>
    <row r="66" spans="1:18" ht="15.75" customHeight="1" x14ac:dyDescent="0.25">
      <c r="A66" s="130" t="s">
        <v>0</v>
      </c>
      <c r="B66" s="130"/>
      <c r="C66" s="130"/>
      <c r="D66" s="130"/>
      <c r="E66" s="130"/>
      <c r="F66" s="130"/>
      <c r="G66" s="130"/>
      <c r="H66" s="130"/>
      <c r="I66" s="130"/>
      <c r="J66" s="130"/>
      <c r="K66" s="130"/>
      <c r="L66" s="130"/>
      <c r="M66" s="130"/>
      <c r="N66" s="130"/>
      <c r="O66" s="130"/>
      <c r="P66" s="130"/>
      <c r="Q66" s="130"/>
      <c r="R66" s="131"/>
    </row>
    <row r="67" spans="1:18" ht="15.75" customHeight="1" x14ac:dyDescent="0.25">
      <c r="A67" s="131"/>
      <c r="B67" s="131"/>
      <c r="C67" s="131"/>
      <c r="D67" s="131"/>
      <c r="E67" s="131"/>
      <c r="F67" s="131"/>
      <c r="G67" s="131"/>
      <c r="H67" s="131"/>
      <c r="I67" s="131"/>
      <c r="J67" s="131"/>
      <c r="K67" s="131"/>
      <c r="L67" s="131"/>
      <c r="M67" s="131"/>
      <c r="N67" s="131"/>
      <c r="O67" s="131"/>
      <c r="P67" s="131"/>
      <c r="Q67" s="131"/>
      <c r="R67" s="131"/>
    </row>
    <row r="68" spans="1:18" ht="15.75" customHeight="1" x14ac:dyDescent="0.25">
      <c r="A68" s="131"/>
      <c r="B68" s="131"/>
      <c r="C68" s="131"/>
      <c r="D68" s="131"/>
      <c r="E68" s="131"/>
      <c r="F68" s="131"/>
      <c r="G68" s="131"/>
      <c r="H68" s="131"/>
      <c r="I68" s="131"/>
      <c r="J68" s="131"/>
      <c r="K68" s="131"/>
      <c r="L68" s="131"/>
      <c r="M68" s="131"/>
      <c r="N68" s="131"/>
      <c r="O68" s="131"/>
      <c r="P68" s="131"/>
      <c r="Q68" s="131"/>
      <c r="R68" s="131"/>
    </row>
    <row r="69" spans="1:18" ht="15.75" customHeight="1" x14ac:dyDescent="0.25">
      <c r="A69" s="131"/>
      <c r="B69" s="131"/>
      <c r="C69" s="131"/>
      <c r="D69" s="131"/>
      <c r="E69" s="131"/>
      <c r="F69" s="131"/>
      <c r="G69" s="131"/>
      <c r="H69" s="131"/>
      <c r="I69" s="131"/>
      <c r="J69" s="131"/>
      <c r="K69" s="131"/>
      <c r="L69" s="131"/>
      <c r="M69" s="131"/>
      <c r="N69" s="131"/>
      <c r="O69" s="131"/>
      <c r="P69" s="131"/>
      <c r="Q69" s="131"/>
      <c r="R69" s="131"/>
    </row>
    <row r="70" spans="1:18" ht="15.75" customHeight="1" x14ac:dyDescent="0.25">
      <c r="A70" s="131"/>
      <c r="B70" s="131"/>
      <c r="C70" s="131"/>
      <c r="D70" s="131"/>
      <c r="E70" s="131"/>
      <c r="F70" s="131"/>
      <c r="G70" s="131"/>
      <c r="H70" s="131"/>
      <c r="I70" s="131"/>
      <c r="J70" s="131"/>
      <c r="K70" s="131"/>
      <c r="L70" s="131"/>
      <c r="M70" s="131"/>
      <c r="N70" s="131"/>
      <c r="O70" s="131"/>
      <c r="P70" s="131"/>
      <c r="Q70" s="131"/>
      <c r="R70" s="131"/>
    </row>
    <row r="71" spans="1:18" ht="15.75" customHeight="1" x14ac:dyDescent="0.25">
      <c r="A71" s="131"/>
      <c r="B71" s="131"/>
      <c r="C71" s="131"/>
      <c r="D71" s="131"/>
      <c r="E71" s="131"/>
      <c r="F71" s="131"/>
      <c r="G71" s="131"/>
      <c r="H71" s="131"/>
      <c r="I71" s="131"/>
      <c r="J71" s="131"/>
      <c r="K71" s="131"/>
      <c r="L71" s="131"/>
      <c r="M71" s="131"/>
      <c r="N71" s="131"/>
      <c r="O71" s="131"/>
      <c r="P71" s="131"/>
      <c r="Q71" s="131"/>
      <c r="R71" s="131"/>
    </row>
    <row r="72" spans="1:18" ht="15.75" customHeight="1" x14ac:dyDescent="0.25">
      <c r="A72" s="131"/>
      <c r="B72" s="131"/>
      <c r="C72" s="131"/>
      <c r="D72" s="131"/>
      <c r="E72" s="131"/>
      <c r="F72" s="131"/>
      <c r="G72" s="131"/>
      <c r="H72" s="131"/>
      <c r="I72" s="131"/>
      <c r="J72" s="131"/>
      <c r="K72" s="131"/>
      <c r="L72" s="131"/>
      <c r="M72" s="131"/>
      <c r="N72" s="131"/>
      <c r="O72" s="131"/>
      <c r="P72" s="131"/>
      <c r="Q72" s="131"/>
      <c r="R72" s="131"/>
    </row>
    <row r="73" spans="1:18" ht="15.75" customHeight="1" x14ac:dyDescent="0.25">
      <c r="A73" s="131"/>
      <c r="B73" s="131"/>
      <c r="C73" s="131"/>
      <c r="D73" s="131"/>
      <c r="E73" s="131"/>
      <c r="F73" s="131"/>
      <c r="G73" s="131"/>
      <c r="H73" s="131"/>
      <c r="I73" s="131"/>
      <c r="J73" s="131"/>
      <c r="K73" s="131"/>
      <c r="L73" s="131"/>
      <c r="M73" s="131"/>
      <c r="N73" s="131"/>
      <c r="O73" s="131"/>
      <c r="P73" s="131"/>
      <c r="Q73" s="131"/>
      <c r="R73" s="131"/>
    </row>
    <row r="74" spans="1:18" ht="15.75" customHeight="1" x14ac:dyDescent="0.25">
      <c r="A74" s="131"/>
      <c r="B74" s="131"/>
      <c r="C74" s="131"/>
      <c r="D74" s="131"/>
      <c r="E74" s="131"/>
      <c r="F74" s="131"/>
      <c r="G74" s="131"/>
      <c r="H74" s="131"/>
      <c r="I74" s="131"/>
      <c r="J74" s="131"/>
      <c r="K74" s="131"/>
      <c r="L74" s="131"/>
      <c r="M74" s="131"/>
      <c r="N74" s="131"/>
      <c r="O74" s="131"/>
      <c r="P74" s="131"/>
      <c r="Q74" s="131"/>
      <c r="R74" s="131"/>
    </row>
    <row r="75" spans="1:18" ht="15.75" customHeight="1" x14ac:dyDescent="0.25">
      <c r="A75" s="131"/>
      <c r="B75" s="131"/>
      <c r="C75" s="131"/>
      <c r="D75" s="131"/>
      <c r="E75" s="131"/>
      <c r="F75" s="131"/>
      <c r="G75" s="131"/>
      <c r="H75" s="131"/>
      <c r="I75" s="131"/>
      <c r="J75" s="131"/>
      <c r="K75" s="131"/>
      <c r="L75" s="131"/>
      <c r="M75" s="131"/>
      <c r="N75" s="131"/>
      <c r="O75" s="131"/>
      <c r="P75" s="131"/>
      <c r="Q75" s="131"/>
      <c r="R75" s="131"/>
    </row>
    <row r="76" spans="1:18" ht="15.75" customHeight="1" x14ac:dyDescent="0.25">
      <c r="A76" s="131"/>
      <c r="B76" s="131"/>
      <c r="C76" s="131"/>
      <c r="D76" s="131"/>
      <c r="E76" s="131"/>
      <c r="F76" s="131"/>
      <c r="G76" s="131"/>
      <c r="H76" s="131"/>
      <c r="I76" s="131"/>
      <c r="J76" s="131"/>
      <c r="K76" s="131"/>
      <c r="L76" s="131"/>
      <c r="M76" s="131"/>
      <c r="N76" s="131"/>
      <c r="O76" s="131"/>
      <c r="P76" s="131"/>
      <c r="Q76" s="131"/>
      <c r="R76" s="131"/>
    </row>
    <row r="77" spans="1:18" ht="15.75" customHeight="1" x14ac:dyDescent="0.25">
      <c r="A77" s="131"/>
      <c r="B77" s="131"/>
      <c r="C77" s="131"/>
      <c r="D77" s="131"/>
      <c r="E77" s="131"/>
      <c r="F77" s="131"/>
      <c r="G77" s="131"/>
      <c r="H77" s="131"/>
      <c r="I77" s="131"/>
      <c r="J77" s="131"/>
      <c r="K77" s="131"/>
      <c r="L77" s="131"/>
      <c r="M77" s="131"/>
      <c r="N77" s="131"/>
      <c r="O77" s="131"/>
      <c r="P77" s="131"/>
      <c r="Q77" s="131"/>
      <c r="R77" s="131"/>
    </row>
    <row r="78" spans="1:18" ht="15.75" customHeight="1" x14ac:dyDescent="0.25">
      <c r="A78" s="131"/>
      <c r="B78" s="131"/>
      <c r="C78" s="131"/>
      <c r="D78" s="131"/>
      <c r="E78" s="131"/>
      <c r="F78" s="131"/>
      <c r="G78" s="131"/>
      <c r="H78" s="131"/>
      <c r="I78" s="131"/>
      <c r="J78" s="131"/>
      <c r="K78" s="131"/>
      <c r="L78" s="131"/>
      <c r="M78" s="131"/>
      <c r="N78" s="131"/>
      <c r="O78" s="131"/>
      <c r="P78" s="131"/>
      <c r="Q78" s="131"/>
      <c r="R78" s="131"/>
    </row>
    <row r="79" spans="1:18" ht="15.75" customHeight="1" x14ac:dyDescent="0.25">
      <c r="A79" s="131"/>
      <c r="B79" s="131"/>
      <c r="C79" s="131"/>
      <c r="D79" s="131"/>
      <c r="E79" s="131"/>
      <c r="F79" s="131"/>
      <c r="G79" s="131"/>
      <c r="H79" s="131"/>
      <c r="I79" s="131"/>
      <c r="J79" s="131"/>
      <c r="K79" s="131"/>
      <c r="L79" s="131"/>
      <c r="M79" s="131"/>
      <c r="N79" s="131"/>
      <c r="O79" s="131"/>
      <c r="P79" s="131"/>
      <c r="Q79" s="131"/>
      <c r="R79" s="131"/>
    </row>
    <row r="80" spans="1:18" ht="15.75" customHeight="1" x14ac:dyDescent="0.25">
      <c r="A80" s="131"/>
      <c r="B80" s="131"/>
      <c r="C80" s="131"/>
      <c r="D80" s="131"/>
      <c r="E80" s="131"/>
      <c r="F80" s="131"/>
      <c r="G80" s="131"/>
      <c r="H80" s="131"/>
      <c r="I80" s="131"/>
      <c r="J80" s="131"/>
      <c r="K80" s="131"/>
      <c r="L80" s="131"/>
      <c r="M80" s="131"/>
      <c r="N80" s="131"/>
      <c r="O80" s="131"/>
      <c r="P80" s="131"/>
      <c r="Q80" s="131"/>
      <c r="R80" s="131"/>
    </row>
    <row r="81" spans="1:18" ht="15.75" customHeight="1" x14ac:dyDescent="0.25">
      <c r="A81" s="131"/>
      <c r="B81" s="131"/>
      <c r="C81" s="131"/>
      <c r="D81" s="131"/>
      <c r="E81" s="131"/>
      <c r="F81" s="131"/>
      <c r="G81" s="131"/>
      <c r="H81" s="131"/>
      <c r="I81" s="131"/>
      <c r="J81" s="131"/>
      <c r="K81" s="131"/>
      <c r="L81" s="131"/>
      <c r="M81" s="131"/>
      <c r="N81" s="131"/>
      <c r="O81" s="131"/>
      <c r="P81" s="131"/>
      <c r="Q81" s="131"/>
      <c r="R81" s="131"/>
    </row>
    <row r="82" spans="1:18" ht="15.75" customHeight="1" x14ac:dyDescent="0.25">
      <c r="A82" s="131"/>
      <c r="B82" s="131"/>
      <c r="C82" s="131"/>
      <c r="D82" s="131"/>
      <c r="E82" s="131"/>
      <c r="F82" s="131"/>
      <c r="G82" s="131"/>
      <c r="H82" s="131"/>
      <c r="I82" s="131"/>
      <c r="J82" s="131"/>
      <c r="K82" s="131"/>
      <c r="L82" s="131"/>
      <c r="M82" s="131"/>
      <c r="N82" s="131"/>
      <c r="O82" s="131"/>
      <c r="P82" s="131"/>
      <c r="Q82" s="131"/>
      <c r="R82" s="131"/>
    </row>
    <row r="83" spans="1:18" ht="15.75" customHeight="1" x14ac:dyDescent="0.25">
      <c r="A83" s="131"/>
      <c r="B83" s="131"/>
      <c r="C83" s="131"/>
      <c r="D83" s="131"/>
      <c r="E83" s="131"/>
      <c r="F83" s="131"/>
      <c r="G83" s="131"/>
      <c r="H83" s="131"/>
      <c r="I83" s="131"/>
      <c r="J83" s="131"/>
      <c r="K83" s="131"/>
      <c r="L83" s="131"/>
      <c r="M83" s="131"/>
      <c r="N83" s="131"/>
      <c r="O83" s="131"/>
      <c r="P83" s="131"/>
      <c r="Q83" s="131"/>
      <c r="R83" s="131"/>
    </row>
    <row r="84" spans="1:18" ht="15.75" customHeight="1" x14ac:dyDescent="0.25">
      <c r="A84" s="131"/>
      <c r="B84" s="131"/>
      <c r="C84" s="131"/>
      <c r="D84" s="131"/>
      <c r="E84" s="131"/>
      <c r="F84" s="131"/>
      <c r="G84" s="131"/>
      <c r="H84" s="131"/>
      <c r="I84" s="131"/>
      <c r="J84" s="131"/>
      <c r="K84" s="131"/>
      <c r="L84" s="131"/>
      <c r="M84" s="131"/>
      <c r="N84" s="131"/>
      <c r="O84" s="131"/>
      <c r="P84" s="131"/>
      <c r="Q84" s="131"/>
      <c r="R84" s="131"/>
    </row>
    <row r="85" spans="1:18" ht="15.75" customHeight="1" x14ac:dyDescent="0.25">
      <c r="A85" s="131"/>
      <c r="B85" s="131"/>
      <c r="C85" s="131"/>
      <c r="D85" s="131"/>
      <c r="E85" s="131"/>
      <c r="F85" s="131"/>
      <c r="G85" s="131"/>
      <c r="H85" s="131"/>
      <c r="I85" s="131"/>
      <c r="J85" s="131"/>
      <c r="K85" s="131"/>
      <c r="L85" s="131"/>
      <c r="M85" s="131"/>
      <c r="N85" s="131"/>
      <c r="O85" s="131"/>
      <c r="P85" s="131"/>
      <c r="Q85" s="131"/>
      <c r="R85" s="131"/>
    </row>
    <row r="86" spans="1:18" ht="15.75" customHeight="1" x14ac:dyDescent="0.25">
      <c r="A86" s="131"/>
      <c r="B86" s="131"/>
      <c r="C86" s="131"/>
      <c r="D86" s="131"/>
      <c r="E86" s="131"/>
      <c r="F86" s="131"/>
      <c r="G86" s="131"/>
      <c r="H86" s="131"/>
      <c r="I86" s="131"/>
      <c r="J86" s="131"/>
      <c r="K86" s="131"/>
      <c r="L86" s="131"/>
      <c r="M86" s="131"/>
      <c r="N86" s="131"/>
      <c r="O86" s="131"/>
      <c r="P86" s="131"/>
      <c r="Q86" s="131"/>
      <c r="R86" s="131"/>
    </row>
    <row r="87" spans="1:18" ht="15.75" customHeight="1" x14ac:dyDescent="0.25">
      <c r="A87" s="131"/>
      <c r="B87" s="131"/>
      <c r="C87" s="131"/>
      <c r="D87" s="131"/>
      <c r="E87" s="131"/>
      <c r="F87" s="131"/>
      <c r="G87" s="131"/>
      <c r="H87" s="131"/>
      <c r="I87" s="131"/>
      <c r="J87" s="131"/>
      <c r="K87" s="131"/>
      <c r="L87" s="131"/>
      <c r="M87" s="131"/>
      <c r="N87" s="131"/>
      <c r="O87" s="131"/>
      <c r="P87" s="131"/>
      <c r="Q87" s="131"/>
      <c r="R87" s="131"/>
    </row>
    <row r="88" spans="1:18" ht="15.75" customHeight="1" x14ac:dyDescent="0.2"/>
    <row r="89" spans="1:18" ht="15.75" customHeight="1" x14ac:dyDescent="0.2"/>
    <row r="90" spans="1:18" ht="15.75" customHeight="1" x14ac:dyDescent="0.2"/>
    <row r="91" spans="1:18" ht="15.75" customHeight="1" x14ac:dyDescent="0.2"/>
    <row r="92" spans="1:18" ht="15.75" customHeight="1" x14ac:dyDescent="0.2"/>
    <row r="93" spans="1:18" ht="15.75" customHeight="1" x14ac:dyDescent="0.2"/>
    <row r="94" spans="1:18" ht="15.75" customHeight="1" x14ac:dyDescent="0.2"/>
    <row r="95" spans="1:18" ht="15.75" customHeight="1" x14ac:dyDescent="0.2"/>
    <row r="96" spans="1:18"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sheetData>
  <mergeCells count="130">
    <mergeCell ref="V19:X20"/>
    <mergeCell ref="A21:A22"/>
    <mergeCell ref="B21:B22"/>
    <mergeCell ref="C21:C22"/>
    <mergeCell ref="D21:D22"/>
    <mergeCell ref="E21:E22"/>
    <mergeCell ref="S21:S22"/>
    <mergeCell ref="T21:U22"/>
    <mergeCell ref="V21:X22"/>
    <mergeCell ref="A60:B60"/>
    <mergeCell ref="E60:X60"/>
    <mergeCell ref="B23:B24"/>
    <mergeCell ref="C23:C24"/>
    <mergeCell ref="D23:D24"/>
    <mergeCell ref="E23:E24"/>
    <mergeCell ref="S23:S24"/>
    <mergeCell ref="T23:U24"/>
    <mergeCell ref="V23:X24"/>
    <mergeCell ref="A56:B56"/>
    <mergeCell ref="E56:X56"/>
    <mergeCell ref="A57:B57"/>
    <mergeCell ref="D57:D59"/>
    <mergeCell ref="E57:X59"/>
    <mergeCell ref="A58:B58"/>
    <mergeCell ref="A59:B59"/>
    <mergeCell ref="A52:B52"/>
    <mergeCell ref="E52:X52"/>
    <mergeCell ref="A53:B53"/>
    <mergeCell ref="D53:D55"/>
    <mergeCell ref="E53:X55"/>
    <mergeCell ref="A54:B54"/>
    <mergeCell ref="A55:B55"/>
    <mergeCell ref="A48:B48"/>
    <mergeCell ref="E48:X48"/>
    <mergeCell ref="A49:B49"/>
    <mergeCell ref="D49:D51"/>
    <mergeCell ref="E49:X51"/>
    <mergeCell ref="A50:B50"/>
    <mergeCell ref="A51:B51"/>
    <mergeCell ref="A37:A40"/>
    <mergeCell ref="B40:D40"/>
    <mergeCell ref="B41:D41"/>
    <mergeCell ref="A43:X43"/>
    <mergeCell ref="A44:D44"/>
    <mergeCell ref="A45:B45"/>
    <mergeCell ref="D45:D47"/>
    <mergeCell ref="E45:X47"/>
    <mergeCell ref="A46:B46"/>
    <mergeCell ref="A47:B47"/>
    <mergeCell ref="A31:A32"/>
    <mergeCell ref="B31:B32"/>
    <mergeCell ref="C31:C32"/>
    <mergeCell ref="D31:D32"/>
    <mergeCell ref="E31:P31"/>
    <mergeCell ref="Q31:Q32"/>
    <mergeCell ref="R31:X40"/>
    <mergeCell ref="A33:A36"/>
    <mergeCell ref="B36:D36"/>
    <mergeCell ref="T27:U28"/>
    <mergeCell ref="V27:X28"/>
    <mergeCell ref="A27:A28"/>
    <mergeCell ref="B27:B28"/>
    <mergeCell ref="C27:C28"/>
    <mergeCell ref="D27:D28"/>
    <mergeCell ref="E27:E28"/>
    <mergeCell ref="S27:S28"/>
    <mergeCell ref="A30:X30"/>
    <mergeCell ref="B17:B18"/>
    <mergeCell ref="C17:C18"/>
    <mergeCell ref="D17:D18"/>
    <mergeCell ref="E17:E18"/>
    <mergeCell ref="S17:S18"/>
    <mergeCell ref="T17:U18"/>
    <mergeCell ref="V17:X18"/>
    <mergeCell ref="A25:A26"/>
    <mergeCell ref="B25:B26"/>
    <mergeCell ref="C25:C26"/>
    <mergeCell ref="D25:D26"/>
    <mergeCell ref="E25:E26"/>
    <mergeCell ref="S25:S26"/>
    <mergeCell ref="T25:U26"/>
    <mergeCell ref="V25:X26"/>
    <mergeCell ref="A17:A18"/>
    <mergeCell ref="A23:A24"/>
    <mergeCell ref="B19:B20"/>
    <mergeCell ref="A19:A20"/>
    <mergeCell ref="C19:C20"/>
    <mergeCell ref="D19:D20"/>
    <mergeCell ref="E19:E20"/>
    <mergeCell ref="S19:S20"/>
    <mergeCell ref="T19:U20"/>
    <mergeCell ref="A12:B12"/>
    <mergeCell ref="C12:M12"/>
    <mergeCell ref="N12:Q12"/>
    <mergeCell ref="R12:X12"/>
    <mergeCell ref="A14:X14"/>
    <mergeCell ref="A15:A16"/>
    <mergeCell ref="B15:B16"/>
    <mergeCell ref="C15:C16"/>
    <mergeCell ref="D15:D16"/>
    <mergeCell ref="E15:E16"/>
    <mergeCell ref="G15:R15"/>
    <mergeCell ref="S15:S16"/>
    <mergeCell ref="T15:U16"/>
    <mergeCell ref="V15:X16"/>
    <mergeCell ref="C11:H11"/>
    <mergeCell ref="J11:K11"/>
    <mergeCell ref="L11:M11"/>
    <mergeCell ref="N11:X11"/>
    <mergeCell ref="H5:K5"/>
    <mergeCell ref="A7:B7"/>
    <mergeCell ref="C7:X7"/>
    <mergeCell ref="A9:B9"/>
    <mergeCell ref="C9:X9"/>
    <mergeCell ref="A10:B11"/>
    <mergeCell ref="C10:H10"/>
    <mergeCell ref="J10:K10"/>
    <mergeCell ref="L10:M10"/>
    <mergeCell ref="N10:P10"/>
    <mergeCell ref="A1:C3"/>
    <mergeCell ref="D1:S3"/>
    <mergeCell ref="T1:U1"/>
    <mergeCell ref="V1:X1"/>
    <mergeCell ref="T2:U2"/>
    <mergeCell ref="V2:X2"/>
    <mergeCell ref="T3:U3"/>
    <mergeCell ref="V3:X3"/>
    <mergeCell ref="Q10:R10"/>
    <mergeCell ref="S10:U10"/>
    <mergeCell ref="W10:X10"/>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3A19-8DA7-4505-8C7B-666D8DF2D236}">
  <dimension ref="A1:X973"/>
  <sheetViews>
    <sheetView topLeftCell="A3" zoomScale="40" zoomScaleNormal="40" workbookViewId="0">
      <selection activeCell="C11" sqref="C11:H11"/>
    </sheetView>
  </sheetViews>
  <sheetFormatPr baseColWidth="10" defaultColWidth="12.625" defaultRowHeight="15" customHeight="1" x14ac:dyDescent="0.2"/>
  <cols>
    <col min="1" max="1" width="9.375" style="56" customWidth="1"/>
    <col min="2" max="2" width="40.875" style="56" customWidth="1"/>
    <col min="3" max="3" width="29.125" style="56" customWidth="1"/>
    <col min="4" max="4" width="20.375" style="56" customWidth="1"/>
    <col min="5" max="5" width="23" style="56" customWidth="1"/>
    <col min="6" max="17" width="20.75" style="56" customWidth="1"/>
    <col min="18" max="18" width="25.75" style="56" customWidth="1"/>
    <col min="19" max="19" width="20.75" style="56" customWidth="1"/>
    <col min="20" max="20" width="13.5" style="56" customWidth="1"/>
    <col min="21" max="21" width="18.875" style="56" customWidth="1"/>
    <col min="22" max="24" width="24.75" style="56" customWidth="1"/>
    <col min="25" max="25" width="9.375" style="56" customWidth="1"/>
    <col min="26" max="16384" width="12.625" style="56"/>
  </cols>
  <sheetData>
    <row r="1" spans="1:24" ht="34.5" customHeight="1" x14ac:dyDescent="0.2">
      <c r="A1" s="343"/>
      <c r="B1" s="343"/>
      <c r="C1" s="343"/>
      <c r="D1" s="344" t="s">
        <v>63</v>
      </c>
      <c r="E1" s="344"/>
      <c r="F1" s="344"/>
      <c r="G1" s="344"/>
      <c r="H1" s="344"/>
      <c r="I1" s="344"/>
      <c r="J1" s="344"/>
      <c r="K1" s="344"/>
      <c r="L1" s="344"/>
      <c r="M1" s="344"/>
      <c r="N1" s="344"/>
      <c r="O1" s="344"/>
      <c r="P1" s="344"/>
      <c r="Q1" s="344"/>
      <c r="R1" s="344"/>
      <c r="S1" s="344"/>
      <c r="T1" s="345" t="s">
        <v>1</v>
      </c>
      <c r="U1" s="346"/>
      <c r="V1" s="347" t="s">
        <v>93</v>
      </c>
      <c r="W1" s="348"/>
      <c r="X1" s="348"/>
    </row>
    <row r="2" spans="1:24" ht="34.5" customHeight="1" x14ac:dyDescent="0.2">
      <c r="A2" s="343"/>
      <c r="B2" s="343"/>
      <c r="C2" s="343"/>
      <c r="D2" s="344"/>
      <c r="E2" s="344"/>
      <c r="F2" s="344"/>
      <c r="G2" s="344"/>
      <c r="H2" s="344"/>
      <c r="I2" s="344"/>
      <c r="J2" s="344"/>
      <c r="K2" s="344"/>
      <c r="L2" s="344"/>
      <c r="M2" s="344"/>
      <c r="N2" s="344"/>
      <c r="O2" s="344"/>
      <c r="P2" s="344"/>
      <c r="Q2" s="344"/>
      <c r="R2" s="344"/>
      <c r="S2" s="344"/>
      <c r="T2" s="345" t="s">
        <v>2</v>
      </c>
      <c r="U2" s="346"/>
      <c r="V2" s="347">
        <v>1</v>
      </c>
      <c r="W2" s="348"/>
      <c r="X2" s="348"/>
    </row>
    <row r="3" spans="1:24" ht="34.5" customHeight="1" x14ac:dyDescent="0.2">
      <c r="A3" s="343"/>
      <c r="B3" s="343"/>
      <c r="C3" s="343"/>
      <c r="D3" s="344"/>
      <c r="E3" s="344"/>
      <c r="F3" s="344"/>
      <c r="G3" s="344"/>
      <c r="H3" s="344"/>
      <c r="I3" s="344"/>
      <c r="J3" s="344"/>
      <c r="K3" s="344"/>
      <c r="L3" s="344"/>
      <c r="M3" s="344"/>
      <c r="N3" s="344"/>
      <c r="O3" s="344"/>
      <c r="P3" s="344"/>
      <c r="Q3" s="344"/>
      <c r="R3" s="344"/>
      <c r="S3" s="344"/>
      <c r="T3" s="345" t="s">
        <v>3</v>
      </c>
      <c r="U3" s="346"/>
      <c r="V3" s="349">
        <v>44409</v>
      </c>
      <c r="W3" s="348"/>
      <c r="X3" s="348"/>
    </row>
    <row r="4" spans="1:24" ht="39.75" customHeight="1" x14ac:dyDescent="0.2">
      <c r="A4" s="57"/>
      <c r="B4" s="57"/>
      <c r="C4" s="57"/>
      <c r="D4" s="57"/>
      <c r="E4" s="57"/>
      <c r="F4" s="57"/>
      <c r="G4" s="57"/>
      <c r="H4" s="57"/>
      <c r="I4" s="57"/>
      <c r="J4" s="57"/>
      <c r="K4" s="57"/>
      <c r="L4" s="57"/>
      <c r="M4" s="57"/>
      <c r="N4" s="57"/>
      <c r="O4" s="57"/>
      <c r="P4" s="57"/>
      <c r="Q4" s="57"/>
      <c r="R4" s="57"/>
      <c r="S4" s="57"/>
      <c r="T4" s="57"/>
      <c r="U4" s="57"/>
      <c r="V4" s="57"/>
      <c r="W4" s="57"/>
      <c r="X4" s="57"/>
    </row>
    <row r="5" spans="1:24" ht="39.75" customHeight="1" x14ac:dyDescent="0.45">
      <c r="A5" s="57"/>
      <c r="B5" s="58" t="s">
        <v>3</v>
      </c>
      <c r="C5" s="59">
        <v>2023</v>
      </c>
      <c r="D5" s="60"/>
      <c r="E5" s="61" t="s">
        <v>61</v>
      </c>
      <c r="F5" s="62"/>
      <c r="G5" s="60"/>
      <c r="H5" s="363" t="s">
        <v>97</v>
      </c>
      <c r="I5" s="363"/>
      <c r="J5" s="363"/>
      <c r="K5" s="363"/>
      <c r="L5" s="63"/>
      <c r="M5" s="57"/>
      <c r="N5" s="57"/>
      <c r="O5" s="57"/>
      <c r="P5" s="57"/>
      <c r="Q5" s="57"/>
      <c r="R5" s="57"/>
      <c r="S5" s="57"/>
      <c r="T5" s="57"/>
      <c r="U5" s="57"/>
      <c r="V5" s="57"/>
      <c r="W5" s="57"/>
      <c r="X5" s="57"/>
    </row>
    <row r="6" spans="1:24" ht="39.75" customHeight="1" x14ac:dyDescent="0.2">
      <c r="A6" s="57"/>
      <c r="B6" s="57"/>
      <c r="C6" s="57"/>
      <c r="D6" s="57"/>
      <c r="E6" s="57"/>
      <c r="F6" s="57"/>
      <c r="G6" s="57"/>
      <c r="H6" s="57"/>
      <c r="I6" s="57"/>
      <c r="J6" s="57"/>
      <c r="K6" s="57"/>
      <c r="L6" s="57"/>
      <c r="M6" s="57"/>
      <c r="N6" s="57"/>
      <c r="O6" s="57"/>
      <c r="P6" s="57"/>
      <c r="Q6" s="57"/>
      <c r="R6" s="57"/>
      <c r="S6" s="57"/>
      <c r="T6" s="57"/>
      <c r="U6" s="57"/>
      <c r="V6" s="57"/>
      <c r="W6" s="57"/>
      <c r="X6" s="57"/>
    </row>
    <row r="7" spans="1:24" ht="48.75" customHeight="1" x14ac:dyDescent="0.35">
      <c r="A7" s="364" t="s">
        <v>4</v>
      </c>
      <c r="B7" s="365"/>
      <c r="C7" s="356" t="s">
        <v>83</v>
      </c>
      <c r="D7" s="366"/>
      <c r="E7" s="366"/>
      <c r="F7" s="366"/>
      <c r="G7" s="366"/>
      <c r="H7" s="366"/>
      <c r="I7" s="366"/>
      <c r="J7" s="366"/>
      <c r="K7" s="366"/>
      <c r="L7" s="366"/>
      <c r="M7" s="366"/>
      <c r="N7" s="366"/>
      <c r="O7" s="366"/>
      <c r="P7" s="366"/>
      <c r="Q7" s="366"/>
      <c r="R7" s="366"/>
      <c r="S7" s="366"/>
      <c r="T7" s="366"/>
      <c r="U7" s="366"/>
      <c r="V7" s="366"/>
      <c r="W7" s="366"/>
      <c r="X7" s="366"/>
    </row>
    <row r="8" spans="1:24" ht="20.25" x14ac:dyDescent="0.2">
      <c r="A8" s="64"/>
      <c r="B8" s="64"/>
      <c r="C8" s="64"/>
      <c r="D8" s="64"/>
      <c r="E8" s="64"/>
      <c r="F8" s="64"/>
      <c r="G8" s="64"/>
      <c r="H8" s="64"/>
      <c r="I8" s="64"/>
      <c r="J8" s="64"/>
      <c r="K8" s="64"/>
      <c r="L8" s="64"/>
      <c r="M8" s="64"/>
      <c r="N8" s="64"/>
      <c r="O8" s="64"/>
      <c r="P8" s="64"/>
      <c r="Q8" s="64"/>
      <c r="R8" s="64"/>
      <c r="S8" s="64"/>
      <c r="T8" s="64"/>
      <c r="U8" s="64"/>
      <c r="V8" s="64"/>
      <c r="W8" s="64"/>
      <c r="X8" s="64"/>
    </row>
    <row r="9" spans="1:24" ht="60.75" customHeight="1" x14ac:dyDescent="0.35">
      <c r="A9" s="364" t="s">
        <v>5</v>
      </c>
      <c r="B9" s="365"/>
      <c r="C9" s="367" t="s">
        <v>172</v>
      </c>
      <c r="D9" s="366"/>
      <c r="E9" s="366"/>
      <c r="F9" s="366"/>
      <c r="G9" s="366"/>
      <c r="H9" s="366"/>
      <c r="I9" s="366"/>
      <c r="J9" s="366"/>
      <c r="K9" s="366"/>
      <c r="L9" s="366"/>
      <c r="M9" s="366"/>
      <c r="N9" s="366"/>
      <c r="O9" s="366"/>
      <c r="P9" s="366"/>
      <c r="Q9" s="366"/>
      <c r="R9" s="366"/>
      <c r="S9" s="366"/>
      <c r="T9" s="366"/>
      <c r="U9" s="366"/>
      <c r="V9" s="366"/>
      <c r="W9" s="366"/>
      <c r="X9" s="366"/>
    </row>
    <row r="10" spans="1:24" ht="75.75" customHeight="1" x14ac:dyDescent="0.35">
      <c r="A10" s="364" t="s">
        <v>6</v>
      </c>
      <c r="B10" s="365"/>
      <c r="C10" s="356" t="s">
        <v>273</v>
      </c>
      <c r="D10" s="357"/>
      <c r="E10" s="357"/>
      <c r="F10" s="357"/>
      <c r="G10" s="357"/>
      <c r="H10" s="357"/>
      <c r="I10" s="65" t="s">
        <v>7</v>
      </c>
      <c r="J10" s="368" t="s">
        <v>84</v>
      </c>
      <c r="K10" s="357"/>
      <c r="L10" s="371" t="s">
        <v>8</v>
      </c>
      <c r="M10" s="365"/>
      <c r="N10" s="473" t="s">
        <v>85</v>
      </c>
      <c r="O10" s="366"/>
      <c r="P10" s="366"/>
      <c r="Q10" s="371" t="s">
        <v>9</v>
      </c>
      <c r="R10" s="365"/>
      <c r="S10" s="352" t="s">
        <v>214</v>
      </c>
      <c r="T10" s="353"/>
      <c r="U10" s="353"/>
      <c r="V10" s="66" t="s">
        <v>10</v>
      </c>
      <c r="W10" s="354" t="e">
        <f>Q47</f>
        <v>#VALUE!</v>
      </c>
      <c r="X10" s="355"/>
    </row>
    <row r="11" spans="1:24" ht="87" customHeight="1" x14ac:dyDescent="0.35">
      <c r="A11" s="365"/>
      <c r="B11" s="365"/>
      <c r="C11" s="356" t="s">
        <v>173</v>
      </c>
      <c r="D11" s="357"/>
      <c r="E11" s="357"/>
      <c r="F11" s="357"/>
      <c r="G11" s="357"/>
      <c r="H11" s="357"/>
      <c r="I11" s="65" t="s">
        <v>7</v>
      </c>
      <c r="J11" s="358" t="s">
        <v>82</v>
      </c>
      <c r="K11" s="359"/>
      <c r="L11" s="371" t="s">
        <v>8</v>
      </c>
      <c r="M11" s="365"/>
      <c r="N11" s="360" t="s">
        <v>81</v>
      </c>
      <c r="O11" s="361"/>
      <c r="P11" s="361"/>
      <c r="Q11" s="361"/>
      <c r="R11" s="361"/>
      <c r="S11" s="361"/>
      <c r="T11" s="361"/>
      <c r="U11" s="361"/>
      <c r="V11" s="361"/>
      <c r="W11" s="361"/>
      <c r="X11" s="362"/>
    </row>
    <row r="12" spans="1:24" ht="60.75" customHeight="1" x14ac:dyDescent="0.35">
      <c r="A12" s="364" t="s">
        <v>11</v>
      </c>
      <c r="B12" s="365"/>
      <c r="C12" s="367" t="s">
        <v>73</v>
      </c>
      <c r="D12" s="366"/>
      <c r="E12" s="366"/>
      <c r="F12" s="366"/>
      <c r="G12" s="366"/>
      <c r="H12" s="366"/>
      <c r="I12" s="366"/>
      <c r="J12" s="366"/>
      <c r="K12" s="366"/>
      <c r="L12" s="366"/>
      <c r="M12" s="366"/>
      <c r="N12" s="371" t="s">
        <v>12</v>
      </c>
      <c r="O12" s="365"/>
      <c r="P12" s="365"/>
      <c r="Q12" s="365"/>
      <c r="R12" s="372" t="s">
        <v>65</v>
      </c>
      <c r="S12" s="372"/>
      <c r="T12" s="372"/>
      <c r="U12" s="372"/>
      <c r="V12" s="372"/>
      <c r="W12" s="372"/>
      <c r="X12" s="372"/>
    </row>
    <row r="13" spans="1:24" ht="25.5" customHeight="1" thickBot="1" x14ac:dyDescent="0.25">
      <c r="A13" s="57"/>
      <c r="B13" s="57"/>
      <c r="C13" s="57"/>
      <c r="D13" s="57"/>
      <c r="E13" s="57"/>
      <c r="F13" s="57"/>
      <c r="G13" s="57"/>
      <c r="H13" s="57"/>
      <c r="I13" s="57"/>
      <c r="J13" s="57"/>
      <c r="K13" s="57"/>
      <c r="L13" s="57"/>
      <c r="M13" s="57"/>
      <c r="N13" s="57"/>
      <c r="O13" s="57"/>
      <c r="P13" s="57"/>
      <c r="Q13" s="57"/>
      <c r="R13" s="57"/>
      <c r="S13" s="57"/>
      <c r="T13" s="57"/>
      <c r="U13" s="57"/>
      <c r="V13" s="57"/>
      <c r="W13" s="57"/>
      <c r="X13" s="57"/>
    </row>
    <row r="14" spans="1:24" ht="39.75" customHeight="1" thickBot="1" x14ac:dyDescent="0.25">
      <c r="A14" s="373" t="s">
        <v>13</v>
      </c>
      <c r="B14" s="374"/>
      <c r="C14" s="374"/>
      <c r="D14" s="374"/>
      <c r="E14" s="374"/>
      <c r="F14" s="374"/>
      <c r="G14" s="374"/>
      <c r="H14" s="374"/>
      <c r="I14" s="374"/>
      <c r="J14" s="374"/>
      <c r="K14" s="374"/>
      <c r="L14" s="374"/>
      <c r="M14" s="374"/>
      <c r="N14" s="374"/>
      <c r="O14" s="374"/>
      <c r="P14" s="374"/>
      <c r="Q14" s="374"/>
      <c r="R14" s="374"/>
      <c r="S14" s="374"/>
      <c r="T14" s="374"/>
      <c r="U14" s="374"/>
      <c r="V14" s="374"/>
      <c r="W14" s="374"/>
      <c r="X14" s="375"/>
    </row>
    <row r="15" spans="1:24" ht="47.25" customHeight="1" thickBot="1" x14ac:dyDescent="0.25">
      <c r="A15" s="376" t="s">
        <v>14</v>
      </c>
      <c r="B15" s="376" t="s">
        <v>15</v>
      </c>
      <c r="C15" s="378" t="s">
        <v>55</v>
      </c>
      <c r="D15" s="378" t="s">
        <v>16</v>
      </c>
      <c r="E15" s="378" t="s">
        <v>17</v>
      </c>
      <c r="F15" s="67"/>
      <c r="G15" s="379" t="s">
        <v>18</v>
      </c>
      <c r="H15" s="374"/>
      <c r="I15" s="374"/>
      <c r="J15" s="374"/>
      <c r="K15" s="374"/>
      <c r="L15" s="374"/>
      <c r="M15" s="374"/>
      <c r="N15" s="374"/>
      <c r="O15" s="374"/>
      <c r="P15" s="374"/>
      <c r="Q15" s="374"/>
      <c r="R15" s="374"/>
      <c r="S15" s="380" t="s">
        <v>56</v>
      </c>
      <c r="T15" s="382" t="s">
        <v>19</v>
      </c>
      <c r="U15" s="383"/>
      <c r="V15" s="386" t="s">
        <v>20</v>
      </c>
      <c r="W15" s="383"/>
      <c r="X15" s="387"/>
    </row>
    <row r="16" spans="1:24" ht="34.5" customHeight="1" thickBot="1" x14ac:dyDescent="0.25">
      <c r="A16" s="377"/>
      <c r="B16" s="377"/>
      <c r="C16" s="377"/>
      <c r="D16" s="377"/>
      <c r="E16" s="377"/>
      <c r="F16" s="68" t="s">
        <v>21</v>
      </c>
      <c r="G16" s="69" t="s">
        <v>22</v>
      </c>
      <c r="H16" s="70" t="s">
        <v>23</v>
      </c>
      <c r="I16" s="70" t="s">
        <v>24</v>
      </c>
      <c r="J16" s="70" t="s">
        <v>25</v>
      </c>
      <c r="K16" s="132" t="s">
        <v>26</v>
      </c>
      <c r="L16" s="70" t="s">
        <v>27</v>
      </c>
      <c r="M16" s="70" t="s">
        <v>28</v>
      </c>
      <c r="N16" s="70" t="s">
        <v>29</v>
      </c>
      <c r="O16" s="70" t="s">
        <v>30</v>
      </c>
      <c r="P16" s="70" t="s">
        <v>31</v>
      </c>
      <c r="Q16" s="70" t="s">
        <v>32</v>
      </c>
      <c r="R16" s="71" t="s">
        <v>33</v>
      </c>
      <c r="S16" s="377"/>
      <c r="T16" s="384"/>
      <c r="U16" s="385"/>
      <c r="V16" s="388"/>
      <c r="W16" s="389"/>
      <c r="X16" s="390"/>
    </row>
    <row r="17" spans="1:24" ht="89.25" customHeight="1" x14ac:dyDescent="0.2">
      <c r="A17" s="484">
        <v>1</v>
      </c>
      <c r="B17" s="391" t="s">
        <v>213</v>
      </c>
      <c r="C17" s="393" t="s">
        <v>117</v>
      </c>
      <c r="D17" s="397">
        <f>((3250000/30)*2)</f>
        <v>216666.66666666666</v>
      </c>
      <c r="E17" s="397">
        <f>+D17</f>
        <v>216666.66666666666</v>
      </c>
      <c r="F17" s="72" t="s">
        <v>35</v>
      </c>
      <c r="G17" s="73"/>
      <c r="H17" s="74"/>
      <c r="I17" s="74"/>
      <c r="J17" s="75">
        <v>1</v>
      </c>
      <c r="K17" s="74"/>
      <c r="L17" s="133"/>
      <c r="M17" s="74"/>
      <c r="N17" s="74"/>
      <c r="O17" s="74"/>
      <c r="P17" s="74"/>
      <c r="Q17" s="74"/>
      <c r="R17" s="74"/>
      <c r="S17" s="475">
        <f>(SUM(G18:R18)/SUM(G17:R17))</f>
        <v>0</v>
      </c>
      <c r="T17" s="471" t="s">
        <v>119</v>
      </c>
      <c r="U17" s="477"/>
      <c r="V17" s="480"/>
      <c r="W17" s="426"/>
      <c r="X17" s="427"/>
    </row>
    <row r="18" spans="1:24" ht="92.25" customHeight="1" thickBot="1" x14ac:dyDescent="0.25">
      <c r="A18" s="485"/>
      <c r="B18" s="392"/>
      <c r="C18" s="394"/>
      <c r="D18" s="396"/>
      <c r="E18" s="396"/>
      <c r="F18" s="76" t="s">
        <v>36</v>
      </c>
      <c r="G18" s="77"/>
      <c r="H18" s="78"/>
      <c r="I18" s="78"/>
      <c r="J18" s="78"/>
      <c r="K18" s="134"/>
      <c r="L18" s="78"/>
      <c r="M18" s="79"/>
      <c r="N18" s="78"/>
      <c r="O18" s="78"/>
      <c r="P18" s="78"/>
      <c r="Q18" s="78"/>
      <c r="R18" s="80"/>
      <c r="S18" s="476"/>
      <c r="T18" s="478"/>
      <c r="U18" s="479"/>
      <c r="V18" s="431"/>
      <c r="W18" s="432"/>
      <c r="X18" s="433"/>
    </row>
    <row r="19" spans="1:24" ht="89.25" customHeight="1" x14ac:dyDescent="0.2">
      <c r="A19" s="484">
        <v>2</v>
      </c>
      <c r="B19" s="391" t="s">
        <v>139</v>
      </c>
      <c r="C19" s="393" t="s">
        <v>117</v>
      </c>
      <c r="D19" s="397">
        <f>((3250000/30)*2)</f>
        <v>216666.66666666666</v>
      </c>
      <c r="E19" s="397">
        <f>+D19</f>
        <v>216666.66666666666</v>
      </c>
      <c r="F19" s="72" t="s">
        <v>35</v>
      </c>
      <c r="G19" s="73"/>
      <c r="H19" s="74"/>
      <c r="I19" s="74"/>
      <c r="J19" s="74"/>
      <c r="K19" s="74"/>
      <c r="L19" s="74"/>
      <c r="M19" s="74"/>
      <c r="N19" s="74"/>
      <c r="O19" s="74"/>
      <c r="P19" s="74"/>
      <c r="Q19" s="74"/>
      <c r="R19" s="74">
        <v>1</v>
      </c>
      <c r="S19" s="398">
        <f>(SUM(G20:R20)/SUM(G19:R19))</f>
        <v>0</v>
      </c>
      <c r="T19" s="400" t="s">
        <v>120</v>
      </c>
      <c r="U19" s="477"/>
      <c r="V19" s="404"/>
      <c r="W19" s="426"/>
      <c r="X19" s="427"/>
    </row>
    <row r="20" spans="1:24" ht="126" customHeight="1" thickBot="1" x14ac:dyDescent="0.25">
      <c r="A20" s="485"/>
      <c r="B20" s="392"/>
      <c r="C20" s="394"/>
      <c r="D20" s="396"/>
      <c r="E20" s="396"/>
      <c r="F20" s="76" t="s">
        <v>36</v>
      </c>
      <c r="G20" s="77"/>
      <c r="H20" s="78"/>
      <c r="I20" s="78"/>
      <c r="J20" s="78"/>
      <c r="K20" s="78"/>
      <c r="L20" s="78"/>
      <c r="M20" s="81"/>
      <c r="N20" s="78"/>
      <c r="O20" s="78"/>
      <c r="P20" s="78"/>
      <c r="Q20" s="78"/>
      <c r="R20" s="82"/>
      <c r="S20" s="412"/>
      <c r="T20" s="481"/>
      <c r="U20" s="479"/>
      <c r="V20" s="431"/>
      <c r="W20" s="432"/>
      <c r="X20" s="433"/>
    </row>
    <row r="21" spans="1:24" ht="89.25" customHeight="1" x14ac:dyDescent="0.2">
      <c r="A21" s="484">
        <v>3</v>
      </c>
      <c r="B21" s="391" t="s">
        <v>79</v>
      </c>
      <c r="C21" s="393" t="s">
        <v>117</v>
      </c>
      <c r="D21" s="397">
        <f>((3000000/30)*30)</f>
        <v>3000000</v>
      </c>
      <c r="E21" s="397">
        <f>+D21</f>
        <v>3000000</v>
      </c>
      <c r="F21" s="72" t="s">
        <v>35</v>
      </c>
      <c r="G21" s="73"/>
      <c r="H21" s="74"/>
      <c r="I21" s="74"/>
      <c r="J21" s="74"/>
      <c r="K21" s="74"/>
      <c r="L21" s="74">
        <v>1</v>
      </c>
      <c r="M21" s="74"/>
      <c r="N21" s="74"/>
      <c r="O21" s="74"/>
      <c r="P21" s="74"/>
      <c r="Q21" s="74"/>
      <c r="R21" s="75"/>
      <c r="S21" s="398">
        <f>(SUM(G22:R22)/SUM(G21:R21))</f>
        <v>0</v>
      </c>
      <c r="T21" s="400" t="s">
        <v>142</v>
      </c>
      <c r="U21" s="427"/>
      <c r="V21" s="404"/>
      <c r="W21" s="426"/>
      <c r="X21" s="427"/>
    </row>
    <row r="22" spans="1:24" ht="82.5" customHeight="1" thickBot="1" x14ac:dyDescent="0.25">
      <c r="A22" s="490"/>
      <c r="B22" s="487"/>
      <c r="C22" s="488"/>
      <c r="D22" s="474"/>
      <c r="E22" s="474"/>
      <c r="F22" s="244" t="s">
        <v>36</v>
      </c>
      <c r="G22" s="245"/>
      <c r="H22" s="79"/>
      <c r="I22" s="79"/>
      <c r="J22" s="79"/>
      <c r="K22" s="79"/>
      <c r="L22" s="79"/>
      <c r="M22" s="79"/>
      <c r="N22" s="79"/>
      <c r="O22" s="79"/>
      <c r="P22" s="79"/>
      <c r="Q22" s="79"/>
      <c r="R22" s="148"/>
      <c r="S22" s="489"/>
      <c r="T22" s="486"/>
      <c r="U22" s="430"/>
      <c r="V22" s="431"/>
      <c r="W22" s="432"/>
      <c r="X22" s="433"/>
    </row>
    <row r="23" spans="1:24" ht="82.5" customHeight="1" x14ac:dyDescent="0.2">
      <c r="A23" s="482">
        <v>4</v>
      </c>
      <c r="B23" s="492" t="s">
        <v>218</v>
      </c>
      <c r="C23" s="494" t="s">
        <v>117</v>
      </c>
      <c r="D23" s="496">
        <f>((3250000/30)*14)</f>
        <v>1516666.6666666665</v>
      </c>
      <c r="E23" s="496">
        <f>+D23</f>
        <v>1516666.6666666665</v>
      </c>
      <c r="F23" s="246" t="s">
        <v>35</v>
      </c>
      <c r="G23" s="247"/>
      <c r="H23" s="236"/>
      <c r="I23" s="236"/>
      <c r="J23" s="236"/>
      <c r="K23" s="236">
        <v>1</v>
      </c>
      <c r="L23" s="236"/>
      <c r="M23" s="236"/>
      <c r="N23" s="236"/>
      <c r="O23" s="236"/>
      <c r="P23" s="236"/>
      <c r="Q23" s="236">
        <v>1</v>
      </c>
      <c r="R23" s="248"/>
      <c r="S23" s="398">
        <f>(SUM(G24:R24)/SUM(G23:R23))</f>
        <v>0</v>
      </c>
      <c r="T23" s="498" t="s">
        <v>219</v>
      </c>
      <c r="U23" s="499"/>
      <c r="V23" s="405"/>
      <c r="W23" s="426"/>
      <c r="X23" s="427"/>
    </row>
    <row r="24" spans="1:24" ht="82.5" customHeight="1" thickBot="1" x14ac:dyDescent="0.25">
      <c r="A24" s="483"/>
      <c r="B24" s="493"/>
      <c r="C24" s="495"/>
      <c r="D24" s="497"/>
      <c r="E24" s="497"/>
      <c r="F24" s="249" t="s">
        <v>36</v>
      </c>
      <c r="G24" s="250"/>
      <c r="H24" s="239"/>
      <c r="I24" s="239"/>
      <c r="J24" s="239"/>
      <c r="K24" s="239"/>
      <c r="L24" s="239"/>
      <c r="M24" s="239"/>
      <c r="N24" s="239"/>
      <c r="O24" s="239"/>
      <c r="P24" s="239"/>
      <c r="Q24" s="239"/>
      <c r="R24" s="251"/>
      <c r="S24" s="412"/>
      <c r="T24" s="500"/>
      <c r="U24" s="501"/>
      <c r="V24" s="432"/>
      <c r="W24" s="432"/>
      <c r="X24" s="433"/>
    </row>
    <row r="25" spans="1:24" ht="144.6" customHeight="1" x14ac:dyDescent="0.2">
      <c r="A25" s="482">
        <v>5</v>
      </c>
      <c r="B25" s="492" t="s">
        <v>241</v>
      </c>
      <c r="C25" s="494" t="s">
        <v>117</v>
      </c>
      <c r="D25" s="496">
        <f>((3250000/30)*3)</f>
        <v>325000</v>
      </c>
      <c r="E25" s="496">
        <f>+D25</f>
        <v>325000</v>
      </c>
      <c r="F25" s="246" t="s">
        <v>35</v>
      </c>
      <c r="G25" s="247"/>
      <c r="H25" s="236"/>
      <c r="I25" s="236"/>
      <c r="J25" s="236"/>
      <c r="K25" s="236"/>
      <c r="L25" s="236"/>
      <c r="M25" s="236"/>
      <c r="N25" s="236">
        <v>1</v>
      </c>
      <c r="O25" s="236"/>
      <c r="P25" s="236"/>
      <c r="Q25" s="236"/>
      <c r="R25" s="248"/>
      <c r="S25" s="398">
        <f>(SUM(G26:R26)/SUM(G25:R25))</f>
        <v>0</v>
      </c>
      <c r="T25" s="498" t="s">
        <v>223</v>
      </c>
      <c r="U25" s="499"/>
      <c r="V25" s="405"/>
      <c r="W25" s="426"/>
      <c r="X25" s="427"/>
    </row>
    <row r="26" spans="1:24" ht="144.6" customHeight="1" thickBot="1" x14ac:dyDescent="0.25">
      <c r="A26" s="483"/>
      <c r="B26" s="493"/>
      <c r="C26" s="495"/>
      <c r="D26" s="497"/>
      <c r="E26" s="497"/>
      <c r="F26" s="249" t="s">
        <v>36</v>
      </c>
      <c r="G26" s="250"/>
      <c r="H26" s="239"/>
      <c r="I26" s="239"/>
      <c r="J26" s="239"/>
      <c r="K26" s="239"/>
      <c r="L26" s="239"/>
      <c r="M26" s="239"/>
      <c r="N26" s="239"/>
      <c r="O26" s="239"/>
      <c r="P26" s="239"/>
      <c r="Q26" s="239"/>
      <c r="R26" s="251"/>
      <c r="S26" s="412"/>
      <c r="T26" s="500"/>
      <c r="U26" s="501"/>
      <c r="V26" s="432"/>
      <c r="W26" s="432"/>
      <c r="X26" s="433"/>
    </row>
    <row r="27" spans="1:24" ht="88.15" customHeight="1" x14ac:dyDescent="0.2">
      <c r="A27" s="484">
        <v>6</v>
      </c>
      <c r="B27" s="391" t="s">
        <v>140</v>
      </c>
      <c r="C27" s="393" t="s">
        <v>117</v>
      </c>
      <c r="D27" s="397">
        <f>((3250000/30)*2)</f>
        <v>216666.66666666666</v>
      </c>
      <c r="E27" s="397">
        <f>+D27</f>
        <v>216666.66666666666</v>
      </c>
      <c r="F27" s="72" t="s">
        <v>35</v>
      </c>
      <c r="G27" s="73"/>
      <c r="H27" s="74"/>
      <c r="I27" s="74">
        <v>1</v>
      </c>
      <c r="J27" s="74"/>
      <c r="K27" s="74"/>
      <c r="L27" s="74"/>
      <c r="M27" s="74"/>
      <c r="N27" s="74"/>
      <c r="O27" s="74"/>
      <c r="P27" s="74"/>
      <c r="Q27" s="74"/>
      <c r="R27" s="74"/>
      <c r="S27" s="398">
        <f>(SUM(G28:R28)/SUM(G27:R27))</f>
        <v>0</v>
      </c>
      <c r="T27" s="400" t="s">
        <v>135</v>
      </c>
      <c r="U27" s="477"/>
      <c r="V27" s="404"/>
      <c r="W27" s="405"/>
      <c r="X27" s="406"/>
    </row>
    <row r="28" spans="1:24" ht="88.15" customHeight="1" thickBot="1" x14ac:dyDescent="0.25">
      <c r="A28" s="485"/>
      <c r="B28" s="392"/>
      <c r="C28" s="394"/>
      <c r="D28" s="396"/>
      <c r="E28" s="396"/>
      <c r="F28" s="76" t="s">
        <v>36</v>
      </c>
      <c r="G28" s="77"/>
      <c r="H28" s="78"/>
      <c r="I28" s="84"/>
      <c r="J28" s="78"/>
      <c r="K28" s="78"/>
      <c r="L28" s="78"/>
      <c r="M28" s="78"/>
      <c r="N28" s="84"/>
      <c r="O28" s="78"/>
      <c r="P28" s="78"/>
      <c r="Q28" s="78"/>
      <c r="R28" s="84"/>
      <c r="S28" s="412"/>
      <c r="T28" s="481"/>
      <c r="U28" s="479"/>
      <c r="V28" s="407"/>
      <c r="W28" s="408"/>
      <c r="X28" s="409"/>
    </row>
    <row r="29" spans="1:24" ht="89.25" customHeight="1" x14ac:dyDescent="0.2">
      <c r="A29" s="484">
        <v>7</v>
      </c>
      <c r="B29" s="391" t="s">
        <v>141</v>
      </c>
      <c r="C29" s="393" t="s">
        <v>117</v>
      </c>
      <c r="D29" s="397">
        <f>((3250000/30)*2)</f>
        <v>216666.66666666666</v>
      </c>
      <c r="E29" s="397">
        <f>+D29</f>
        <v>216666.66666666666</v>
      </c>
      <c r="F29" s="72" t="s">
        <v>35</v>
      </c>
      <c r="G29" s="73"/>
      <c r="H29" s="74"/>
      <c r="I29" s="74"/>
      <c r="J29" s="74"/>
      <c r="K29" s="74"/>
      <c r="L29" s="74"/>
      <c r="M29" s="74">
        <v>1</v>
      </c>
      <c r="N29" s="74"/>
      <c r="O29" s="74"/>
      <c r="P29" s="74"/>
      <c r="Q29" s="74"/>
      <c r="R29" s="75"/>
      <c r="S29" s="398">
        <f>(SUM(G30:R30)/SUM(G29:R29))</f>
        <v>0</v>
      </c>
      <c r="T29" s="400" t="s">
        <v>137</v>
      </c>
      <c r="U29" s="477"/>
      <c r="V29" s="404"/>
      <c r="W29" s="426"/>
      <c r="X29" s="427"/>
    </row>
    <row r="30" spans="1:24" ht="82.5" customHeight="1" thickBot="1" x14ac:dyDescent="0.25">
      <c r="A30" s="485"/>
      <c r="B30" s="392"/>
      <c r="C30" s="394"/>
      <c r="D30" s="396"/>
      <c r="E30" s="396"/>
      <c r="F30" s="76" t="s">
        <v>36</v>
      </c>
      <c r="G30" s="77"/>
      <c r="H30" s="78"/>
      <c r="I30" s="78"/>
      <c r="J30" s="78"/>
      <c r="K30" s="78"/>
      <c r="L30" s="78"/>
      <c r="M30" s="78"/>
      <c r="N30" s="78"/>
      <c r="O30" s="78"/>
      <c r="P30" s="78"/>
      <c r="Q30" s="78"/>
      <c r="R30" s="84"/>
      <c r="S30" s="412"/>
      <c r="T30" s="481"/>
      <c r="U30" s="479"/>
      <c r="V30" s="431"/>
      <c r="W30" s="432"/>
      <c r="X30" s="433"/>
    </row>
    <row r="35" spans="1:24" ht="15.75" customHeight="1" thickBot="1" x14ac:dyDescent="0.25"/>
    <row r="36" spans="1:24" ht="43.5" customHeight="1" thickBot="1" x14ac:dyDescent="0.25">
      <c r="A36" s="386" t="s">
        <v>37</v>
      </c>
      <c r="B36" s="383"/>
      <c r="C36" s="383"/>
      <c r="D36" s="383"/>
      <c r="E36" s="383"/>
      <c r="F36" s="383"/>
      <c r="G36" s="383"/>
      <c r="H36" s="383"/>
      <c r="I36" s="383"/>
      <c r="J36" s="383"/>
      <c r="K36" s="383"/>
      <c r="L36" s="383"/>
      <c r="M36" s="383"/>
      <c r="N36" s="383"/>
      <c r="O36" s="383"/>
      <c r="P36" s="383"/>
      <c r="Q36" s="383"/>
      <c r="R36" s="383"/>
      <c r="S36" s="383"/>
      <c r="T36" s="383"/>
      <c r="U36" s="383"/>
      <c r="V36" s="383"/>
      <c r="W36" s="383"/>
      <c r="X36" s="387"/>
    </row>
    <row r="37" spans="1:24" ht="21" customHeight="1" thickBot="1" x14ac:dyDescent="0.25">
      <c r="A37" s="421" t="s">
        <v>38</v>
      </c>
      <c r="B37" s="422" t="s">
        <v>39</v>
      </c>
      <c r="C37" s="423" t="s">
        <v>40</v>
      </c>
      <c r="D37" s="423" t="s">
        <v>41</v>
      </c>
      <c r="E37" s="424" t="s">
        <v>42</v>
      </c>
      <c r="F37" s="374"/>
      <c r="G37" s="374"/>
      <c r="H37" s="374"/>
      <c r="I37" s="374"/>
      <c r="J37" s="374"/>
      <c r="K37" s="374"/>
      <c r="L37" s="374"/>
      <c r="M37" s="374"/>
      <c r="N37" s="374"/>
      <c r="O37" s="374"/>
      <c r="P37" s="375"/>
      <c r="Q37" s="378" t="s">
        <v>43</v>
      </c>
      <c r="R37" s="425" t="s">
        <v>44</v>
      </c>
      <c r="S37" s="426"/>
      <c r="T37" s="426"/>
      <c r="U37" s="426"/>
      <c r="V37" s="426"/>
      <c r="W37" s="426"/>
      <c r="X37" s="427"/>
    </row>
    <row r="38" spans="1:24" ht="15.75" customHeight="1" thickBot="1" x14ac:dyDescent="0.25">
      <c r="A38" s="377"/>
      <c r="B38" s="384"/>
      <c r="C38" s="381"/>
      <c r="D38" s="381"/>
      <c r="E38" s="178" t="s">
        <v>22</v>
      </c>
      <c r="F38" s="132" t="s">
        <v>23</v>
      </c>
      <c r="G38" s="132" t="s">
        <v>24</v>
      </c>
      <c r="H38" s="132" t="s">
        <v>25</v>
      </c>
      <c r="I38" s="132" t="s">
        <v>26</v>
      </c>
      <c r="J38" s="132" t="s">
        <v>27</v>
      </c>
      <c r="K38" s="132" t="s">
        <v>28</v>
      </c>
      <c r="L38" s="132" t="s">
        <v>29</v>
      </c>
      <c r="M38" s="132" t="s">
        <v>30</v>
      </c>
      <c r="N38" s="132" t="s">
        <v>31</v>
      </c>
      <c r="O38" s="132" t="s">
        <v>32</v>
      </c>
      <c r="P38" s="177" t="s">
        <v>33</v>
      </c>
      <c r="Q38" s="381"/>
      <c r="R38" s="428"/>
      <c r="S38" s="429"/>
      <c r="T38" s="429"/>
      <c r="U38" s="429"/>
      <c r="V38" s="429"/>
      <c r="W38" s="429"/>
      <c r="X38" s="430"/>
    </row>
    <row r="39" spans="1:24" ht="76.5" customHeight="1" x14ac:dyDescent="0.2">
      <c r="A39" s="434" t="s">
        <v>210</v>
      </c>
      <c r="B39" s="149" t="s">
        <v>77</v>
      </c>
      <c r="C39" s="216" t="s">
        <v>74</v>
      </c>
      <c r="D39" s="226" t="s">
        <v>75</v>
      </c>
      <c r="E39" s="223"/>
      <c r="F39" s="179">
        <v>260</v>
      </c>
      <c r="G39" s="179">
        <v>97</v>
      </c>
      <c r="H39" s="179">
        <v>139</v>
      </c>
      <c r="I39" s="217">
        <v>142</v>
      </c>
      <c r="J39" s="179">
        <v>162</v>
      </c>
      <c r="K39" s="179">
        <v>124</v>
      </c>
      <c r="L39" s="179">
        <v>152</v>
      </c>
      <c r="M39" s="179">
        <v>146</v>
      </c>
      <c r="N39" s="179">
        <v>148</v>
      </c>
      <c r="O39" s="179">
        <v>148</v>
      </c>
      <c r="P39" s="230"/>
      <c r="Q39" s="161">
        <f t="shared" ref="Q39:Q40" si="0">SUM(E39:P39)</f>
        <v>1518</v>
      </c>
      <c r="R39" s="486"/>
      <c r="S39" s="429"/>
      <c r="T39" s="429"/>
      <c r="U39" s="429"/>
      <c r="V39" s="429"/>
      <c r="W39" s="429"/>
      <c r="X39" s="430"/>
    </row>
    <row r="40" spans="1:24" ht="49.5" customHeight="1" thickBot="1" x14ac:dyDescent="0.25">
      <c r="A40" s="428"/>
      <c r="B40" s="142" t="s">
        <v>45</v>
      </c>
      <c r="C40" s="167" t="s">
        <v>70</v>
      </c>
      <c r="D40" s="227" t="s">
        <v>72</v>
      </c>
      <c r="E40" s="224"/>
      <c r="F40" s="219">
        <v>790</v>
      </c>
      <c r="G40" s="218">
        <v>446</v>
      </c>
      <c r="H40" s="218">
        <v>433</v>
      </c>
      <c r="I40" s="218">
        <v>476</v>
      </c>
      <c r="J40" s="218">
        <v>457</v>
      </c>
      <c r="K40" s="218">
        <v>434</v>
      </c>
      <c r="L40" s="218">
        <v>479</v>
      </c>
      <c r="M40" s="218">
        <v>503</v>
      </c>
      <c r="N40" s="218">
        <v>510</v>
      </c>
      <c r="O40" s="218">
        <v>475</v>
      </c>
      <c r="P40" s="231"/>
      <c r="Q40" s="221">
        <f t="shared" si="0"/>
        <v>5003</v>
      </c>
      <c r="R40" s="486"/>
      <c r="S40" s="429"/>
      <c r="T40" s="429"/>
      <c r="U40" s="429"/>
      <c r="V40" s="429"/>
      <c r="W40" s="429"/>
      <c r="X40" s="430"/>
    </row>
    <row r="41" spans="1:24" ht="30" customHeight="1" thickBot="1" x14ac:dyDescent="0.25">
      <c r="A41" s="428"/>
      <c r="B41" s="143" t="s">
        <v>78</v>
      </c>
      <c r="C41" s="228" t="s">
        <v>34</v>
      </c>
      <c r="D41" s="229" t="s">
        <v>75</v>
      </c>
      <c r="E41" s="225"/>
      <c r="F41" s="209">
        <v>2765.91</v>
      </c>
      <c r="G41" s="209">
        <v>2827</v>
      </c>
      <c r="H41" s="209">
        <v>2858</v>
      </c>
      <c r="I41" s="209">
        <v>2898</v>
      </c>
      <c r="J41" s="209">
        <v>2952.31</v>
      </c>
      <c r="K41" s="211">
        <v>2948.01</v>
      </c>
      <c r="L41" s="210">
        <v>2948</v>
      </c>
      <c r="M41" s="210">
        <v>3032.55</v>
      </c>
      <c r="N41" s="210">
        <v>3667</v>
      </c>
      <c r="O41" s="210">
        <v>3667</v>
      </c>
      <c r="P41" s="232"/>
      <c r="Q41" s="222">
        <f>AVERAGE(E41:P41)</f>
        <v>3056.3779999999997</v>
      </c>
      <c r="R41" s="486"/>
      <c r="S41" s="429"/>
      <c r="T41" s="429"/>
      <c r="U41" s="429"/>
      <c r="V41" s="429"/>
      <c r="W41" s="429"/>
      <c r="X41" s="430"/>
    </row>
    <row r="42" spans="1:24" ht="39.75" customHeight="1" thickBot="1" x14ac:dyDescent="0.25">
      <c r="A42" s="431"/>
      <c r="B42" s="491" t="s">
        <v>46</v>
      </c>
      <c r="C42" s="389"/>
      <c r="D42" s="389"/>
      <c r="E42" s="213" t="e">
        <f>E39/E40</f>
        <v>#DIV/0!</v>
      </c>
      <c r="F42" s="214">
        <f t="shared" ref="F42:P42" si="1">F39/F40</f>
        <v>0.32911392405063289</v>
      </c>
      <c r="G42" s="214">
        <f t="shared" si="1"/>
        <v>0.21748878923766815</v>
      </c>
      <c r="H42" s="214">
        <f t="shared" si="1"/>
        <v>0.32101616628175522</v>
      </c>
      <c r="I42" s="214">
        <f t="shared" si="1"/>
        <v>0.29831932773109243</v>
      </c>
      <c r="J42" s="214">
        <f t="shared" si="1"/>
        <v>0.35448577680525162</v>
      </c>
      <c r="K42" s="214">
        <f t="shared" si="1"/>
        <v>0.2857142857142857</v>
      </c>
      <c r="L42" s="214">
        <f t="shared" si="1"/>
        <v>0.31732776617954073</v>
      </c>
      <c r="M42" s="214">
        <f t="shared" si="1"/>
        <v>0.29025844930417494</v>
      </c>
      <c r="N42" s="214">
        <f t="shared" si="1"/>
        <v>0.29019607843137257</v>
      </c>
      <c r="O42" s="214">
        <f t="shared" si="1"/>
        <v>0.31157894736842107</v>
      </c>
      <c r="P42" s="215" t="e">
        <f t="shared" si="1"/>
        <v>#DIV/0!</v>
      </c>
      <c r="Q42" s="220">
        <f>AVERAGEIF(E42:P42,"&gt;0",E42:P42)</f>
        <v>0.30154995111041949</v>
      </c>
      <c r="R42" s="428"/>
      <c r="S42" s="429"/>
      <c r="T42" s="429"/>
      <c r="U42" s="429"/>
      <c r="V42" s="429"/>
      <c r="W42" s="429"/>
      <c r="X42" s="430"/>
    </row>
    <row r="43" spans="1:24" ht="90" customHeight="1" x14ac:dyDescent="0.2">
      <c r="A43" s="455">
        <v>2023</v>
      </c>
      <c r="B43" s="100" t="s">
        <v>77</v>
      </c>
      <c r="C43" s="135" t="s">
        <v>74</v>
      </c>
      <c r="D43" s="136" t="s">
        <v>75</v>
      </c>
      <c r="E43" s="88"/>
      <c r="F43" s="88"/>
      <c r="G43" s="88"/>
      <c r="H43" s="88"/>
      <c r="I43" s="212"/>
      <c r="J43" s="88"/>
      <c r="K43" s="88"/>
      <c r="L43" s="88"/>
      <c r="M43" s="88"/>
      <c r="N43" s="88"/>
      <c r="O43" s="88"/>
      <c r="P43" s="88"/>
      <c r="Q43" s="101">
        <f t="shared" ref="Q43:Q44" si="2">SUM(E43:P43)</f>
        <v>0</v>
      </c>
      <c r="R43" s="428"/>
      <c r="S43" s="429"/>
      <c r="T43" s="429"/>
      <c r="U43" s="429"/>
      <c r="V43" s="429"/>
      <c r="W43" s="429"/>
      <c r="X43" s="430"/>
    </row>
    <row r="44" spans="1:24" ht="49.5" customHeight="1" x14ac:dyDescent="0.2">
      <c r="A44" s="428"/>
      <c r="B44" s="102" t="s">
        <v>45</v>
      </c>
      <c r="C44" s="86" t="s">
        <v>70</v>
      </c>
      <c r="D44" s="87" t="s">
        <v>72</v>
      </c>
      <c r="E44" s="88"/>
      <c r="F44" s="137"/>
      <c r="G44" s="88"/>
      <c r="H44" s="88"/>
      <c r="I44" s="88"/>
      <c r="J44" s="88"/>
      <c r="K44" s="89"/>
      <c r="L44" s="88"/>
      <c r="M44" s="88"/>
      <c r="N44" s="88"/>
      <c r="O44" s="89"/>
      <c r="P44" s="88"/>
      <c r="Q44" s="103">
        <f t="shared" si="2"/>
        <v>0</v>
      </c>
      <c r="R44" s="428"/>
      <c r="S44" s="429"/>
      <c r="T44" s="429"/>
      <c r="U44" s="429"/>
      <c r="V44" s="429"/>
      <c r="W44" s="429"/>
      <c r="X44" s="430"/>
    </row>
    <row r="45" spans="1:24" ht="30" customHeight="1" thickBot="1" x14ac:dyDescent="0.25">
      <c r="A45" s="428"/>
      <c r="B45" s="104" t="s">
        <v>76</v>
      </c>
      <c r="C45" s="138" t="s">
        <v>34</v>
      </c>
      <c r="D45" s="136" t="s">
        <v>75</v>
      </c>
      <c r="E45" s="38"/>
      <c r="F45" s="38"/>
      <c r="G45" s="38"/>
      <c r="H45" s="38"/>
      <c r="I45" s="38"/>
      <c r="J45" s="38"/>
      <c r="K45" s="89"/>
      <c r="L45" s="105"/>
      <c r="M45" s="105"/>
      <c r="N45" s="105"/>
      <c r="O45" s="105"/>
      <c r="P45" s="105"/>
      <c r="Q45" s="106" t="e">
        <f>AVERAGE(E45:P45)</f>
        <v>#DIV/0!</v>
      </c>
      <c r="R45" s="428"/>
      <c r="S45" s="429"/>
      <c r="T45" s="429"/>
      <c r="U45" s="429"/>
      <c r="V45" s="429"/>
      <c r="W45" s="429"/>
      <c r="X45" s="430"/>
    </row>
    <row r="46" spans="1:24" ht="39.75" customHeight="1" thickBot="1" x14ac:dyDescent="0.25">
      <c r="A46" s="428"/>
      <c r="B46" s="456" t="s">
        <v>46</v>
      </c>
      <c r="C46" s="383"/>
      <c r="D46" s="387"/>
      <c r="E46" s="107" t="e">
        <f>E43/E44</f>
        <v>#DIV/0!</v>
      </c>
      <c r="F46" s="108" t="e">
        <f>F43/F44</f>
        <v>#DIV/0!</v>
      </c>
      <c r="G46" s="108" t="e">
        <f t="shared" ref="G46:P46" si="3">G43/G44</f>
        <v>#DIV/0!</v>
      </c>
      <c r="H46" s="108" t="e">
        <f t="shared" si="3"/>
        <v>#DIV/0!</v>
      </c>
      <c r="I46" s="108" t="e">
        <f t="shared" si="3"/>
        <v>#DIV/0!</v>
      </c>
      <c r="J46" s="108" t="e">
        <f t="shared" si="3"/>
        <v>#DIV/0!</v>
      </c>
      <c r="K46" s="108" t="e">
        <f t="shared" si="3"/>
        <v>#DIV/0!</v>
      </c>
      <c r="L46" s="108" t="e">
        <f t="shared" si="3"/>
        <v>#DIV/0!</v>
      </c>
      <c r="M46" s="108" t="e">
        <f t="shared" si="3"/>
        <v>#DIV/0!</v>
      </c>
      <c r="N46" s="108" t="e">
        <f t="shared" si="3"/>
        <v>#DIV/0!</v>
      </c>
      <c r="O46" s="108" t="e">
        <f t="shared" si="3"/>
        <v>#DIV/0!</v>
      </c>
      <c r="P46" s="109" t="e">
        <f t="shared" si="3"/>
        <v>#DIV/0!</v>
      </c>
      <c r="Q46" s="110" t="e">
        <f>AVERAGEIF(E46:P46,"&gt;0",E46:P46)</f>
        <v>#DIV/0!</v>
      </c>
      <c r="R46" s="431"/>
      <c r="S46" s="432"/>
      <c r="T46" s="432"/>
      <c r="U46" s="432"/>
      <c r="V46" s="432"/>
      <c r="W46" s="432"/>
      <c r="X46" s="433"/>
    </row>
    <row r="47" spans="1:24" ht="107.25" customHeight="1" thickBot="1" x14ac:dyDescent="0.25">
      <c r="A47" s="111" t="s">
        <v>10</v>
      </c>
      <c r="B47" s="457" t="s">
        <v>211</v>
      </c>
      <c r="C47" s="374"/>
      <c r="D47" s="458"/>
      <c r="E47" s="112" t="e">
        <f>(E42-E46)/E42</f>
        <v>#DIV/0!</v>
      </c>
      <c r="F47" s="112" t="e">
        <f t="shared" ref="F47:P47" si="4">(F42-F46)/F42</f>
        <v>#DIV/0!</v>
      </c>
      <c r="G47" s="112" t="e">
        <f>(G42-G46)/G42</f>
        <v>#DIV/0!</v>
      </c>
      <c r="H47" s="112" t="e">
        <f t="shared" si="4"/>
        <v>#DIV/0!</v>
      </c>
      <c r="I47" s="112" t="e">
        <f t="shared" si="4"/>
        <v>#DIV/0!</v>
      </c>
      <c r="J47" s="112" t="e">
        <f t="shared" si="4"/>
        <v>#DIV/0!</v>
      </c>
      <c r="K47" s="112" t="e">
        <f t="shared" si="4"/>
        <v>#DIV/0!</v>
      </c>
      <c r="L47" s="112" t="e">
        <f t="shared" si="4"/>
        <v>#DIV/0!</v>
      </c>
      <c r="M47" s="112" t="e">
        <f t="shared" si="4"/>
        <v>#DIV/0!</v>
      </c>
      <c r="N47" s="112" t="e">
        <f t="shared" si="4"/>
        <v>#DIV/0!</v>
      </c>
      <c r="O47" s="112" t="e">
        <f t="shared" si="4"/>
        <v>#DIV/0!</v>
      </c>
      <c r="P47" s="112" t="e">
        <f t="shared" si="4"/>
        <v>#DIV/0!</v>
      </c>
      <c r="Q47" s="110" t="e">
        <f>E47:P47</f>
        <v>#VALUE!</v>
      </c>
      <c r="R47" s="113"/>
      <c r="S47" s="113"/>
      <c r="T47" s="113"/>
      <c r="U47" s="113"/>
      <c r="V47" s="113"/>
      <c r="W47" s="113"/>
      <c r="X47" s="113"/>
    </row>
    <row r="48" spans="1:24" ht="60" customHeight="1" thickBot="1" x14ac:dyDescent="0.5">
      <c r="A48" s="63"/>
      <c r="B48" s="63"/>
      <c r="C48" s="63"/>
      <c r="D48" s="63"/>
      <c r="E48" s="63"/>
      <c r="F48" s="63"/>
      <c r="G48" s="63"/>
      <c r="H48" s="197"/>
      <c r="I48" s="197"/>
      <c r="J48" s="197"/>
      <c r="K48" s="197"/>
      <c r="L48" s="197"/>
      <c r="M48" s="197"/>
      <c r="N48" s="197"/>
      <c r="O48" s="63"/>
      <c r="P48" s="63"/>
      <c r="Q48" s="63"/>
      <c r="R48" s="63"/>
      <c r="S48" s="63"/>
      <c r="T48" s="63"/>
      <c r="U48" s="63"/>
      <c r="V48" s="63"/>
      <c r="W48" s="63"/>
      <c r="X48" s="63"/>
    </row>
    <row r="49" spans="1:24" ht="43.5" customHeight="1" thickBot="1" x14ac:dyDescent="0.3">
      <c r="A49" s="459" t="s">
        <v>47</v>
      </c>
      <c r="B49" s="460"/>
      <c r="C49" s="460"/>
      <c r="D49" s="460"/>
      <c r="E49" s="460"/>
      <c r="F49" s="460"/>
      <c r="G49" s="460"/>
      <c r="H49" s="460"/>
      <c r="I49" s="460"/>
      <c r="J49" s="460"/>
      <c r="K49" s="460"/>
      <c r="L49" s="460"/>
      <c r="M49" s="460"/>
      <c r="N49" s="460"/>
      <c r="O49" s="460"/>
      <c r="P49" s="460"/>
      <c r="Q49" s="460"/>
      <c r="R49" s="460"/>
      <c r="S49" s="460"/>
      <c r="T49" s="460"/>
      <c r="U49" s="460"/>
      <c r="V49" s="460"/>
      <c r="W49" s="460"/>
      <c r="X49" s="461"/>
    </row>
    <row r="50" spans="1:24" ht="49.5" customHeight="1" thickBot="1" x14ac:dyDescent="0.25">
      <c r="A50" s="462" t="s">
        <v>58</v>
      </c>
      <c r="B50" s="463"/>
      <c r="C50" s="463"/>
      <c r="D50" s="463"/>
      <c r="E50" s="114" t="s">
        <v>48</v>
      </c>
      <c r="F50" s="116"/>
      <c r="G50" s="114" t="s">
        <v>49</v>
      </c>
      <c r="H50" s="115"/>
      <c r="I50" s="114" t="s">
        <v>50</v>
      </c>
      <c r="J50" s="115" t="s">
        <v>90</v>
      </c>
      <c r="K50" s="114" t="s">
        <v>62</v>
      </c>
      <c r="L50" s="117"/>
      <c r="M50" s="63"/>
      <c r="N50" s="118"/>
      <c r="O50" s="118"/>
      <c r="P50" s="118"/>
      <c r="Q50" s="118"/>
      <c r="R50" s="118"/>
      <c r="S50" s="118"/>
      <c r="T50" s="118"/>
      <c r="U50" s="118"/>
      <c r="V50" s="118"/>
      <c r="W50" s="118"/>
      <c r="X50" s="118"/>
    </row>
    <row r="51" spans="1:24" ht="38.25" customHeight="1" x14ac:dyDescent="0.2">
      <c r="A51" s="464" t="s">
        <v>51</v>
      </c>
      <c r="B51" s="465"/>
      <c r="C51" s="119" t="s">
        <v>92</v>
      </c>
      <c r="D51" s="440" t="s">
        <v>59</v>
      </c>
      <c r="E51" s="443"/>
      <c r="F51" s="502"/>
      <c r="G51" s="502"/>
      <c r="H51" s="502"/>
      <c r="I51" s="502"/>
      <c r="J51" s="502"/>
      <c r="K51" s="502"/>
      <c r="L51" s="503"/>
      <c r="M51" s="503"/>
      <c r="N51" s="503"/>
      <c r="O51" s="503"/>
      <c r="P51" s="503"/>
      <c r="Q51" s="503"/>
      <c r="R51" s="503"/>
      <c r="S51" s="503"/>
      <c r="T51" s="503"/>
      <c r="U51" s="503"/>
      <c r="V51" s="503"/>
      <c r="W51" s="503"/>
      <c r="X51" s="504"/>
    </row>
    <row r="52" spans="1:24" ht="38.25" customHeight="1" x14ac:dyDescent="0.2">
      <c r="A52" s="466" t="s">
        <v>52</v>
      </c>
      <c r="B52" s="452"/>
      <c r="C52" s="120"/>
      <c r="D52" s="441"/>
      <c r="E52" s="502"/>
      <c r="F52" s="505"/>
      <c r="G52" s="505"/>
      <c r="H52" s="505"/>
      <c r="I52" s="505"/>
      <c r="J52" s="505"/>
      <c r="K52" s="505"/>
      <c r="L52" s="505"/>
      <c r="M52" s="505"/>
      <c r="N52" s="505"/>
      <c r="O52" s="505"/>
      <c r="P52" s="505"/>
      <c r="Q52" s="505"/>
      <c r="R52" s="505"/>
      <c r="S52" s="505"/>
      <c r="T52" s="505"/>
      <c r="U52" s="505"/>
      <c r="V52" s="505"/>
      <c r="W52" s="505"/>
      <c r="X52" s="506"/>
    </row>
    <row r="53" spans="1:24" ht="51.75" customHeight="1" thickBot="1" x14ac:dyDescent="0.25">
      <c r="A53" s="453" t="s">
        <v>60</v>
      </c>
      <c r="B53" s="454"/>
      <c r="C53" s="121"/>
      <c r="D53" s="441"/>
      <c r="E53" s="507"/>
      <c r="F53" s="507"/>
      <c r="G53" s="507"/>
      <c r="H53" s="507"/>
      <c r="I53" s="507"/>
      <c r="J53" s="507"/>
      <c r="K53" s="507"/>
      <c r="L53" s="507"/>
      <c r="M53" s="507"/>
      <c r="N53" s="507"/>
      <c r="O53" s="507"/>
      <c r="P53" s="507"/>
      <c r="Q53" s="507"/>
      <c r="R53" s="507"/>
      <c r="S53" s="507"/>
      <c r="T53" s="507"/>
      <c r="U53" s="507"/>
      <c r="V53" s="507"/>
      <c r="W53" s="507"/>
      <c r="X53" s="508"/>
    </row>
    <row r="54" spans="1:24" ht="67.5" customHeight="1" thickBot="1" x14ac:dyDescent="0.35">
      <c r="A54" s="469" t="s">
        <v>53</v>
      </c>
      <c r="B54" s="470"/>
      <c r="C54" s="122"/>
      <c r="D54" s="139" t="s">
        <v>54</v>
      </c>
      <c r="E54" s="435"/>
      <c r="F54" s="436"/>
      <c r="G54" s="436"/>
      <c r="H54" s="436"/>
      <c r="I54" s="436"/>
      <c r="J54" s="436"/>
      <c r="K54" s="436"/>
      <c r="L54" s="436"/>
      <c r="M54" s="436"/>
      <c r="N54" s="436"/>
      <c r="O54" s="436"/>
      <c r="P54" s="436"/>
      <c r="Q54" s="436"/>
      <c r="R54" s="436"/>
      <c r="S54" s="436"/>
      <c r="T54" s="436"/>
      <c r="U54" s="436"/>
      <c r="V54" s="436"/>
      <c r="W54" s="436"/>
      <c r="X54" s="437"/>
    </row>
    <row r="55" spans="1:24" ht="38.25" customHeight="1" x14ac:dyDescent="0.2">
      <c r="A55" s="438" t="s">
        <v>51</v>
      </c>
      <c r="B55" s="439"/>
      <c r="C55" s="124" t="s">
        <v>96</v>
      </c>
      <c r="D55" s="440" t="s">
        <v>59</v>
      </c>
      <c r="E55" s="443"/>
      <c r="F55" s="502"/>
      <c r="G55" s="502"/>
      <c r="H55" s="502"/>
      <c r="I55" s="502"/>
      <c r="J55" s="502"/>
      <c r="K55" s="502"/>
      <c r="L55" s="503"/>
      <c r="M55" s="503"/>
      <c r="N55" s="503"/>
      <c r="O55" s="503"/>
      <c r="P55" s="503"/>
      <c r="Q55" s="503"/>
      <c r="R55" s="503"/>
      <c r="S55" s="503"/>
      <c r="T55" s="503"/>
      <c r="U55" s="503"/>
      <c r="V55" s="503"/>
      <c r="W55" s="503"/>
      <c r="X55" s="504"/>
    </row>
    <row r="56" spans="1:24" ht="38.25" customHeight="1" x14ac:dyDescent="0.2">
      <c r="A56" s="451" t="s">
        <v>52</v>
      </c>
      <c r="B56" s="452"/>
      <c r="C56" s="120"/>
      <c r="D56" s="441"/>
      <c r="E56" s="502"/>
      <c r="F56" s="505"/>
      <c r="G56" s="505"/>
      <c r="H56" s="505"/>
      <c r="I56" s="505"/>
      <c r="J56" s="505"/>
      <c r="K56" s="505"/>
      <c r="L56" s="505"/>
      <c r="M56" s="505"/>
      <c r="N56" s="505"/>
      <c r="O56" s="505"/>
      <c r="P56" s="505"/>
      <c r="Q56" s="505"/>
      <c r="R56" s="505"/>
      <c r="S56" s="505"/>
      <c r="T56" s="505"/>
      <c r="U56" s="505"/>
      <c r="V56" s="505"/>
      <c r="W56" s="505"/>
      <c r="X56" s="506"/>
    </row>
    <row r="57" spans="1:24" ht="38.25" customHeight="1" thickBot="1" x14ac:dyDescent="0.25">
      <c r="A57" s="453" t="s">
        <v>60</v>
      </c>
      <c r="B57" s="454"/>
      <c r="C57" s="121"/>
      <c r="D57" s="442"/>
      <c r="E57" s="507"/>
      <c r="F57" s="507"/>
      <c r="G57" s="507"/>
      <c r="H57" s="507"/>
      <c r="I57" s="507"/>
      <c r="J57" s="507"/>
      <c r="K57" s="507"/>
      <c r="L57" s="507"/>
      <c r="M57" s="507"/>
      <c r="N57" s="507"/>
      <c r="O57" s="507"/>
      <c r="P57" s="507"/>
      <c r="Q57" s="507"/>
      <c r="R57" s="507"/>
      <c r="S57" s="507"/>
      <c r="T57" s="507"/>
      <c r="U57" s="507"/>
      <c r="V57" s="507"/>
      <c r="W57" s="507"/>
      <c r="X57" s="508"/>
    </row>
    <row r="58" spans="1:24" ht="67.5" customHeight="1" thickBot="1" x14ac:dyDescent="0.35">
      <c r="A58" s="467" t="s">
        <v>53</v>
      </c>
      <c r="B58" s="468"/>
      <c r="C58" s="122"/>
      <c r="D58" s="127" t="s">
        <v>54</v>
      </c>
      <c r="E58" s="435"/>
      <c r="F58" s="436"/>
      <c r="G58" s="436"/>
      <c r="H58" s="436"/>
      <c r="I58" s="436"/>
      <c r="J58" s="436"/>
      <c r="K58" s="436"/>
      <c r="L58" s="436"/>
      <c r="M58" s="436"/>
      <c r="N58" s="436"/>
      <c r="O58" s="436"/>
      <c r="P58" s="436"/>
      <c r="Q58" s="436"/>
      <c r="R58" s="436"/>
      <c r="S58" s="436"/>
      <c r="T58" s="436"/>
      <c r="U58" s="436"/>
      <c r="V58" s="436"/>
      <c r="W58" s="436"/>
      <c r="X58" s="437"/>
    </row>
    <row r="59" spans="1:24" ht="38.25" customHeight="1" x14ac:dyDescent="0.2">
      <c r="A59" s="438" t="s">
        <v>51</v>
      </c>
      <c r="B59" s="439"/>
      <c r="C59" s="124" t="s">
        <v>100</v>
      </c>
      <c r="D59" s="440" t="s">
        <v>59</v>
      </c>
      <c r="E59" s="509"/>
      <c r="F59" s="502"/>
      <c r="G59" s="502"/>
      <c r="H59" s="502"/>
      <c r="I59" s="502"/>
      <c r="J59" s="502"/>
      <c r="K59" s="502"/>
      <c r="L59" s="503"/>
      <c r="M59" s="503"/>
      <c r="N59" s="503"/>
      <c r="O59" s="503"/>
      <c r="P59" s="503"/>
      <c r="Q59" s="503"/>
      <c r="R59" s="503"/>
      <c r="S59" s="503"/>
      <c r="T59" s="503"/>
      <c r="U59" s="503"/>
      <c r="V59" s="503"/>
      <c r="W59" s="503"/>
      <c r="X59" s="504"/>
    </row>
    <row r="60" spans="1:24" ht="38.25" customHeight="1" x14ac:dyDescent="0.2">
      <c r="A60" s="451" t="s">
        <v>52</v>
      </c>
      <c r="B60" s="452"/>
      <c r="C60" s="120"/>
      <c r="D60" s="441"/>
      <c r="E60" s="502"/>
      <c r="F60" s="502"/>
      <c r="G60" s="502"/>
      <c r="H60" s="502"/>
      <c r="I60" s="502"/>
      <c r="J60" s="502"/>
      <c r="K60" s="502"/>
      <c r="L60" s="502"/>
      <c r="M60" s="502"/>
      <c r="N60" s="502"/>
      <c r="O60" s="502"/>
      <c r="P60" s="502"/>
      <c r="Q60" s="502"/>
      <c r="R60" s="502"/>
      <c r="S60" s="502"/>
      <c r="T60" s="502"/>
      <c r="U60" s="502"/>
      <c r="V60" s="502"/>
      <c r="W60" s="502"/>
      <c r="X60" s="506"/>
    </row>
    <row r="61" spans="1:24" ht="64.900000000000006" customHeight="1" thickBot="1" x14ac:dyDescent="0.25">
      <c r="A61" s="453" t="s">
        <v>60</v>
      </c>
      <c r="B61" s="454"/>
      <c r="C61" s="121"/>
      <c r="D61" s="442"/>
      <c r="E61" s="507"/>
      <c r="F61" s="507"/>
      <c r="G61" s="507"/>
      <c r="H61" s="507"/>
      <c r="I61" s="507"/>
      <c r="J61" s="507"/>
      <c r="K61" s="507"/>
      <c r="L61" s="507"/>
      <c r="M61" s="507"/>
      <c r="N61" s="507"/>
      <c r="O61" s="507"/>
      <c r="P61" s="507"/>
      <c r="Q61" s="507"/>
      <c r="R61" s="507"/>
      <c r="S61" s="507"/>
      <c r="T61" s="507"/>
      <c r="U61" s="507"/>
      <c r="V61" s="507"/>
      <c r="W61" s="507"/>
      <c r="X61" s="508"/>
    </row>
    <row r="62" spans="1:24" ht="67.5" customHeight="1" thickBot="1" x14ac:dyDescent="0.35">
      <c r="A62" s="467" t="s">
        <v>53</v>
      </c>
      <c r="B62" s="468"/>
      <c r="C62" s="122"/>
      <c r="D62" s="127" t="s">
        <v>54</v>
      </c>
      <c r="E62" s="435"/>
      <c r="F62" s="436"/>
      <c r="G62" s="436"/>
      <c r="H62" s="436"/>
      <c r="I62" s="436"/>
      <c r="J62" s="436"/>
      <c r="K62" s="436"/>
      <c r="L62" s="436"/>
      <c r="M62" s="436"/>
      <c r="N62" s="436"/>
      <c r="O62" s="436"/>
      <c r="P62" s="436"/>
      <c r="Q62" s="436"/>
      <c r="R62" s="436"/>
      <c r="S62" s="436"/>
      <c r="T62" s="436"/>
      <c r="U62" s="436"/>
      <c r="V62" s="436"/>
      <c r="W62" s="436"/>
      <c r="X62" s="437"/>
    </row>
    <row r="63" spans="1:24" ht="38.25" customHeight="1" x14ac:dyDescent="0.2">
      <c r="A63" s="438" t="s">
        <v>51</v>
      </c>
      <c r="B63" s="439"/>
      <c r="C63" s="129" t="s">
        <v>101</v>
      </c>
      <c r="D63" s="440" t="s">
        <v>59</v>
      </c>
      <c r="E63" s="443"/>
      <c r="F63" s="502"/>
      <c r="G63" s="502"/>
      <c r="H63" s="502"/>
      <c r="I63" s="502"/>
      <c r="J63" s="502"/>
      <c r="K63" s="502"/>
      <c r="L63" s="503"/>
      <c r="M63" s="503"/>
      <c r="N63" s="503"/>
      <c r="O63" s="503"/>
      <c r="P63" s="503"/>
      <c r="Q63" s="503"/>
      <c r="R63" s="503"/>
      <c r="S63" s="503"/>
      <c r="T63" s="503"/>
      <c r="U63" s="503"/>
      <c r="V63" s="503"/>
      <c r="W63" s="503"/>
      <c r="X63" s="504"/>
    </row>
    <row r="64" spans="1:24" ht="38.25" customHeight="1" x14ac:dyDescent="0.2">
      <c r="A64" s="451" t="s">
        <v>52</v>
      </c>
      <c r="B64" s="452"/>
      <c r="C64" s="125"/>
      <c r="D64" s="441"/>
      <c r="E64" s="502"/>
      <c r="F64" s="505"/>
      <c r="G64" s="505"/>
      <c r="H64" s="505"/>
      <c r="I64" s="505"/>
      <c r="J64" s="505"/>
      <c r="K64" s="505"/>
      <c r="L64" s="505"/>
      <c r="M64" s="505"/>
      <c r="N64" s="505"/>
      <c r="O64" s="505"/>
      <c r="P64" s="505"/>
      <c r="Q64" s="505"/>
      <c r="R64" s="505"/>
      <c r="S64" s="505"/>
      <c r="T64" s="505"/>
      <c r="U64" s="505"/>
      <c r="V64" s="505"/>
      <c r="W64" s="505"/>
      <c r="X64" s="506"/>
    </row>
    <row r="65" spans="1:24" ht="38.25" customHeight="1" thickBot="1" x14ac:dyDescent="0.25">
      <c r="A65" s="453" t="s">
        <v>60</v>
      </c>
      <c r="B65" s="454"/>
      <c r="C65" s="126"/>
      <c r="D65" s="442"/>
      <c r="E65" s="507"/>
      <c r="F65" s="507"/>
      <c r="G65" s="507"/>
      <c r="H65" s="507"/>
      <c r="I65" s="507"/>
      <c r="J65" s="507"/>
      <c r="K65" s="507"/>
      <c r="L65" s="507"/>
      <c r="M65" s="507"/>
      <c r="N65" s="507"/>
      <c r="O65" s="507"/>
      <c r="P65" s="507"/>
      <c r="Q65" s="507"/>
      <c r="R65" s="507"/>
      <c r="S65" s="507"/>
      <c r="T65" s="507"/>
      <c r="U65" s="507"/>
      <c r="V65" s="507"/>
      <c r="W65" s="507"/>
      <c r="X65" s="508"/>
    </row>
    <row r="66" spans="1:24" ht="66.75" customHeight="1" thickBot="1" x14ac:dyDescent="0.35">
      <c r="A66" s="467" t="s">
        <v>53</v>
      </c>
      <c r="B66" s="468"/>
      <c r="C66" s="122"/>
      <c r="D66" s="128" t="s">
        <v>54</v>
      </c>
      <c r="E66" s="435"/>
      <c r="F66" s="436"/>
      <c r="G66" s="436"/>
      <c r="H66" s="436"/>
      <c r="I66" s="436"/>
      <c r="J66" s="436"/>
      <c r="K66" s="436"/>
      <c r="L66" s="436"/>
      <c r="M66" s="436"/>
      <c r="N66" s="436"/>
      <c r="O66" s="436"/>
      <c r="P66" s="436"/>
      <c r="Q66" s="436"/>
      <c r="R66" s="436"/>
      <c r="S66" s="436"/>
      <c r="T66" s="436"/>
      <c r="U66" s="436"/>
      <c r="V66" s="436"/>
      <c r="W66" s="436"/>
      <c r="X66" s="437"/>
    </row>
    <row r="67" spans="1:24" ht="15.75" customHeight="1" x14ac:dyDescent="0.2"/>
    <row r="68" spans="1:24" ht="15.75" customHeight="1" x14ac:dyDescent="0.2"/>
    <row r="69" spans="1:24" ht="15.75" customHeight="1" x14ac:dyDescent="0.2"/>
    <row r="70" spans="1:24" ht="15.75" customHeight="1" x14ac:dyDescent="0.2"/>
    <row r="71" spans="1:24" ht="15.75" customHeight="1" x14ac:dyDescent="0.2"/>
    <row r="72" spans="1:24" ht="15.75" customHeight="1" x14ac:dyDescent="0.2"/>
    <row r="73" spans="1:24" ht="15.75" customHeight="1" x14ac:dyDescent="0.2"/>
    <row r="74" spans="1:24" ht="15.75" customHeight="1" x14ac:dyDescent="0.2"/>
    <row r="75" spans="1:24" ht="15.75" customHeight="1" x14ac:dyDescent="0.2"/>
    <row r="76" spans="1:24" ht="15.75" customHeight="1" x14ac:dyDescent="0.25">
      <c r="A76" s="130" t="s">
        <v>0</v>
      </c>
      <c r="B76" s="130"/>
      <c r="C76" s="130"/>
      <c r="D76" s="130"/>
      <c r="E76" s="130"/>
      <c r="F76" s="130"/>
      <c r="G76" s="130"/>
      <c r="H76" s="130"/>
      <c r="I76" s="130"/>
      <c r="J76" s="130"/>
      <c r="K76" s="130"/>
      <c r="L76" s="130"/>
      <c r="M76" s="130"/>
      <c r="N76" s="130"/>
      <c r="O76" s="130"/>
      <c r="P76" s="130"/>
      <c r="Q76" s="130"/>
      <c r="R76" s="131"/>
    </row>
    <row r="77" spans="1:24" ht="15.75" customHeight="1" x14ac:dyDescent="0.25">
      <c r="A77" s="131"/>
      <c r="B77" s="131"/>
      <c r="C77" s="131"/>
      <c r="D77" s="131"/>
      <c r="E77" s="131"/>
      <c r="F77" s="131"/>
      <c r="G77" s="131"/>
      <c r="H77" s="131"/>
      <c r="I77" s="131"/>
      <c r="J77" s="131"/>
      <c r="K77" s="131"/>
      <c r="L77" s="131"/>
      <c r="M77" s="131"/>
      <c r="N77" s="131"/>
      <c r="O77" s="131"/>
      <c r="P77" s="131"/>
      <c r="Q77" s="131"/>
      <c r="R77" s="131"/>
    </row>
    <row r="78" spans="1:24" ht="15.75" customHeight="1" x14ac:dyDescent="0.25">
      <c r="A78" s="131"/>
      <c r="B78" s="131"/>
      <c r="C78" s="131"/>
      <c r="D78" s="131"/>
      <c r="E78" s="131"/>
      <c r="F78" s="131"/>
      <c r="G78" s="131"/>
      <c r="H78" s="131"/>
      <c r="I78" s="131"/>
      <c r="J78" s="131"/>
      <c r="K78" s="131"/>
      <c r="L78" s="131"/>
      <c r="M78" s="131"/>
      <c r="N78" s="131"/>
      <c r="O78" s="131"/>
      <c r="P78" s="131"/>
      <c r="Q78" s="131"/>
      <c r="R78" s="131"/>
    </row>
    <row r="79" spans="1:24" ht="15.75" customHeight="1" x14ac:dyDescent="0.25">
      <c r="A79" s="131"/>
      <c r="B79" s="131"/>
      <c r="C79" s="131"/>
      <c r="D79" s="131"/>
      <c r="E79" s="131"/>
      <c r="F79" s="131"/>
      <c r="G79" s="131"/>
      <c r="H79" s="131"/>
      <c r="I79" s="131"/>
      <c r="J79" s="131"/>
      <c r="K79" s="131"/>
      <c r="L79" s="131"/>
      <c r="M79" s="131"/>
      <c r="N79" s="131"/>
      <c r="O79" s="131"/>
      <c r="P79" s="131"/>
      <c r="Q79" s="131"/>
      <c r="R79" s="131"/>
    </row>
    <row r="80" spans="1:24" ht="15.75" customHeight="1" x14ac:dyDescent="0.25">
      <c r="A80" s="131"/>
      <c r="B80" s="131"/>
      <c r="C80" s="131"/>
      <c r="D80" s="131"/>
      <c r="E80" s="131"/>
      <c r="F80" s="131"/>
      <c r="G80" s="131"/>
      <c r="H80" s="131"/>
      <c r="I80" s="131"/>
      <c r="J80" s="131"/>
      <c r="K80" s="131"/>
      <c r="L80" s="131"/>
      <c r="M80" s="131"/>
      <c r="N80" s="131"/>
      <c r="O80" s="131"/>
      <c r="P80" s="131"/>
      <c r="Q80" s="131"/>
      <c r="R80" s="131"/>
    </row>
    <row r="81" spans="1:18" ht="15.75" customHeight="1" x14ac:dyDescent="0.25">
      <c r="A81" s="131"/>
      <c r="B81" s="131"/>
      <c r="C81" s="131"/>
      <c r="D81" s="131"/>
      <c r="E81" s="131"/>
      <c r="F81" s="131"/>
      <c r="G81" s="131"/>
      <c r="H81" s="131"/>
      <c r="I81" s="131"/>
      <c r="J81" s="131"/>
      <c r="K81" s="131"/>
      <c r="L81" s="131"/>
      <c r="M81" s="131"/>
      <c r="N81" s="131"/>
      <c r="O81" s="131"/>
      <c r="P81" s="131"/>
      <c r="Q81" s="131"/>
      <c r="R81" s="131"/>
    </row>
    <row r="82" spans="1:18" ht="15.75" customHeight="1" x14ac:dyDescent="0.25">
      <c r="A82" s="131"/>
      <c r="B82" s="131"/>
      <c r="C82" s="131"/>
      <c r="D82" s="131"/>
      <c r="E82" s="131"/>
      <c r="F82" s="131"/>
      <c r="G82" s="131"/>
      <c r="H82" s="131"/>
      <c r="I82" s="131"/>
      <c r="J82" s="131"/>
      <c r="K82" s="131"/>
      <c r="L82" s="131"/>
      <c r="M82" s="131"/>
      <c r="N82" s="131"/>
      <c r="O82" s="131"/>
      <c r="P82" s="131"/>
      <c r="Q82" s="131"/>
      <c r="R82" s="131"/>
    </row>
    <row r="83" spans="1:18" ht="15.75" customHeight="1" x14ac:dyDescent="0.25">
      <c r="A83" s="131"/>
      <c r="B83" s="131"/>
      <c r="C83" s="131"/>
      <c r="D83" s="131"/>
      <c r="E83" s="131"/>
      <c r="F83" s="131"/>
      <c r="G83" s="131"/>
      <c r="H83" s="131"/>
      <c r="I83" s="131"/>
      <c r="J83" s="131"/>
      <c r="K83" s="131"/>
      <c r="L83" s="131"/>
      <c r="M83" s="131"/>
      <c r="N83" s="131"/>
      <c r="O83" s="131"/>
      <c r="P83" s="131"/>
      <c r="Q83" s="131"/>
      <c r="R83" s="131"/>
    </row>
    <row r="84" spans="1:18" ht="15.75" customHeight="1" x14ac:dyDescent="0.25">
      <c r="A84" s="131"/>
      <c r="B84" s="131"/>
      <c r="C84" s="131"/>
      <c r="D84" s="131"/>
      <c r="E84" s="131"/>
      <c r="F84" s="131"/>
      <c r="G84" s="131"/>
      <c r="H84" s="131"/>
      <c r="I84" s="131"/>
      <c r="J84" s="131"/>
      <c r="K84" s="131"/>
      <c r="L84" s="131"/>
      <c r="M84" s="131"/>
      <c r="N84" s="131"/>
      <c r="O84" s="131"/>
      <c r="P84" s="131"/>
      <c r="Q84" s="131"/>
      <c r="R84" s="131"/>
    </row>
    <row r="85" spans="1:18" ht="15.75" customHeight="1" x14ac:dyDescent="0.25">
      <c r="A85" s="131"/>
      <c r="B85" s="131"/>
      <c r="C85" s="131"/>
      <c r="D85" s="131"/>
      <c r="E85" s="131"/>
      <c r="F85" s="131"/>
      <c r="G85" s="131"/>
      <c r="H85" s="131"/>
      <c r="I85" s="131"/>
      <c r="J85" s="131"/>
      <c r="K85" s="131"/>
      <c r="L85" s="131"/>
      <c r="M85" s="131"/>
      <c r="N85" s="131"/>
      <c r="O85" s="131"/>
      <c r="P85" s="131"/>
      <c r="Q85" s="131"/>
      <c r="R85" s="131"/>
    </row>
    <row r="86" spans="1:18" ht="15.75" customHeight="1" x14ac:dyDescent="0.25">
      <c r="A86" s="131"/>
      <c r="B86" s="131"/>
      <c r="C86" s="131"/>
      <c r="D86" s="131"/>
      <c r="E86" s="131"/>
      <c r="F86" s="131"/>
      <c r="G86" s="131"/>
      <c r="H86" s="131"/>
      <c r="I86" s="131"/>
      <c r="J86" s="131"/>
      <c r="K86" s="131"/>
      <c r="L86" s="131"/>
      <c r="M86" s="131"/>
      <c r="N86" s="131"/>
      <c r="O86" s="131"/>
      <c r="P86" s="131"/>
      <c r="Q86" s="131"/>
      <c r="R86" s="131"/>
    </row>
    <row r="87" spans="1:18" ht="15.75" customHeight="1" x14ac:dyDescent="0.25">
      <c r="A87" s="131"/>
      <c r="B87" s="131"/>
      <c r="C87" s="131"/>
      <c r="D87" s="131"/>
      <c r="E87" s="131"/>
      <c r="F87" s="131"/>
      <c r="G87" s="131"/>
      <c r="H87" s="131"/>
      <c r="I87" s="131"/>
      <c r="J87" s="131"/>
      <c r="K87" s="131"/>
      <c r="L87" s="131"/>
      <c r="M87" s="131"/>
      <c r="N87" s="131"/>
      <c r="O87" s="131"/>
      <c r="P87" s="131"/>
      <c r="Q87" s="131"/>
      <c r="R87" s="131"/>
    </row>
    <row r="88" spans="1:18" ht="15.75" customHeight="1" x14ac:dyDescent="0.25">
      <c r="A88" s="131"/>
      <c r="B88" s="131"/>
      <c r="C88" s="131"/>
      <c r="D88" s="131"/>
      <c r="E88" s="131"/>
      <c r="F88" s="131"/>
      <c r="G88" s="131"/>
      <c r="H88" s="131"/>
      <c r="I88" s="131"/>
      <c r="J88" s="131"/>
      <c r="K88" s="131"/>
      <c r="L88" s="131"/>
      <c r="M88" s="131"/>
      <c r="N88" s="131"/>
      <c r="O88" s="131"/>
      <c r="P88" s="131"/>
      <c r="Q88" s="131"/>
      <c r="R88" s="131"/>
    </row>
    <row r="89" spans="1:18" ht="15.75" customHeight="1" x14ac:dyDescent="0.25">
      <c r="A89" s="131"/>
      <c r="B89" s="131"/>
      <c r="C89" s="131"/>
      <c r="D89" s="131"/>
      <c r="E89" s="131"/>
      <c r="F89" s="131"/>
      <c r="G89" s="131"/>
      <c r="H89" s="131"/>
      <c r="I89" s="131"/>
      <c r="J89" s="131"/>
      <c r="K89" s="131"/>
      <c r="L89" s="131"/>
      <c r="M89" s="131"/>
      <c r="N89" s="131"/>
      <c r="O89" s="131"/>
      <c r="P89" s="131"/>
      <c r="Q89" s="131"/>
      <c r="R89" s="131"/>
    </row>
    <row r="90" spans="1:18" ht="15.75" customHeight="1" x14ac:dyDescent="0.25">
      <c r="A90" s="131"/>
      <c r="B90" s="131"/>
      <c r="C90" s="131"/>
      <c r="D90" s="131"/>
      <c r="E90" s="131"/>
      <c r="F90" s="131"/>
      <c r="G90" s="131"/>
      <c r="H90" s="131"/>
      <c r="I90" s="131"/>
      <c r="J90" s="131"/>
      <c r="K90" s="131"/>
      <c r="L90" s="131"/>
      <c r="M90" s="131"/>
      <c r="N90" s="131"/>
      <c r="O90" s="131"/>
      <c r="P90" s="131"/>
      <c r="Q90" s="131"/>
      <c r="R90" s="131"/>
    </row>
    <row r="91" spans="1:18" ht="15.75" customHeight="1" x14ac:dyDescent="0.25">
      <c r="A91" s="131"/>
      <c r="B91" s="131"/>
      <c r="C91" s="131"/>
      <c r="D91" s="131"/>
      <c r="E91" s="131"/>
      <c r="F91" s="131"/>
      <c r="G91" s="131"/>
      <c r="H91" s="131"/>
      <c r="I91" s="131"/>
      <c r="J91" s="131"/>
      <c r="K91" s="131"/>
      <c r="L91" s="131"/>
      <c r="M91" s="131"/>
      <c r="N91" s="131"/>
      <c r="O91" s="131"/>
      <c r="P91" s="131"/>
      <c r="Q91" s="131"/>
      <c r="R91" s="131"/>
    </row>
    <row r="92" spans="1:18" ht="15.75" customHeight="1" x14ac:dyDescent="0.25">
      <c r="A92" s="131"/>
      <c r="B92" s="131"/>
      <c r="C92" s="131"/>
      <c r="D92" s="131"/>
      <c r="E92" s="131"/>
      <c r="F92" s="131"/>
      <c r="G92" s="131"/>
      <c r="H92" s="131"/>
      <c r="I92" s="131"/>
      <c r="J92" s="131"/>
      <c r="K92" s="131"/>
      <c r="L92" s="131"/>
      <c r="M92" s="131"/>
      <c r="N92" s="131"/>
      <c r="O92" s="131"/>
      <c r="P92" s="131"/>
      <c r="Q92" s="131"/>
      <c r="R92" s="131"/>
    </row>
    <row r="93" spans="1:18" ht="15.75" customHeight="1" x14ac:dyDescent="0.25">
      <c r="A93" s="131"/>
      <c r="B93" s="131"/>
      <c r="C93" s="131"/>
      <c r="D93" s="131"/>
      <c r="E93" s="131"/>
      <c r="F93" s="131"/>
      <c r="G93" s="131"/>
      <c r="H93" s="131"/>
      <c r="I93" s="131"/>
      <c r="J93" s="131"/>
      <c r="K93" s="131"/>
      <c r="L93" s="131"/>
      <c r="M93" s="131"/>
      <c r="N93" s="131"/>
      <c r="O93" s="131"/>
      <c r="P93" s="131"/>
      <c r="Q93" s="131"/>
      <c r="R93" s="131"/>
    </row>
    <row r="94" spans="1:18" ht="15.75" customHeight="1" x14ac:dyDescent="0.25">
      <c r="A94" s="131"/>
      <c r="B94" s="131"/>
      <c r="C94" s="131"/>
      <c r="D94" s="131"/>
      <c r="E94" s="131"/>
      <c r="F94" s="131"/>
      <c r="G94" s="131"/>
      <c r="H94" s="131"/>
      <c r="I94" s="131"/>
      <c r="J94" s="131"/>
      <c r="K94" s="131"/>
      <c r="L94" s="131"/>
      <c r="M94" s="131"/>
      <c r="N94" s="131"/>
      <c r="O94" s="131"/>
      <c r="P94" s="131"/>
      <c r="Q94" s="131"/>
      <c r="R94" s="131"/>
    </row>
    <row r="95" spans="1:18" ht="15.75" customHeight="1" x14ac:dyDescent="0.25">
      <c r="A95" s="131"/>
      <c r="B95" s="131"/>
      <c r="C95" s="131"/>
      <c r="D95" s="131"/>
      <c r="E95" s="131"/>
      <c r="F95" s="131"/>
      <c r="G95" s="131"/>
      <c r="H95" s="131"/>
      <c r="I95" s="131"/>
      <c r="J95" s="131"/>
      <c r="K95" s="131"/>
      <c r="L95" s="131"/>
      <c r="M95" s="131"/>
      <c r="N95" s="131"/>
      <c r="O95" s="131"/>
      <c r="P95" s="131"/>
      <c r="Q95" s="131"/>
      <c r="R95" s="131"/>
    </row>
    <row r="96" spans="1:18" ht="15.75" customHeight="1" x14ac:dyDescent="0.25">
      <c r="A96" s="131"/>
      <c r="B96" s="131"/>
      <c r="C96" s="131"/>
      <c r="D96" s="131"/>
      <c r="E96" s="131"/>
      <c r="F96" s="131"/>
      <c r="G96" s="131"/>
      <c r="H96" s="131"/>
      <c r="I96" s="131"/>
      <c r="J96" s="131"/>
      <c r="K96" s="131"/>
      <c r="L96" s="131"/>
      <c r="M96" s="131"/>
      <c r="N96" s="131"/>
      <c r="O96" s="131"/>
      <c r="P96" s="131"/>
      <c r="Q96" s="131"/>
      <c r="R96" s="131"/>
    </row>
    <row r="97" spans="1:18" ht="15.75" customHeight="1" x14ac:dyDescent="0.25">
      <c r="A97" s="131"/>
      <c r="B97" s="131"/>
      <c r="C97" s="131"/>
      <c r="D97" s="131"/>
      <c r="E97" s="131"/>
      <c r="F97" s="131"/>
      <c r="G97" s="131"/>
      <c r="H97" s="131"/>
      <c r="I97" s="131"/>
      <c r="J97" s="131"/>
      <c r="K97" s="131"/>
      <c r="L97" s="131"/>
      <c r="M97" s="131"/>
      <c r="N97" s="131"/>
      <c r="O97" s="131"/>
      <c r="P97" s="131"/>
      <c r="Q97" s="131"/>
      <c r="R97" s="131"/>
    </row>
    <row r="98" spans="1:18" ht="15.75" customHeight="1" x14ac:dyDescent="0.2"/>
    <row r="99" spans="1:18" ht="15.75" customHeight="1" x14ac:dyDescent="0.2"/>
    <row r="100" spans="1:18" ht="15.75" customHeight="1" x14ac:dyDescent="0.2"/>
    <row r="101" spans="1:18" ht="15.75" customHeight="1" x14ac:dyDescent="0.2"/>
    <row r="102" spans="1:18" ht="15.75" customHeight="1" x14ac:dyDescent="0.2"/>
    <row r="103" spans="1:18" ht="15.75" customHeight="1" x14ac:dyDescent="0.2"/>
    <row r="104" spans="1:18" ht="15.75" customHeight="1" x14ac:dyDescent="0.2"/>
    <row r="105" spans="1:18" ht="15.75" customHeight="1" x14ac:dyDescent="0.2"/>
    <row r="106" spans="1:18" ht="15.75" customHeight="1" x14ac:dyDescent="0.2"/>
    <row r="107" spans="1:18" ht="15.75" customHeight="1" x14ac:dyDescent="0.2"/>
    <row r="108" spans="1:18" ht="15.75" customHeight="1" x14ac:dyDescent="0.2"/>
    <row r="109" spans="1:18" ht="15.75" customHeight="1" x14ac:dyDescent="0.2"/>
    <row r="110" spans="1:18" ht="15.75" customHeight="1" x14ac:dyDescent="0.2"/>
    <row r="111" spans="1:18" ht="15.75" customHeight="1" x14ac:dyDescent="0.2"/>
    <row r="112" spans="1:18"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sheetData>
  <mergeCells count="138">
    <mergeCell ref="B25:B26"/>
    <mergeCell ref="C25:C26"/>
    <mergeCell ref="D25:D26"/>
    <mergeCell ref="E25:E26"/>
    <mergeCell ref="S25:S26"/>
    <mergeCell ref="T25:U26"/>
    <mergeCell ref="V25:X26"/>
    <mergeCell ref="A66:B66"/>
    <mergeCell ref="E66:X66"/>
    <mergeCell ref="A62:B62"/>
    <mergeCell ref="E62:X62"/>
    <mergeCell ref="A63:B63"/>
    <mergeCell ref="D63:D65"/>
    <mergeCell ref="E63:X65"/>
    <mergeCell ref="A64:B64"/>
    <mergeCell ref="A65:B65"/>
    <mergeCell ref="A59:B59"/>
    <mergeCell ref="D59:D61"/>
    <mergeCell ref="E59:X61"/>
    <mergeCell ref="A60:B60"/>
    <mergeCell ref="A61:B61"/>
    <mergeCell ref="A54:B54"/>
    <mergeCell ref="E54:X54"/>
    <mergeCell ref="A55:B55"/>
    <mergeCell ref="D55:D57"/>
    <mergeCell ref="E55:X57"/>
    <mergeCell ref="A56:B56"/>
    <mergeCell ref="A57:B57"/>
    <mergeCell ref="B47:D47"/>
    <mergeCell ref="A49:X49"/>
    <mergeCell ref="A50:D50"/>
    <mergeCell ref="A51:B51"/>
    <mergeCell ref="D51:D53"/>
    <mergeCell ref="E51:X53"/>
    <mergeCell ref="A52:B52"/>
    <mergeCell ref="A53:B53"/>
    <mergeCell ref="A58:B58"/>
    <mergeCell ref="E58:X58"/>
    <mergeCell ref="S21:S22"/>
    <mergeCell ref="A21:A22"/>
    <mergeCell ref="A36:X36"/>
    <mergeCell ref="A37:A38"/>
    <mergeCell ref="B37:B38"/>
    <mergeCell ref="C37:C38"/>
    <mergeCell ref="D37:D38"/>
    <mergeCell ref="E37:P37"/>
    <mergeCell ref="Q37:Q38"/>
    <mergeCell ref="R37:X46"/>
    <mergeCell ref="A39:A42"/>
    <mergeCell ref="B42:D42"/>
    <mergeCell ref="A43:A46"/>
    <mergeCell ref="B46:D46"/>
    <mergeCell ref="A23:A24"/>
    <mergeCell ref="B23:B24"/>
    <mergeCell ref="C23:C24"/>
    <mergeCell ref="D23:D24"/>
    <mergeCell ref="E23:E24"/>
    <mergeCell ref="S23:S24"/>
    <mergeCell ref="T23:U24"/>
    <mergeCell ref="V23:X24"/>
    <mergeCell ref="A25:A26"/>
    <mergeCell ref="A17:A18"/>
    <mergeCell ref="A19:A20"/>
    <mergeCell ref="T27:U28"/>
    <mergeCell ref="V27:X28"/>
    <mergeCell ref="A29:A30"/>
    <mergeCell ref="B29:B30"/>
    <mergeCell ref="C29:C30"/>
    <mergeCell ref="D29:D30"/>
    <mergeCell ref="E29:E30"/>
    <mergeCell ref="S29:S30"/>
    <mergeCell ref="T29:U30"/>
    <mergeCell ref="V29:X30"/>
    <mergeCell ref="A27:A28"/>
    <mergeCell ref="B27:B28"/>
    <mergeCell ref="C27:C28"/>
    <mergeCell ref="D27:D28"/>
    <mergeCell ref="E27:E28"/>
    <mergeCell ref="S27:S28"/>
    <mergeCell ref="T21:U22"/>
    <mergeCell ref="V21:X22"/>
    <mergeCell ref="B21:B22"/>
    <mergeCell ref="C21:C22"/>
    <mergeCell ref="D21:D22"/>
    <mergeCell ref="E21:E22"/>
    <mergeCell ref="B17:B18"/>
    <mergeCell ref="C17:C18"/>
    <mergeCell ref="D17:D18"/>
    <mergeCell ref="E17:E18"/>
    <mergeCell ref="S17:S18"/>
    <mergeCell ref="T17:U18"/>
    <mergeCell ref="V17:X18"/>
    <mergeCell ref="B19:B20"/>
    <mergeCell ref="C19:C20"/>
    <mergeCell ref="D19:D20"/>
    <mergeCell ref="E19:E20"/>
    <mergeCell ref="S19:S20"/>
    <mergeCell ref="T19:U20"/>
    <mergeCell ref="V19:X20"/>
    <mergeCell ref="A12:B12"/>
    <mergeCell ref="C12:M12"/>
    <mergeCell ref="N12:Q12"/>
    <mergeCell ref="R12:X12"/>
    <mergeCell ref="A14:X14"/>
    <mergeCell ref="A15:A16"/>
    <mergeCell ref="B15:B16"/>
    <mergeCell ref="C15:C16"/>
    <mergeCell ref="D15:D16"/>
    <mergeCell ref="E15:E16"/>
    <mergeCell ref="G15:R15"/>
    <mergeCell ref="S15:S16"/>
    <mergeCell ref="T15:U16"/>
    <mergeCell ref="V15:X16"/>
    <mergeCell ref="C11:H11"/>
    <mergeCell ref="J11:K11"/>
    <mergeCell ref="L11:M11"/>
    <mergeCell ref="N11:X11"/>
    <mergeCell ref="H5:K5"/>
    <mergeCell ref="A7:B7"/>
    <mergeCell ref="C7:X7"/>
    <mergeCell ref="A9:B9"/>
    <mergeCell ref="C9:X9"/>
    <mergeCell ref="A10:B11"/>
    <mergeCell ref="C10:H10"/>
    <mergeCell ref="J10:K10"/>
    <mergeCell ref="L10:M10"/>
    <mergeCell ref="N10:P10"/>
    <mergeCell ref="A1:C3"/>
    <mergeCell ref="D1:S3"/>
    <mergeCell ref="T1:U1"/>
    <mergeCell ref="V1:X1"/>
    <mergeCell ref="T2:U2"/>
    <mergeCell ref="V2:X2"/>
    <mergeCell ref="T3:U3"/>
    <mergeCell ref="V3:X3"/>
    <mergeCell ref="Q10:R10"/>
    <mergeCell ref="S10:U10"/>
    <mergeCell ref="W10:X10"/>
  </mergeCells>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BE296-76D0-4B4C-8266-238A89766E95}">
  <dimension ref="A1:X988"/>
  <sheetViews>
    <sheetView topLeftCell="A7" zoomScale="40" zoomScaleNormal="40" workbookViewId="0">
      <selection activeCell="C11" sqref="C11:H11"/>
    </sheetView>
  </sheetViews>
  <sheetFormatPr baseColWidth="10" defaultColWidth="12.625" defaultRowHeight="15" customHeight="1" x14ac:dyDescent="0.2"/>
  <cols>
    <col min="1" max="1" width="9.375" style="56" customWidth="1"/>
    <col min="2" max="2" width="51.875" style="56" customWidth="1"/>
    <col min="3" max="3" width="29.125" style="56" customWidth="1"/>
    <col min="4" max="4" width="22.875" style="56" customWidth="1"/>
    <col min="5" max="5" width="23" style="56" customWidth="1"/>
    <col min="6" max="17" width="20.75" style="56" customWidth="1"/>
    <col min="18" max="18" width="25.75" style="56" customWidth="1"/>
    <col min="19" max="19" width="20.75" style="56" customWidth="1"/>
    <col min="20" max="20" width="13.5" style="56" customWidth="1"/>
    <col min="21" max="21" width="15.375" style="56" customWidth="1"/>
    <col min="22" max="22" width="14.625" style="56" customWidth="1"/>
    <col min="23" max="23" width="22" style="56" customWidth="1"/>
    <col min="24" max="24" width="24.375" style="56" customWidth="1"/>
    <col min="25" max="25" width="9.375" style="56" customWidth="1"/>
    <col min="26" max="16384" width="12.625" style="56"/>
  </cols>
  <sheetData>
    <row r="1" spans="1:24" ht="34.5" customHeight="1" x14ac:dyDescent="0.2">
      <c r="A1" s="343"/>
      <c r="B1" s="343"/>
      <c r="C1" s="343"/>
      <c r="D1" s="344" t="s">
        <v>63</v>
      </c>
      <c r="E1" s="344"/>
      <c r="F1" s="344"/>
      <c r="G1" s="344"/>
      <c r="H1" s="344"/>
      <c r="I1" s="344"/>
      <c r="J1" s="344"/>
      <c r="K1" s="344"/>
      <c r="L1" s="344"/>
      <c r="M1" s="344"/>
      <c r="N1" s="344"/>
      <c r="O1" s="344"/>
      <c r="P1" s="344"/>
      <c r="Q1" s="344"/>
      <c r="R1" s="344"/>
      <c r="S1" s="344"/>
      <c r="T1" s="345" t="s">
        <v>1</v>
      </c>
      <c r="U1" s="346"/>
      <c r="V1" s="347" t="s">
        <v>93</v>
      </c>
      <c r="W1" s="348"/>
      <c r="X1" s="348"/>
    </row>
    <row r="2" spans="1:24" ht="34.5" customHeight="1" x14ac:dyDescent="0.2">
      <c r="A2" s="343"/>
      <c r="B2" s="343"/>
      <c r="C2" s="343"/>
      <c r="D2" s="344"/>
      <c r="E2" s="344"/>
      <c r="F2" s="344"/>
      <c r="G2" s="344"/>
      <c r="H2" s="344"/>
      <c r="I2" s="344"/>
      <c r="J2" s="344"/>
      <c r="K2" s="344"/>
      <c r="L2" s="344"/>
      <c r="M2" s="344"/>
      <c r="N2" s="344"/>
      <c r="O2" s="344"/>
      <c r="P2" s="344"/>
      <c r="Q2" s="344"/>
      <c r="R2" s="344"/>
      <c r="S2" s="344"/>
      <c r="T2" s="345" t="s">
        <v>2</v>
      </c>
      <c r="U2" s="346"/>
      <c r="V2" s="347">
        <v>1</v>
      </c>
      <c r="W2" s="348"/>
      <c r="X2" s="348"/>
    </row>
    <row r="3" spans="1:24" ht="34.5" customHeight="1" x14ac:dyDescent="0.2">
      <c r="A3" s="343"/>
      <c r="B3" s="343"/>
      <c r="C3" s="343"/>
      <c r="D3" s="344"/>
      <c r="E3" s="344"/>
      <c r="F3" s="344"/>
      <c r="G3" s="344"/>
      <c r="H3" s="344"/>
      <c r="I3" s="344"/>
      <c r="J3" s="344"/>
      <c r="K3" s="344"/>
      <c r="L3" s="344"/>
      <c r="M3" s="344"/>
      <c r="N3" s="344"/>
      <c r="O3" s="344"/>
      <c r="P3" s="344"/>
      <c r="Q3" s="344"/>
      <c r="R3" s="344"/>
      <c r="S3" s="344"/>
      <c r="T3" s="345" t="s">
        <v>3</v>
      </c>
      <c r="U3" s="346"/>
      <c r="V3" s="349">
        <v>44409</v>
      </c>
      <c r="W3" s="348"/>
      <c r="X3" s="348"/>
    </row>
    <row r="4" spans="1:24" ht="39.75" customHeight="1" x14ac:dyDescent="0.2">
      <c r="A4" s="57"/>
      <c r="B4" s="57"/>
      <c r="C4" s="57"/>
      <c r="D4" s="57"/>
      <c r="E4" s="57"/>
      <c r="F4" s="57"/>
      <c r="G4" s="57"/>
      <c r="H4" s="57"/>
      <c r="I4" s="57"/>
      <c r="J4" s="57"/>
      <c r="K4" s="57"/>
      <c r="L4" s="57"/>
      <c r="M4" s="57"/>
      <c r="N4" s="57"/>
      <c r="O4" s="57"/>
      <c r="P4" s="57"/>
      <c r="Q4" s="57"/>
      <c r="R4" s="57"/>
      <c r="S4" s="57"/>
      <c r="T4" s="57"/>
      <c r="U4" s="57"/>
      <c r="V4" s="57"/>
      <c r="W4" s="57"/>
      <c r="X4" s="57"/>
    </row>
    <row r="5" spans="1:24" ht="39.75" customHeight="1" x14ac:dyDescent="0.45">
      <c r="A5" s="57"/>
      <c r="B5" s="58" t="s">
        <v>3</v>
      </c>
      <c r="C5" s="59">
        <v>2023</v>
      </c>
      <c r="D5" s="60"/>
      <c r="E5" s="61" t="s">
        <v>61</v>
      </c>
      <c r="F5" s="62"/>
      <c r="G5" s="60"/>
      <c r="H5" s="363" t="s">
        <v>189</v>
      </c>
      <c r="I5" s="363"/>
      <c r="J5" s="363"/>
      <c r="K5" s="363"/>
      <c r="L5" s="363"/>
      <c r="M5" s="57"/>
      <c r="N5" s="57"/>
      <c r="O5" s="57"/>
      <c r="P5" s="57"/>
      <c r="Q5" s="57"/>
      <c r="R5" s="57"/>
      <c r="S5" s="57"/>
      <c r="T5" s="57"/>
      <c r="U5" s="57"/>
      <c r="V5" s="57"/>
      <c r="W5" s="57"/>
      <c r="X5" s="57"/>
    </row>
    <row r="6" spans="1:24" ht="39.75" customHeight="1" x14ac:dyDescent="0.2">
      <c r="A6" s="57"/>
      <c r="B6" s="57"/>
      <c r="C6" s="57"/>
      <c r="D6" s="57"/>
      <c r="E6" s="57"/>
      <c r="F6" s="57"/>
      <c r="G6" s="57"/>
      <c r="H6" s="57"/>
      <c r="I6" s="57"/>
      <c r="J6" s="57"/>
      <c r="K6" s="57"/>
      <c r="L6" s="57"/>
      <c r="M6" s="57"/>
      <c r="N6" s="57"/>
      <c r="O6" s="57"/>
      <c r="P6" s="57"/>
      <c r="Q6" s="57"/>
      <c r="R6" s="57"/>
      <c r="S6" s="57"/>
      <c r="T6" s="57"/>
      <c r="U6" s="57"/>
      <c r="V6" s="57"/>
      <c r="W6" s="57"/>
      <c r="X6" s="57"/>
    </row>
    <row r="7" spans="1:24" ht="48.75" customHeight="1" x14ac:dyDescent="0.35">
      <c r="A7" s="364" t="s">
        <v>4</v>
      </c>
      <c r="B7" s="365"/>
      <c r="C7" s="356" t="s">
        <v>190</v>
      </c>
      <c r="D7" s="366"/>
      <c r="E7" s="366"/>
      <c r="F7" s="366"/>
      <c r="G7" s="366"/>
      <c r="H7" s="366"/>
      <c r="I7" s="366"/>
      <c r="J7" s="366"/>
      <c r="K7" s="366"/>
      <c r="L7" s="366"/>
      <c r="M7" s="366"/>
      <c r="N7" s="366"/>
      <c r="O7" s="366"/>
      <c r="P7" s="366"/>
      <c r="Q7" s="366"/>
      <c r="R7" s="366"/>
      <c r="S7" s="366"/>
      <c r="T7" s="366"/>
      <c r="U7" s="366"/>
      <c r="V7" s="366"/>
      <c r="W7" s="366"/>
      <c r="X7" s="366"/>
    </row>
    <row r="8" spans="1:24" ht="20.25" x14ac:dyDescent="0.2">
      <c r="A8" s="64"/>
      <c r="B8" s="64"/>
      <c r="C8" s="64"/>
      <c r="D8" s="64"/>
      <c r="E8" s="64"/>
      <c r="F8" s="64"/>
      <c r="G8" s="64"/>
      <c r="H8" s="64"/>
      <c r="I8" s="64"/>
      <c r="J8" s="64"/>
      <c r="K8" s="64"/>
      <c r="L8" s="64"/>
      <c r="M8" s="64"/>
      <c r="N8" s="64"/>
      <c r="O8" s="64"/>
      <c r="P8" s="64"/>
      <c r="Q8" s="64"/>
      <c r="R8" s="64"/>
      <c r="S8" s="64"/>
      <c r="T8" s="64"/>
      <c r="U8" s="64"/>
      <c r="V8" s="64"/>
      <c r="W8" s="64"/>
      <c r="X8" s="64"/>
    </row>
    <row r="9" spans="1:24" ht="60.75" customHeight="1" x14ac:dyDescent="0.35">
      <c r="A9" s="364" t="s">
        <v>5</v>
      </c>
      <c r="B9" s="365"/>
      <c r="C9" s="356" t="s">
        <v>192</v>
      </c>
      <c r="D9" s="357"/>
      <c r="E9" s="357"/>
      <c r="F9" s="357"/>
      <c r="G9" s="357"/>
      <c r="H9" s="357"/>
      <c r="I9" s="357"/>
      <c r="J9" s="357"/>
      <c r="K9" s="357"/>
      <c r="L9" s="357"/>
      <c r="M9" s="357"/>
      <c r="N9" s="357"/>
      <c r="O9" s="357"/>
      <c r="P9" s="357"/>
      <c r="Q9" s="357"/>
      <c r="R9" s="357"/>
      <c r="S9" s="357"/>
      <c r="T9" s="357"/>
      <c r="U9" s="357"/>
      <c r="V9" s="357"/>
      <c r="W9" s="357"/>
      <c r="X9" s="357"/>
    </row>
    <row r="10" spans="1:24" ht="100.5" customHeight="1" x14ac:dyDescent="0.35">
      <c r="A10" s="364" t="s">
        <v>6</v>
      </c>
      <c r="B10" s="365"/>
      <c r="C10" s="356" t="s">
        <v>272</v>
      </c>
      <c r="D10" s="357"/>
      <c r="E10" s="357"/>
      <c r="F10" s="357"/>
      <c r="G10" s="357"/>
      <c r="H10" s="357"/>
      <c r="I10" s="65" t="s">
        <v>7</v>
      </c>
      <c r="J10" s="368" t="s">
        <v>95</v>
      </c>
      <c r="K10" s="357"/>
      <c r="L10" s="371" t="s">
        <v>8</v>
      </c>
      <c r="M10" s="365"/>
      <c r="N10" s="356" t="s">
        <v>188</v>
      </c>
      <c r="O10" s="369"/>
      <c r="P10" s="369"/>
      <c r="Q10" s="371" t="s">
        <v>9</v>
      </c>
      <c r="R10" s="365"/>
      <c r="S10" s="521" t="s">
        <v>220</v>
      </c>
      <c r="T10" s="522"/>
      <c r="U10" s="522"/>
      <c r="V10" s="66" t="s">
        <v>10</v>
      </c>
      <c r="W10" s="354" t="e">
        <f>Q58</f>
        <v>#VALUE!</v>
      </c>
      <c r="X10" s="355"/>
    </row>
    <row r="11" spans="1:24" ht="87" customHeight="1" x14ac:dyDescent="0.35">
      <c r="A11" s="365"/>
      <c r="B11" s="365"/>
      <c r="C11" s="356" t="s">
        <v>94</v>
      </c>
      <c r="D11" s="357"/>
      <c r="E11" s="357"/>
      <c r="F11" s="357"/>
      <c r="G11" s="357"/>
      <c r="H11" s="357"/>
      <c r="I11" s="65" t="s">
        <v>7</v>
      </c>
      <c r="J11" s="368" t="s">
        <v>124</v>
      </c>
      <c r="K11" s="357"/>
      <c r="L11" s="371" t="s">
        <v>8</v>
      </c>
      <c r="M11" s="365"/>
      <c r="N11" s="523" t="s">
        <v>125</v>
      </c>
      <c r="O11" s="524"/>
      <c r="P11" s="524"/>
      <c r="Q11" s="524"/>
      <c r="R11" s="524"/>
      <c r="S11" s="524"/>
      <c r="T11" s="524"/>
      <c r="U11" s="524"/>
      <c r="V11" s="524"/>
      <c r="W11" s="524"/>
      <c r="X11" s="525"/>
    </row>
    <row r="12" spans="1:24" ht="60.75" customHeight="1" x14ac:dyDescent="0.35">
      <c r="A12" s="364" t="s">
        <v>11</v>
      </c>
      <c r="B12" s="365"/>
      <c r="C12" s="367" t="s">
        <v>123</v>
      </c>
      <c r="D12" s="366"/>
      <c r="E12" s="366"/>
      <c r="F12" s="366"/>
      <c r="G12" s="366"/>
      <c r="H12" s="366"/>
      <c r="I12" s="366"/>
      <c r="J12" s="366"/>
      <c r="K12" s="366"/>
      <c r="L12" s="366"/>
      <c r="M12" s="366"/>
      <c r="N12" s="371" t="s">
        <v>12</v>
      </c>
      <c r="O12" s="365"/>
      <c r="P12" s="365"/>
      <c r="Q12" s="365"/>
      <c r="R12" s="372" t="s">
        <v>87</v>
      </c>
      <c r="S12" s="372"/>
      <c r="T12" s="372"/>
      <c r="U12" s="372"/>
      <c r="V12" s="372"/>
      <c r="W12" s="372"/>
      <c r="X12" s="372"/>
    </row>
    <row r="13" spans="1:24" ht="25.5" customHeight="1" thickBot="1" x14ac:dyDescent="0.25">
      <c r="A13" s="57"/>
      <c r="B13" s="57"/>
      <c r="C13" s="57"/>
      <c r="D13" s="57"/>
      <c r="E13" s="57"/>
      <c r="F13" s="57"/>
      <c r="G13" s="57"/>
      <c r="H13" s="57"/>
      <c r="I13" s="57"/>
      <c r="J13" s="57"/>
      <c r="K13" s="57"/>
      <c r="L13" s="57"/>
      <c r="M13" s="57"/>
      <c r="N13" s="57"/>
      <c r="O13" s="57"/>
      <c r="P13" s="57"/>
      <c r="Q13" s="57"/>
      <c r="R13" s="57"/>
      <c r="S13" s="57"/>
      <c r="T13" s="57"/>
      <c r="U13" s="57"/>
      <c r="V13" s="57"/>
      <c r="W13" s="57"/>
      <c r="X13" s="57"/>
    </row>
    <row r="14" spans="1:24" ht="39.75" customHeight="1" thickBot="1" x14ac:dyDescent="0.25">
      <c r="A14" s="373" t="s">
        <v>13</v>
      </c>
      <c r="B14" s="374"/>
      <c r="C14" s="374"/>
      <c r="D14" s="374"/>
      <c r="E14" s="374"/>
      <c r="F14" s="374"/>
      <c r="G14" s="374"/>
      <c r="H14" s="374"/>
      <c r="I14" s="374"/>
      <c r="J14" s="374"/>
      <c r="K14" s="374"/>
      <c r="L14" s="374"/>
      <c r="M14" s="374"/>
      <c r="N14" s="374"/>
      <c r="O14" s="374"/>
      <c r="P14" s="374"/>
      <c r="Q14" s="374"/>
      <c r="R14" s="374"/>
      <c r="S14" s="374"/>
      <c r="T14" s="374"/>
      <c r="U14" s="374"/>
      <c r="V14" s="374"/>
      <c r="W14" s="374"/>
      <c r="X14" s="375"/>
    </row>
    <row r="15" spans="1:24" ht="47.25" customHeight="1" thickBot="1" x14ac:dyDescent="0.25">
      <c r="A15" s="376" t="s">
        <v>14</v>
      </c>
      <c r="B15" s="376" t="s">
        <v>15</v>
      </c>
      <c r="C15" s="378" t="s">
        <v>55</v>
      </c>
      <c r="D15" s="378" t="s">
        <v>16</v>
      </c>
      <c r="E15" s="378" t="s">
        <v>17</v>
      </c>
      <c r="F15" s="67"/>
      <c r="G15" s="379" t="s">
        <v>18</v>
      </c>
      <c r="H15" s="374"/>
      <c r="I15" s="374"/>
      <c r="J15" s="374"/>
      <c r="K15" s="374"/>
      <c r="L15" s="374"/>
      <c r="M15" s="374"/>
      <c r="N15" s="374"/>
      <c r="O15" s="374"/>
      <c r="P15" s="374"/>
      <c r="Q15" s="374"/>
      <c r="R15" s="374"/>
      <c r="S15" s="380" t="s">
        <v>56</v>
      </c>
      <c r="T15" s="382" t="s">
        <v>19</v>
      </c>
      <c r="U15" s="383"/>
      <c r="V15" s="386" t="s">
        <v>20</v>
      </c>
      <c r="W15" s="383"/>
      <c r="X15" s="387"/>
    </row>
    <row r="16" spans="1:24" ht="34.5" customHeight="1" thickBot="1" x14ac:dyDescent="0.25">
      <c r="A16" s="377"/>
      <c r="B16" s="377"/>
      <c r="C16" s="377"/>
      <c r="D16" s="377"/>
      <c r="E16" s="377"/>
      <c r="F16" s="68" t="s">
        <v>21</v>
      </c>
      <c r="G16" s="69" t="s">
        <v>22</v>
      </c>
      <c r="H16" s="70" t="s">
        <v>23</v>
      </c>
      <c r="I16" s="70" t="s">
        <v>24</v>
      </c>
      <c r="J16" s="70" t="s">
        <v>25</v>
      </c>
      <c r="K16" s="132" t="s">
        <v>26</v>
      </c>
      <c r="L16" s="132" t="s">
        <v>27</v>
      </c>
      <c r="M16" s="70" t="s">
        <v>28</v>
      </c>
      <c r="N16" s="70" t="s">
        <v>29</v>
      </c>
      <c r="O16" s="70" t="s">
        <v>30</v>
      </c>
      <c r="P16" s="70" t="s">
        <v>31</v>
      </c>
      <c r="Q16" s="70" t="s">
        <v>32</v>
      </c>
      <c r="R16" s="71" t="s">
        <v>33</v>
      </c>
      <c r="S16" s="377"/>
      <c r="T16" s="384"/>
      <c r="U16" s="385"/>
      <c r="V16" s="388"/>
      <c r="W16" s="389"/>
      <c r="X16" s="390"/>
    </row>
    <row r="17" spans="1:24" ht="87.75" customHeight="1" x14ac:dyDescent="0.2">
      <c r="A17" s="484">
        <v>1</v>
      </c>
      <c r="B17" s="391" t="s">
        <v>177</v>
      </c>
      <c r="C17" s="393" t="s">
        <v>117</v>
      </c>
      <c r="D17" s="397">
        <f>((3250000/30)*4)</f>
        <v>433333.33333333331</v>
      </c>
      <c r="E17" s="397">
        <f>+D17</f>
        <v>433333.33333333331</v>
      </c>
      <c r="F17" s="72" t="s">
        <v>35</v>
      </c>
      <c r="G17" s="73"/>
      <c r="H17" s="74"/>
      <c r="I17" s="74"/>
      <c r="J17" s="74">
        <v>1</v>
      </c>
      <c r="K17" s="74"/>
      <c r="L17" s="74"/>
      <c r="M17" s="74"/>
      <c r="N17" s="74">
        <v>1</v>
      </c>
      <c r="O17" s="74"/>
      <c r="P17" s="74"/>
      <c r="Q17" s="74"/>
      <c r="R17" s="74"/>
      <c r="S17" s="398">
        <f>(SUM(G18:R18)/SUM(G17:R17))</f>
        <v>0</v>
      </c>
      <c r="T17" s="510" t="s">
        <v>143</v>
      </c>
      <c r="U17" s="511"/>
      <c r="V17" s="480"/>
      <c r="W17" s="426"/>
      <c r="X17" s="427"/>
    </row>
    <row r="18" spans="1:24" ht="112.15" customHeight="1" thickBot="1" x14ac:dyDescent="0.25">
      <c r="A18" s="485"/>
      <c r="B18" s="392"/>
      <c r="C18" s="394"/>
      <c r="D18" s="396"/>
      <c r="E18" s="396"/>
      <c r="F18" s="76" t="s">
        <v>36</v>
      </c>
      <c r="G18" s="77"/>
      <c r="H18" s="78"/>
      <c r="I18" s="78"/>
      <c r="J18" s="78"/>
      <c r="K18" s="78"/>
      <c r="L18" s="78"/>
      <c r="M18" s="78"/>
      <c r="N18" s="78"/>
      <c r="O18" s="78"/>
      <c r="P18" s="78"/>
      <c r="Q18" s="78"/>
      <c r="R18" s="84"/>
      <c r="S18" s="412"/>
      <c r="T18" s="512"/>
      <c r="U18" s="513"/>
      <c r="V18" s="428"/>
      <c r="W18" s="486"/>
      <c r="X18" s="430"/>
    </row>
    <row r="19" spans="1:24" ht="89.25" customHeight="1" x14ac:dyDescent="0.2">
      <c r="A19" s="484">
        <v>2</v>
      </c>
      <c r="B19" s="391" t="s">
        <v>178</v>
      </c>
      <c r="C19" s="393" t="s">
        <v>117</v>
      </c>
      <c r="D19" s="397">
        <f>((3250000/30)*4)</f>
        <v>433333.33333333331</v>
      </c>
      <c r="E19" s="397">
        <f>+D19</f>
        <v>433333.33333333331</v>
      </c>
      <c r="F19" s="72" t="s">
        <v>35</v>
      </c>
      <c r="G19" s="73"/>
      <c r="H19" s="74">
        <v>1</v>
      </c>
      <c r="I19" s="74"/>
      <c r="J19" s="74"/>
      <c r="K19" s="75"/>
      <c r="L19" s="74"/>
      <c r="M19" s="133"/>
      <c r="N19" s="74"/>
      <c r="O19" s="74">
        <v>1</v>
      </c>
      <c r="P19" s="74"/>
      <c r="Q19" s="74"/>
      <c r="R19" s="74"/>
      <c r="S19" s="475">
        <f>(SUM(G20:R20)/SUM(G19:R19))</f>
        <v>0</v>
      </c>
      <c r="T19" s="519" t="s">
        <v>137</v>
      </c>
      <c r="U19" s="526"/>
      <c r="V19" s="537"/>
      <c r="W19" s="538"/>
      <c r="X19" s="539"/>
    </row>
    <row r="20" spans="1:24" ht="116.25" customHeight="1" thickBot="1" x14ac:dyDescent="0.25">
      <c r="A20" s="485"/>
      <c r="B20" s="392"/>
      <c r="C20" s="394"/>
      <c r="D20" s="396"/>
      <c r="E20" s="396"/>
      <c r="F20" s="76" t="s">
        <v>36</v>
      </c>
      <c r="G20" s="77"/>
      <c r="H20" s="78"/>
      <c r="I20" s="78"/>
      <c r="J20" s="78"/>
      <c r="K20" s="78"/>
      <c r="L20" s="81"/>
      <c r="M20" s="79"/>
      <c r="N20" s="78"/>
      <c r="O20" s="78"/>
      <c r="P20" s="78"/>
      <c r="Q20" s="78"/>
      <c r="R20" s="80"/>
      <c r="S20" s="476"/>
      <c r="T20" s="520"/>
      <c r="U20" s="512"/>
      <c r="V20" s="540"/>
      <c r="W20" s="541"/>
      <c r="X20" s="542"/>
    </row>
    <row r="21" spans="1:24" ht="96.75" customHeight="1" x14ac:dyDescent="0.2">
      <c r="A21" s="484">
        <v>3</v>
      </c>
      <c r="B21" s="391" t="s">
        <v>179</v>
      </c>
      <c r="C21" s="393" t="s">
        <v>117</v>
      </c>
      <c r="D21" s="397">
        <f>((3250000/30)*12)</f>
        <v>1300000</v>
      </c>
      <c r="E21" s="397">
        <f>+D21</f>
        <v>1300000</v>
      </c>
      <c r="F21" s="72" t="s">
        <v>35</v>
      </c>
      <c r="G21" s="73"/>
      <c r="H21" s="74"/>
      <c r="I21" s="74"/>
      <c r="J21" s="74"/>
      <c r="K21" s="74"/>
      <c r="L21" s="74">
        <v>1</v>
      </c>
      <c r="M21" s="74"/>
      <c r="N21" s="74"/>
      <c r="O21" s="74"/>
      <c r="P21" s="74"/>
      <c r="Q21" s="74"/>
      <c r="R21" s="74">
        <v>1</v>
      </c>
      <c r="S21" s="398">
        <f>(SUM(G22:R22)/SUM(G21:R21))</f>
        <v>0</v>
      </c>
      <c r="T21" s="510" t="s">
        <v>144</v>
      </c>
      <c r="U21" s="511"/>
      <c r="V21" s="514"/>
      <c r="W21" s="498"/>
      <c r="X21" s="515"/>
    </row>
    <row r="22" spans="1:24" ht="96.75" customHeight="1" thickBot="1" x14ac:dyDescent="0.25">
      <c r="A22" s="485"/>
      <c r="B22" s="392"/>
      <c r="C22" s="394"/>
      <c r="D22" s="396"/>
      <c r="E22" s="396"/>
      <c r="F22" s="76" t="s">
        <v>36</v>
      </c>
      <c r="G22" s="77"/>
      <c r="H22" s="78"/>
      <c r="I22" s="78"/>
      <c r="J22" s="78"/>
      <c r="K22" s="78"/>
      <c r="L22" s="78"/>
      <c r="M22" s="81"/>
      <c r="N22" s="78"/>
      <c r="O22" s="78"/>
      <c r="P22" s="78"/>
      <c r="Q22" s="78"/>
      <c r="R22" s="82"/>
      <c r="S22" s="412"/>
      <c r="T22" s="512"/>
      <c r="U22" s="513"/>
      <c r="V22" s="516"/>
      <c r="W22" s="517"/>
      <c r="X22" s="518"/>
    </row>
    <row r="23" spans="1:24" ht="111.75" customHeight="1" x14ac:dyDescent="0.2">
      <c r="A23" s="484">
        <v>4</v>
      </c>
      <c r="B23" s="391" t="s">
        <v>180</v>
      </c>
      <c r="C23" s="393" t="s">
        <v>117</v>
      </c>
      <c r="D23" s="397">
        <f>((3250000/30)*4)</f>
        <v>433333.33333333331</v>
      </c>
      <c r="E23" s="397">
        <f>+D23</f>
        <v>433333.33333333331</v>
      </c>
      <c r="F23" s="72" t="s">
        <v>35</v>
      </c>
      <c r="G23" s="73"/>
      <c r="H23" s="74"/>
      <c r="I23" s="74"/>
      <c r="J23" s="74"/>
      <c r="K23" s="74"/>
      <c r="L23" s="74"/>
      <c r="M23" s="74"/>
      <c r="N23" s="74"/>
      <c r="O23" s="74"/>
      <c r="P23" s="74">
        <v>1</v>
      </c>
      <c r="Q23" s="74"/>
      <c r="R23" s="74"/>
      <c r="S23" s="398">
        <f>(SUM(G24:R24)/SUM(G23:R23))</f>
        <v>0</v>
      </c>
      <c r="T23" s="510" t="s">
        <v>145</v>
      </c>
      <c r="U23" s="511"/>
      <c r="V23" s="514"/>
      <c r="W23" s="498"/>
      <c r="X23" s="515"/>
    </row>
    <row r="24" spans="1:24" ht="121.5" customHeight="1" thickBot="1" x14ac:dyDescent="0.25">
      <c r="A24" s="485"/>
      <c r="B24" s="392"/>
      <c r="C24" s="394"/>
      <c r="D24" s="396"/>
      <c r="E24" s="396"/>
      <c r="F24" s="76" t="s">
        <v>36</v>
      </c>
      <c r="G24" s="77"/>
      <c r="H24" s="78"/>
      <c r="I24" s="84"/>
      <c r="J24" s="78"/>
      <c r="K24" s="78"/>
      <c r="L24" s="78"/>
      <c r="M24" s="78"/>
      <c r="N24" s="84"/>
      <c r="O24" s="78"/>
      <c r="P24" s="78"/>
      <c r="Q24" s="78"/>
      <c r="R24" s="84"/>
      <c r="S24" s="412"/>
      <c r="T24" s="512"/>
      <c r="U24" s="513"/>
      <c r="V24" s="516"/>
      <c r="W24" s="517"/>
      <c r="X24" s="518"/>
    </row>
    <row r="25" spans="1:24" ht="121.5" customHeight="1" x14ac:dyDescent="0.2">
      <c r="A25" s="484">
        <v>5</v>
      </c>
      <c r="B25" s="391" t="s">
        <v>225</v>
      </c>
      <c r="C25" s="393" t="s">
        <v>117</v>
      </c>
      <c r="D25" s="397">
        <f>((3250000/30)*4)</f>
        <v>433333.33333333331</v>
      </c>
      <c r="E25" s="397">
        <f>+D25</f>
        <v>433333.33333333331</v>
      </c>
      <c r="F25" s="72" t="s">
        <v>35</v>
      </c>
      <c r="G25" s="73"/>
      <c r="H25" s="74"/>
      <c r="I25" s="74"/>
      <c r="J25" s="74"/>
      <c r="K25" s="74">
        <v>1</v>
      </c>
      <c r="L25" s="74"/>
      <c r="M25" s="74"/>
      <c r="N25" s="74"/>
      <c r="O25" s="74"/>
      <c r="P25" s="74"/>
      <c r="Q25" s="74"/>
      <c r="R25" s="74"/>
      <c r="S25" s="398">
        <f>(SUM(G26:R26)/SUM(G25:R25))</f>
        <v>0</v>
      </c>
      <c r="T25" s="510" t="s">
        <v>222</v>
      </c>
      <c r="U25" s="511"/>
      <c r="V25" s="514"/>
      <c r="W25" s="498"/>
      <c r="X25" s="515"/>
    </row>
    <row r="26" spans="1:24" ht="121.5" customHeight="1" thickBot="1" x14ac:dyDescent="0.25">
      <c r="A26" s="490"/>
      <c r="B26" s="487"/>
      <c r="C26" s="488"/>
      <c r="D26" s="474"/>
      <c r="E26" s="474"/>
      <c r="F26" s="244" t="s">
        <v>36</v>
      </c>
      <c r="G26" s="245"/>
      <c r="H26" s="79"/>
      <c r="I26" s="148"/>
      <c r="J26" s="79"/>
      <c r="K26" s="79"/>
      <c r="L26" s="79"/>
      <c r="M26" s="79"/>
      <c r="N26" s="148"/>
      <c r="O26" s="79"/>
      <c r="P26" s="79"/>
      <c r="Q26" s="79"/>
      <c r="R26" s="148"/>
      <c r="S26" s="489"/>
      <c r="T26" s="545"/>
      <c r="U26" s="546"/>
      <c r="V26" s="547"/>
      <c r="W26" s="548"/>
      <c r="X26" s="549"/>
    </row>
    <row r="27" spans="1:24" ht="74.45" customHeight="1" x14ac:dyDescent="0.2">
      <c r="A27" s="556">
        <v>6</v>
      </c>
      <c r="B27" s="554" t="s">
        <v>226</v>
      </c>
      <c r="C27" s="494" t="s">
        <v>117</v>
      </c>
      <c r="D27" s="496">
        <f>((3250000/30)*4)</f>
        <v>433333.33333333331</v>
      </c>
      <c r="E27" s="496">
        <f>+D27</f>
        <v>433333.33333333331</v>
      </c>
      <c r="F27" s="246" t="s">
        <v>35</v>
      </c>
      <c r="G27" s="247"/>
      <c r="H27" s="236"/>
      <c r="I27" s="248"/>
      <c r="J27" s="74">
        <v>1</v>
      </c>
      <c r="K27" s="74"/>
      <c r="L27" s="74"/>
      <c r="M27" s="74"/>
      <c r="N27" s="74">
        <v>1</v>
      </c>
      <c r="O27" s="74"/>
      <c r="P27" s="74"/>
      <c r="Q27" s="74"/>
      <c r="R27" s="74">
        <v>1</v>
      </c>
      <c r="S27" s="398">
        <f>(SUM(G28:R28)/SUM(G27:R27))</f>
        <v>0</v>
      </c>
      <c r="T27" s="550" t="s">
        <v>222</v>
      </c>
      <c r="U27" s="551"/>
      <c r="V27" s="514"/>
      <c r="W27" s="498"/>
      <c r="X27" s="515"/>
    </row>
    <row r="28" spans="1:24" ht="74.45" customHeight="1" thickBot="1" x14ac:dyDescent="0.25">
      <c r="A28" s="557"/>
      <c r="B28" s="555"/>
      <c r="C28" s="495"/>
      <c r="D28" s="497"/>
      <c r="E28" s="497"/>
      <c r="F28" s="249" t="s">
        <v>36</v>
      </c>
      <c r="G28" s="250"/>
      <c r="H28" s="239"/>
      <c r="I28" s="251"/>
      <c r="J28" s="239"/>
      <c r="K28" s="239"/>
      <c r="L28" s="239"/>
      <c r="M28" s="239"/>
      <c r="N28" s="251"/>
      <c r="O28" s="239"/>
      <c r="P28" s="239"/>
      <c r="Q28" s="239"/>
      <c r="R28" s="251"/>
      <c r="S28" s="412"/>
      <c r="T28" s="552"/>
      <c r="U28" s="553"/>
      <c r="V28" s="516"/>
      <c r="W28" s="517"/>
      <c r="X28" s="518"/>
    </row>
    <row r="29" spans="1:24" ht="121.5" customHeight="1" x14ac:dyDescent="0.2">
      <c r="A29" s="556">
        <v>7</v>
      </c>
      <c r="B29" s="554" t="s">
        <v>224</v>
      </c>
      <c r="C29" s="494" t="s">
        <v>117</v>
      </c>
      <c r="D29" s="496">
        <f>((3250000/30)*4)</f>
        <v>433333.33333333331</v>
      </c>
      <c r="E29" s="496">
        <f>+D29</f>
        <v>433333.33333333331</v>
      </c>
      <c r="F29" s="246" t="s">
        <v>35</v>
      </c>
      <c r="G29" s="247"/>
      <c r="H29" s="236"/>
      <c r="I29" s="248"/>
      <c r="J29" s="236"/>
      <c r="K29" s="236"/>
      <c r="L29" s="236"/>
      <c r="M29" s="236"/>
      <c r="N29" s="248">
        <v>1</v>
      </c>
      <c r="O29" s="236"/>
      <c r="P29" s="236"/>
      <c r="Q29" s="236"/>
      <c r="R29" s="248"/>
      <c r="S29" s="398">
        <f>(SUM(G30:R30)/SUM(G29:R29))</f>
        <v>0</v>
      </c>
      <c r="T29" s="550" t="s">
        <v>222</v>
      </c>
      <c r="U29" s="551"/>
      <c r="V29" s="514"/>
      <c r="W29" s="498"/>
      <c r="X29" s="515"/>
    </row>
    <row r="30" spans="1:24" ht="121.5" customHeight="1" thickBot="1" x14ac:dyDescent="0.25">
      <c r="A30" s="558"/>
      <c r="B30" s="555"/>
      <c r="C30" s="495"/>
      <c r="D30" s="497"/>
      <c r="E30" s="497"/>
      <c r="F30" s="249" t="s">
        <v>36</v>
      </c>
      <c r="G30" s="250"/>
      <c r="H30" s="239"/>
      <c r="I30" s="251"/>
      <c r="J30" s="239"/>
      <c r="K30" s="239"/>
      <c r="L30" s="239"/>
      <c r="M30" s="239"/>
      <c r="N30" s="251"/>
      <c r="O30" s="239"/>
      <c r="P30" s="239"/>
      <c r="Q30" s="239"/>
      <c r="R30" s="251"/>
      <c r="S30" s="412"/>
      <c r="T30" s="552"/>
      <c r="U30" s="553"/>
      <c r="V30" s="516"/>
      <c r="W30" s="517"/>
      <c r="X30" s="518"/>
    </row>
    <row r="31" spans="1:24" ht="144.75" customHeight="1" x14ac:dyDescent="0.2">
      <c r="A31" s="484">
        <v>8</v>
      </c>
      <c r="B31" s="391" t="s">
        <v>181</v>
      </c>
      <c r="C31" s="393" t="s">
        <v>117</v>
      </c>
      <c r="D31" s="397">
        <f>((3250000/30)*5)</f>
        <v>541666.66666666663</v>
      </c>
      <c r="E31" s="397">
        <f>+D31</f>
        <v>541666.66666666663</v>
      </c>
      <c r="F31" s="72" t="s">
        <v>35</v>
      </c>
      <c r="G31" s="73"/>
      <c r="H31" s="74"/>
      <c r="I31" s="74">
        <v>1</v>
      </c>
      <c r="J31" s="74"/>
      <c r="K31" s="74"/>
      <c r="L31" s="74"/>
      <c r="M31" s="74"/>
      <c r="N31" s="74"/>
      <c r="O31" s="74"/>
      <c r="P31" s="74"/>
      <c r="Q31" s="74"/>
      <c r="R31" s="74"/>
      <c r="S31" s="475">
        <f>(SUM(G32:R32)/SUM(G31:R31))</f>
        <v>0</v>
      </c>
      <c r="T31" s="519" t="s">
        <v>146</v>
      </c>
      <c r="U31" s="511"/>
      <c r="V31" s="404"/>
      <c r="W31" s="426"/>
      <c r="X31" s="427"/>
    </row>
    <row r="32" spans="1:24" ht="144.75" customHeight="1" thickBot="1" x14ac:dyDescent="0.25">
      <c r="A32" s="485"/>
      <c r="B32" s="392"/>
      <c r="C32" s="394"/>
      <c r="D32" s="396"/>
      <c r="E32" s="396"/>
      <c r="F32" s="76" t="s">
        <v>36</v>
      </c>
      <c r="G32" s="77"/>
      <c r="H32" s="78"/>
      <c r="I32" s="78"/>
      <c r="J32" s="78"/>
      <c r="K32" s="78"/>
      <c r="L32" s="78"/>
      <c r="M32" s="78"/>
      <c r="N32" s="78"/>
      <c r="O32" s="78"/>
      <c r="P32" s="78"/>
      <c r="Q32" s="78"/>
      <c r="R32" s="83"/>
      <c r="S32" s="476"/>
      <c r="T32" s="520"/>
      <c r="U32" s="513"/>
      <c r="V32" s="431"/>
      <c r="W32" s="432"/>
      <c r="X32" s="433"/>
    </row>
    <row r="33" spans="1:24" ht="144.75" customHeight="1" x14ac:dyDescent="0.2">
      <c r="A33" s="484">
        <v>9</v>
      </c>
      <c r="B33" s="391" t="s">
        <v>182</v>
      </c>
      <c r="C33" s="393" t="s">
        <v>117</v>
      </c>
      <c r="D33" s="397">
        <f>((3250000/30)*2)</f>
        <v>216666.66666666666</v>
      </c>
      <c r="E33" s="397">
        <f>+D33</f>
        <v>216666.66666666666</v>
      </c>
      <c r="F33" s="72" t="s">
        <v>35</v>
      </c>
      <c r="G33" s="73"/>
      <c r="H33" s="74"/>
      <c r="I33" s="74"/>
      <c r="J33" s="74"/>
      <c r="K33" s="74"/>
      <c r="L33" s="74"/>
      <c r="M33" s="74"/>
      <c r="N33" s="74"/>
      <c r="O33" s="74">
        <v>1</v>
      </c>
      <c r="P33" s="74"/>
      <c r="Q33" s="74"/>
      <c r="R33" s="74"/>
      <c r="S33" s="398">
        <f>(SUM(G34:R34)/SUM(G33:R33))</f>
        <v>0</v>
      </c>
      <c r="T33" s="510" t="s">
        <v>135</v>
      </c>
      <c r="U33" s="511"/>
      <c r="V33" s="404"/>
      <c r="W33" s="426"/>
      <c r="X33" s="427"/>
    </row>
    <row r="34" spans="1:24" ht="144.75" customHeight="1" thickBot="1" x14ac:dyDescent="0.25">
      <c r="A34" s="485"/>
      <c r="B34" s="392"/>
      <c r="C34" s="394"/>
      <c r="D34" s="396"/>
      <c r="E34" s="396"/>
      <c r="F34" s="76" t="s">
        <v>36</v>
      </c>
      <c r="G34" s="77"/>
      <c r="H34" s="78"/>
      <c r="I34" s="78"/>
      <c r="J34" s="78"/>
      <c r="K34" s="78"/>
      <c r="L34" s="78"/>
      <c r="M34" s="78"/>
      <c r="N34" s="78"/>
      <c r="O34" s="78"/>
      <c r="P34" s="78"/>
      <c r="Q34" s="78"/>
      <c r="R34" s="84"/>
      <c r="S34" s="412"/>
      <c r="T34" s="512"/>
      <c r="U34" s="513"/>
      <c r="V34" s="431"/>
      <c r="W34" s="432"/>
      <c r="X34" s="433"/>
    </row>
    <row r="35" spans="1:24" ht="114" customHeight="1" x14ac:dyDescent="0.2">
      <c r="A35" s="484">
        <v>10</v>
      </c>
      <c r="B35" s="391" t="s">
        <v>183</v>
      </c>
      <c r="C35" s="393" t="s">
        <v>117</v>
      </c>
      <c r="D35" s="397">
        <f>((3250000/30)*4)</f>
        <v>433333.33333333331</v>
      </c>
      <c r="E35" s="397">
        <f>+D35</f>
        <v>433333.33333333331</v>
      </c>
      <c r="F35" s="72" t="s">
        <v>35</v>
      </c>
      <c r="G35" s="73"/>
      <c r="H35" s="74">
        <v>1</v>
      </c>
      <c r="I35" s="74"/>
      <c r="J35" s="74"/>
      <c r="K35" s="74"/>
      <c r="L35" s="74"/>
      <c r="M35" s="74"/>
      <c r="N35" s="74"/>
      <c r="O35" s="74">
        <v>1</v>
      </c>
      <c r="P35" s="74"/>
      <c r="Q35" s="74"/>
      <c r="R35" s="74"/>
      <c r="S35" s="398">
        <f>(SUM(G36:R36)/SUM(G35:R35))</f>
        <v>0</v>
      </c>
      <c r="T35" s="510" t="s">
        <v>137</v>
      </c>
      <c r="U35" s="511"/>
      <c r="V35" s="404"/>
      <c r="W35" s="426"/>
      <c r="X35" s="427"/>
    </row>
    <row r="36" spans="1:24" ht="114" customHeight="1" thickBot="1" x14ac:dyDescent="0.25">
      <c r="A36" s="485"/>
      <c r="B36" s="392"/>
      <c r="C36" s="394"/>
      <c r="D36" s="396"/>
      <c r="E36" s="396"/>
      <c r="F36" s="76" t="s">
        <v>36</v>
      </c>
      <c r="G36" s="77"/>
      <c r="H36" s="78"/>
      <c r="I36" s="78"/>
      <c r="J36" s="78"/>
      <c r="K36" s="78"/>
      <c r="L36" s="78"/>
      <c r="M36" s="78"/>
      <c r="N36" s="78"/>
      <c r="O36" s="78"/>
      <c r="P36" s="78"/>
      <c r="Q36" s="78"/>
      <c r="R36" s="84"/>
      <c r="S36" s="412"/>
      <c r="T36" s="512"/>
      <c r="U36" s="513"/>
      <c r="V36" s="431"/>
      <c r="W36" s="432"/>
      <c r="X36" s="433"/>
    </row>
    <row r="37" spans="1:24" ht="129.6" customHeight="1" x14ac:dyDescent="0.2">
      <c r="A37" s="484">
        <v>11</v>
      </c>
      <c r="B37" s="391" t="s">
        <v>184</v>
      </c>
      <c r="C37" s="393" t="s">
        <v>117</v>
      </c>
      <c r="D37" s="397">
        <f>((3250000/30)*12)</f>
        <v>1300000</v>
      </c>
      <c r="E37" s="397">
        <f>+D37</f>
        <v>1300000</v>
      </c>
      <c r="F37" s="72" t="s">
        <v>35</v>
      </c>
      <c r="G37" s="73"/>
      <c r="H37" s="74"/>
      <c r="I37" s="74"/>
      <c r="J37" s="74"/>
      <c r="K37" s="74"/>
      <c r="L37" s="74">
        <v>1</v>
      </c>
      <c r="M37" s="74"/>
      <c r="N37" s="74"/>
      <c r="O37" s="74"/>
      <c r="P37" s="74"/>
      <c r="Q37" s="74"/>
      <c r="R37" s="74">
        <v>1</v>
      </c>
      <c r="S37" s="398">
        <f>(SUM(G38:R38)/SUM(G37:R37))</f>
        <v>0</v>
      </c>
      <c r="T37" s="510" t="s">
        <v>147</v>
      </c>
      <c r="U37" s="511"/>
      <c r="V37" s="514"/>
      <c r="W37" s="498"/>
      <c r="X37" s="515"/>
    </row>
    <row r="38" spans="1:24" ht="129.6" customHeight="1" thickBot="1" x14ac:dyDescent="0.25">
      <c r="A38" s="485"/>
      <c r="B38" s="392"/>
      <c r="C38" s="394"/>
      <c r="D38" s="396"/>
      <c r="E38" s="396"/>
      <c r="F38" s="76" t="s">
        <v>36</v>
      </c>
      <c r="G38" s="77"/>
      <c r="H38" s="78"/>
      <c r="I38" s="78"/>
      <c r="J38" s="78"/>
      <c r="K38" s="78"/>
      <c r="L38" s="78"/>
      <c r="M38" s="78"/>
      <c r="N38" s="78"/>
      <c r="O38" s="78"/>
      <c r="P38" s="78"/>
      <c r="Q38" s="78"/>
      <c r="R38" s="84"/>
      <c r="S38" s="412"/>
      <c r="T38" s="512"/>
      <c r="U38" s="513"/>
      <c r="V38" s="516"/>
      <c r="W38" s="517"/>
      <c r="X38" s="518"/>
    </row>
    <row r="39" spans="1:24" ht="110.45" customHeight="1" x14ac:dyDescent="0.2">
      <c r="A39" s="484">
        <v>12</v>
      </c>
      <c r="B39" s="391" t="s">
        <v>185</v>
      </c>
      <c r="C39" s="393" t="s">
        <v>117</v>
      </c>
      <c r="D39" s="397">
        <f>((3250000/30)*6)</f>
        <v>650000</v>
      </c>
      <c r="E39" s="397">
        <f>+D39</f>
        <v>650000</v>
      </c>
      <c r="F39" s="72" t="s">
        <v>35</v>
      </c>
      <c r="G39" s="73">
        <v>1</v>
      </c>
      <c r="H39" s="74"/>
      <c r="I39" s="74"/>
      <c r="J39" s="74"/>
      <c r="K39" s="74">
        <v>1</v>
      </c>
      <c r="L39" s="74"/>
      <c r="M39" s="74"/>
      <c r="N39" s="74"/>
      <c r="O39" s="74">
        <v>1</v>
      </c>
      <c r="P39" s="74"/>
      <c r="Q39" s="74"/>
      <c r="R39" s="74"/>
      <c r="S39" s="398">
        <f>(SUM(G40:R40)/SUM(G39:R39))</f>
        <v>0</v>
      </c>
      <c r="T39" s="510" t="s">
        <v>148</v>
      </c>
      <c r="U39" s="511"/>
      <c r="V39" s="404"/>
      <c r="W39" s="426"/>
      <c r="X39" s="427"/>
    </row>
    <row r="40" spans="1:24" ht="110.45" customHeight="1" thickBot="1" x14ac:dyDescent="0.25">
      <c r="A40" s="485"/>
      <c r="B40" s="392"/>
      <c r="C40" s="394"/>
      <c r="D40" s="396"/>
      <c r="E40" s="396"/>
      <c r="F40" s="76" t="s">
        <v>36</v>
      </c>
      <c r="G40" s="77"/>
      <c r="H40" s="78"/>
      <c r="I40" s="78"/>
      <c r="J40" s="78"/>
      <c r="K40" s="78"/>
      <c r="L40" s="78"/>
      <c r="M40" s="78"/>
      <c r="N40" s="78"/>
      <c r="O40" s="78"/>
      <c r="P40" s="78"/>
      <c r="Q40" s="78"/>
      <c r="R40" s="84"/>
      <c r="S40" s="412"/>
      <c r="T40" s="512"/>
      <c r="U40" s="513"/>
      <c r="V40" s="431"/>
      <c r="W40" s="432"/>
      <c r="X40" s="433"/>
    </row>
    <row r="41" spans="1:24" ht="143.44999999999999" customHeight="1" x14ac:dyDescent="0.2">
      <c r="A41" s="484">
        <v>13</v>
      </c>
      <c r="B41" s="391" t="s">
        <v>186</v>
      </c>
      <c r="C41" s="393" t="s">
        <v>117</v>
      </c>
      <c r="D41" s="397">
        <f>((3250000/30)*4)</f>
        <v>433333.33333333331</v>
      </c>
      <c r="E41" s="397">
        <f>+D41</f>
        <v>433333.33333333331</v>
      </c>
      <c r="F41" s="72" t="s">
        <v>35</v>
      </c>
      <c r="G41" s="73"/>
      <c r="H41" s="74"/>
      <c r="I41" s="74"/>
      <c r="J41" s="74"/>
      <c r="K41" s="74"/>
      <c r="L41" s="74"/>
      <c r="M41" s="74"/>
      <c r="N41" s="74"/>
      <c r="O41" s="74"/>
      <c r="P41" s="74"/>
      <c r="Q41" s="74"/>
      <c r="R41" s="74">
        <v>1</v>
      </c>
      <c r="S41" s="398">
        <f>(SUM(G42:R42)/SUM(G41:R41))</f>
        <v>0</v>
      </c>
      <c r="T41" s="510" t="s">
        <v>149</v>
      </c>
      <c r="U41" s="511"/>
      <c r="V41" s="404"/>
      <c r="W41" s="426"/>
      <c r="X41" s="427"/>
    </row>
    <row r="42" spans="1:24" ht="143.44999999999999" customHeight="1" thickBot="1" x14ac:dyDescent="0.25">
      <c r="A42" s="485"/>
      <c r="B42" s="392"/>
      <c r="C42" s="394"/>
      <c r="D42" s="396"/>
      <c r="E42" s="396"/>
      <c r="F42" s="76" t="s">
        <v>36</v>
      </c>
      <c r="G42" s="77"/>
      <c r="H42" s="78"/>
      <c r="I42" s="78"/>
      <c r="J42" s="78"/>
      <c r="K42" s="78"/>
      <c r="L42" s="78"/>
      <c r="M42" s="78"/>
      <c r="N42" s="78"/>
      <c r="O42" s="78"/>
      <c r="P42" s="78"/>
      <c r="Q42" s="78"/>
      <c r="R42" s="84"/>
      <c r="S42" s="412"/>
      <c r="T42" s="512"/>
      <c r="U42" s="513"/>
      <c r="V42" s="431"/>
      <c r="W42" s="432"/>
      <c r="X42" s="433"/>
    </row>
    <row r="43" spans="1:24" ht="123.6" customHeight="1" x14ac:dyDescent="0.2">
      <c r="A43" s="484">
        <v>14</v>
      </c>
      <c r="B43" s="391" t="s">
        <v>187</v>
      </c>
      <c r="C43" s="393" t="s">
        <v>117</v>
      </c>
      <c r="D43" s="397">
        <f>((3250000/30)*12)</f>
        <v>1300000</v>
      </c>
      <c r="E43" s="397">
        <f>+D43</f>
        <v>1300000</v>
      </c>
      <c r="F43" s="72" t="s">
        <v>35</v>
      </c>
      <c r="G43" s="73"/>
      <c r="H43" s="74"/>
      <c r="I43" s="74"/>
      <c r="J43" s="74"/>
      <c r="K43" s="74"/>
      <c r="L43" s="74">
        <v>1</v>
      </c>
      <c r="M43" s="74"/>
      <c r="N43" s="74"/>
      <c r="O43" s="74"/>
      <c r="P43" s="74"/>
      <c r="Q43" s="74"/>
      <c r="R43" s="74">
        <v>1</v>
      </c>
      <c r="S43" s="398">
        <f>(SUM(G44:R44)/SUM(G43:R43))</f>
        <v>0</v>
      </c>
      <c r="T43" s="510" t="s">
        <v>150</v>
      </c>
      <c r="U43" s="511"/>
      <c r="V43" s="404"/>
      <c r="W43" s="426"/>
      <c r="X43" s="427"/>
    </row>
    <row r="44" spans="1:24" ht="123.6" customHeight="1" thickBot="1" x14ac:dyDescent="0.25">
      <c r="A44" s="485"/>
      <c r="B44" s="392"/>
      <c r="C44" s="394"/>
      <c r="D44" s="396"/>
      <c r="E44" s="396"/>
      <c r="F44" s="76" t="s">
        <v>36</v>
      </c>
      <c r="G44" s="77"/>
      <c r="H44" s="78"/>
      <c r="I44" s="78"/>
      <c r="J44" s="78"/>
      <c r="K44" s="78"/>
      <c r="L44" s="78"/>
      <c r="M44" s="78"/>
      <c r="N44" s="78"/>
      <c r="O44" s="78"/>
      <c r="P44" s="78"/>
      <c r="Q44" s="78"/>
      <c r="R44" s="84"/>
      <c r="S44" s="412"/>
      <c r="T44" s="512"/>
      <c r="U44" s="513"/>
      <c r="V44" s="431"/>
      <c r="W44" s="432"/>
      <c r="X44" s="433"/>
    </row>
    <row r="46" spans="1:24" ht="15.75" customHeight="1" thickBot="1" x14ac:dyDescent="0.25"/>
    <row r="47" spans="1:24" ht="43.5" customHeight="1" thickBot="1" x14ac:dyDescent="0.25">
      <c r="A47" s="386" t="s">
        <v>37</v>
      </c>
      <c r="B47" s="383"/>
      <c r="C47" s="383"/>
      <c r="D47" s="383"/>
      <c r="E47" s="383"/>
      <c r="F47" s="383"/>
      <c r="G47" s="383"/>
      <c r="H47" s="383"/>
      <c r="I47" s="383"/>
      <c r="J47" s="383"/>
      <c r="K47" s="383"/>
      <c r="L47" s="383"/>
      <c r="M47" s="383"/>
      <c r="N47" s="383"/>
      <c r="O47" s="383"/>
      <c r="P47" s="383"/>
      <c r="Q47" s="383"/>
      <c r="R47" s="383"/>
      <c r="S47" s="383"/>
      <c r="T47" s="383"/>
      <c r="U47" s="383"/>
      <c r="V47" s="383"/>
      <c r="W47" s="383"/>
      <c r="X47" s="387"/>
    </row>
    <row r="48" spans="1:24" ht="21" customHeight="1" thickBot="1" x14ac:dyDescent="0.25">
      <c r="A48" s="421" t="s">
        <v>38</v>
      </c>
      <c r="B48" s="422" t="s">
        <v>39</v>
      </c>
      <c r="C48" s="527" t="s">
        <v>40</v>
      </c>
      <c r="D48" s="529" t="s">
        <v>41</v>
      </c>
      <c r="E48" s="531" t="s">
        <v>42</v>
      </c>
      <c r="F48" s="374"/>
      <c r="G48" s="374"/>
      <c r="H48" s="374"/>
      <c r="I48" s="374"/>
      <c r="J48" s="374"/>
      <c r="K48" s="374"/>
      <c r="L48" s="374"/>
      <c r="M48" s="374"/>
      <c r="N48" s="374"/>
      <c r="O48" s="374"/>
      <c r="P48" s="375"/>
      <c r="Q48" s="378" t="s">
        <v>43</v>
      </c>
      <c r="R48" s="425" t="s">
        <v>44</v>
      </c>
      <c r="S48" s="426"/>
      <c r="T48" s="426"/>
      <c r="U48" s="426"/>
      <c r="V48" s="426"/>
      <c r="W48" s="426"/>
      <c r="X48" s="427"/>
    </row>
    <row r="49" spans="1:24" ht="15.75" customHeight="1" thickBot="1" x14ac:dyDescent="0.25">
      <c r="A49" s="377"/>
      <c r="B49" s="384"/>
      <c r="C49" s="528"/>
      <c r="D49" s="530"/>
      <c r="E49" s="140" t="s">
        <v>22</v>
      </c>
      <c r="F49" s="70" t="s">
        <v>23</v>
      </c>
      <c r="G49" s="70" t="s">
        <v>24</v>
      </c>
      <c r="H49" s="70" t="s">
        <v>25</v>
      </c>
      <c r="I49" s="70" t="s">
        <v>26</v>
      </c>
      <c r="J49" s="70" t="s">
        <v>27</v>
      </c>
      <c r="K49" s="70" t="s">
        <v>28</v>
      </c>
      <c r="L49" s="70" t="s">
        <v>29</v>
      </c>
      <c r="M49" s="70" t="s">
        <v>30</v>
      </c>
      <c r="N49" s="70" t="s">
        <v>31</v>
      </c>
      <c r="O49" s="70" t="s">
        <v>32</v>
      </c>
      <c r="P49" s="71" t="s">
        <v>33</v>
      </c>
      <c r="Q49" s="381"/>
      <c r="R49" s="428"/>
      <c r="S49" s="429"/>
      <c r="T49" s="429"/>
      <c r="U49" s="429"/>
      <c r="V49" s="429"/>
      <c r="W49" s="429"/>
      <c r="X49" s="430"/>
    </row>
    <row r="50" spans="1:24" ht="76.5" customHeight="1" x14ac:dyDescent="0.2">
      <c r="A50" s="434" t="s">
        <v>210</v>
      </c>
      <c r="B50" s="149" t="s">
        <v>126</v>
      </c>
      <c r="C50" s="165" t="s">
        <v>206</v>
      </c>
      <c r="D50" s="166" t="s">
        <v>175</v>
      </c>
      <c r="E50" s="141">
        <v>3</v>
      </c>
      <c r="F50" s="88">
        <v>2</v>
      </c>
      <c r="G50" s="88">
        <v>5</v>
      </c>
      <c r="H50" s="88">
        <v>1</v>
      </c>
      <c r="I50" s="88">
        <v>3</v>
      </c>
      <c r="J50" s="88">
        <v>2</v>
      </c>
      <c r="K50" s="88">
        <v>1</v>
      </c>
      <c r="L50" s="88">
        <v>1</v>
      </c>
      <c r="M50" s="88">
        <v>1</v>
      </c>
      <c r="N50" s="89">
        <v>5</v>
      </c>
      <c r="O50" s="89">
        <v>1</v>
      </c>
      <c r="P50" s="89">
        <v>2</v>
      </c>
      <c r="Q50" s="161">
        <f t="shared" ref="Q50:Q51" si="0">SUM(E50:P50)</f>
        <v>27</v>
      </c>
      <c r="R50" s="486"/>
      <c r="S50" s="429"/>
      <c r="T50" s="429"/>
      <c r="U50" s="429"/>
      <c r="V50" s="429"/>
      <c r="W50" s="429"/>
      <c r="X50" s="430"/>
    </row>
    <row r="51" spans="1:24" ht="79.5" customHeight="1" thickBot="1" x14ac:dyDescent="0.25">
      <c r="A51" s="428"/>
      <c r="B51" s="142" t="s">
        <v>45</v>
      </c>
      <c r="C51" s="167" t="s">
        <v>174</v>
      </c>
      <c r="D51" s="168" t="s">
        <v>176</v>
      </c>
      <c r="E51" s="141">
        <v>3</v>
      </c>
      <c r="F51" s="88">
        <v>2</v>
      </c>
      <c r="G51" s="88">
        <v>5</v>
      </c>
      <c r="H51" s="88">
        <v>1</v>
      </c>
      <c r="I51" s="88">
        <v>3</v>
      </c>
      <c r="J51" s="88">
        <v>2</v>
      </c>
      <c r="K51" s="88">
        <v>1</v>
      </c>
      <c r="L51" s="88">
        <v>1</v>
      </c>
      <c r="M51" s="89">
        <v>1</v>
      </c>
      <c r="N51" s="89">
        <v>5</v>
      </c>
      <c r="O51" s="89">
        <v>1</v>
      </c>
      <c r="P51" s="89">
        <v>2</v>
      </c>
      <c r="Q51" s="162">
        <f t="shared" si="0"/>
        <v>27</v>
      </c>
      <c r="R51" s="486"/>
      <c r="S51" s="429"/>
      <c r="T51" s="429"/>
      <c r="U51" s="429"/>
      <c r="V51" s="429"/>
      <c r="W51" s="429"/>
      <c r="X51" s="430"/>
    </row>
    <row r="52" spans="1:24" ht="30" hidden="1" customHeight="1" thickBot="1" x14ac:dyDescent="0.4">
      <c r="A52" s="428"/>
      <c r="B52" s="143" t="s">
        <v>88</v>
      </c>
      <c r="C52" s="171" t="s">
        <v>34</v>
      </c>
      <c r="D52" s="172" t="s">
        <v>89</v>
      </c>
      <c r="E52" s="54"/>
      <c r="F52" s="55"/>
      <c r="G52" s="32"/>
      <c r="H52" s="32"/>
      <c r="I52" s="32"/>
      <c r="J52" s="32"/>
      <c r="K52" s="32"/>
      <c r="L52" s="32"/>
      <c r="M52" s="32"/>
      <c r="N52" s="32"/>
      <c r="O52" s="32"/>
      <c r="P52" s="151"/>
      <c r="Q52" s="163" t="e">
        <f>AVERAGE(E52:P52)</f>
        <v>#DIV/0!</v>
      </c>
      <c r="R52" s="486"/>
      <c r="S52" s="429"/>
      <c r="T52" s="429"/>
      <c r="U52" s="429"/>
      <c r="V52" s="429"/>
      <c r="W52" s="429"/>
      <c r="X52" s="430"/>
    </row>
    <row r="53" spans="1:24" ht="39.75" customHeight="1" thickBot="1" x14ac:dyDescent="0.25">
      <c r="A53" s="431"/>
      <c r="B53" s="491" t="s">
        <v>46</v>
      </c>
      <c r="C53" s="385"/>
      <c r="D53" s="532"/>
      <c r="E53" s="96">
        <f>E50/E51</f>
        <v>1</v>
      </c>
      <c r="F53" s="97">
        <f>F50/F51</f>
        <v>1</v>
      </c>
      <c r="G53" s="97">
        <f t="shared" ref="G53:P53" si="1">G50/G51</f>
        <v>1</v>
      </c>
      <c r="H53" s="97">
        <f t="shared" si="1"/>
        <v>1</v>
      </c>
      <c r="I53" s="97">
        <f t="shared" si="1"/>
        <v>1</v>
      </c>
      <c r="J53" s="97">
        <f t="shared" si="1"/>
        <v>1</v>
      </c>
      <c r="K53" s="97">
        <f t="shared" si="1"/>
        <v>1</v>
      </c>
      <c r="L53" s="97">
        <f t="shared" si="1"/>
        <v>1</v>
      </c>
      <c r="M53" s="97">
        <f t="shared" si="1"/>
        <v>1</v>
      </c>
      <c r="N53" s="97">
        <f t="shared" si="1"/>
        <v>1</v>
      </c>
      <c r="O53" s="97">
        <f t="shared" si="1"/>
        <v>1</v>
      </c>
      <c r="P53" s="98">
        <f t="shared" si="1"/>
        <v>1</v>
      </c>
      <c r="Q53" s="160">
        <f>AVERAGEIF(E53:P53,"&gt;0",E53:P53)</f>
        <v>1</v>
      </c>
      <c r="R53" s="428"/>
      <c r="S53" s="429"/>
      <c r="T53" s="429"/>
      <c r="U53" s="429"/>
      <c r="V53" s="429"/>
      <c r="W53" s="429"/>
      <c r="X53" s="430"/>
    </row>
    <row r="54" spans="1:24" ht="90" customHeight="1" x14ac:dyDescent="0.2">
      <c r="A54" s="455">
        <v>2023</v>
      </c>
      <c r="B54" s="100" t="s">
        <v>126</v>
      </c>
      <c r="C54" s="165" t="s">
        <v>206</v>
      </c>
      <c r="D54" s="166" t="s">
        <v>175</v>
      </c>
      <c r="E54" s="141"/>
      <c r="F54" s="88"/>
      <c r="G54" s="88"/>
      <c r="H54" s="88"/>
      <c r="I54" s="88"/>
      <c r="J54" s="88"/>
      <c r="K54" s="88"/>
      <c r="L54" s="88"/>
      <c r="M54" s="88"/>
      <c r="N54" s="89"/>
      <c r="O54" s="89"/>
      <c r="P54" s="89"/>
      <c r="Q54" s="144">
        <f t="shared" ref="Q54:Q55" si="2">SUM(E54:P54)</f>
        <v>0</v>
      </c>
      <c r="R54" s="428"/>
      <c r="S54" s="429"/>
      <c r="T54" s="429"/>
      <c r="U54" s="429"/>
      <c r="V54" s="429"/>
      <c r="W54" s="429"/>
      <c r="X54" s="430"/>
    </row>
    <row r="55" spans="1:24" ht="81.75" customHeight="1" thickBot="1" x14ac:dyDescent="0.25">
      <c r="A55" s="428"/>
      <c r="B55" s="102" t="s">
        <v>45</v>
      </c>
      <c r="C55" s="167" t="s">
        <v>174</v>
      </c>
      <c r="D55" s="168" t="s">
        <v>176</v>
      </c>
      <c r="E55" s="141"/>
      <c r="F55" s="88"/>
      <c r="G55" s="88"/>
      <c r="H55" s="88"/>
      <c r="I55" s="88"/>
      <c r="J55" s="88"/>
      <c r="K55" s="88"/>
      <c r="L55" s="88"/>
      <c r="M55" s="89"/>
      <c r="N55" s="89"/>
      <c r="O55" s="89"/>
      <c r="P55" s="89"/>
      <c r="Q55" s="103">
        <f t="shared" si="2"/>
        <v>0</v>
      </c>
      <c r="R55" s="428"/>
      <c r="S55" s="429"/>
      <c r="T55" s="429"/>
      <c r="U55" s="429"/>
      <c r="V55" s="429"/>
      <c r="W55" s="429"/>
      <c r="X55" s="430"/>
    </row>
    <row r="56" spans="1:24" ht="30" hidden="1" customHeight="1" thickBot="1" x14ac:dyDescent="0.25">
      <c r="A56" s="428"/>
      <c r="B56" s="164" t="s">
        <v>88</v>
      </c>
      <c r="C56" s="169" t="s">
        <v>34</v>
      </c>
      <c r="D56" s="170" t="s">
        <v>89</v>
      </c>
      <c r="E56" s="54"/>
      <c r="F56" s="38"/>
      <c r="G56" s="38"/>
      <c r="H56" s="38"/>
      <c r="I56" s="38"/>
      <c r="J56" s="38"/>
      <c r="K56" s="38"/>
      <c r="L56" s="105"/>
      <c r="M56" s="105"/>
      <c r="N56" s="105"/>
      <c r="O56" s="105"/>
      <c r="P56" s="105"/>
      <c r="Q56" s="106" t="e">
        <f>AVERAGE(E56:P56)</f>
        <v>#DIV/0!</v>
      </c>
      <c r="R56" s="428"/>
      <c r="S56" s="429"/>
      <c r="T56" s="429"/>
      <c r="U56" s="429"/>
      <c r="V56" s="429"/>
      <c r="W56" s="429"/>
      <c r="X56" s="430"/>
    </row>
    <row r="57" spans="1:24" ht="39.75" customHeight="1" thickBot="1" x14ac:dyDescent="0.25">
      <c r="A57" s="428"/>
      <c r="B57" s="456" t="s">
        <v>46</v>
      </c>
      <c r="C57" s="385"/>
      <c r="D57" s="532"/>
      <c r="E57" s="107" t="e">
        <f>E54/E55</f>
        <v>#DIV/0!</v>
      </c>
      <c r="F57" s="108" t="e">
        <f t="shared" ref="F57:P57" si="3">F54/F55</f>
        <v>#DIV/0!</v>
      </c>
      <c r="G57" s="108" t="e">
        <f t="shared" si="3"/>
        <v>#DIV/0!</v>
      </c>
      <c r="H57" s="108" t="e">
        <f>H54/H55</f>
        <v>#DIV/0!</v>
      </c>
      <c r="I57" s="108" t="e">
        <f t="shared" si="3"/>
        <v>#DIV/0!</v>
      </c>
      <c r="J57" s="108" t="e">
        <f t="shared" si="3"/>
        <v>#DIV/0!</v>
      </c>
      <c r="K57" s="108" t="e">
        <f t="shared" si="3"/>
        <v>#DIV/0!</v>
      </c>
      <c r="L57" s="108" t="e">
        <f t="shared" si="3"/>
        <v>#DIV/0!</v>
      </c>
      <c r="M57" s="108" t="e">
        <f t="shared" si="3"/>
        <v>#DIV/0!</v>
      </c>
      <c r="N57" s="108" t="e">
        <f t="shared" si="3"/>
        <v>#DIV/0!</v>
      </c>
      <c r="O57" s="108" t="e">
        <f t="shared" si="3"/>
        <v>#DIV/0!</v>
      </c>
      <c r="P57" s="109" t="e">
        <f t="shared" si="3"/>
        <v>#DIV/0!</v>
      </c>
      <c r="Q57" s="110" t="e">
        <f>AVERAGEIF(E57:P57,"&gt;0",E57:P57)</f>
        <v>#DIV/0!</v>
      </c>
      <c r="R57" s="431"/>
      <c r="S57" s="432"/>
      <c r="T57" s="432"/>
      <c r="U57" s="432"/>
      <c r="V57" s="432"/>
      <c r="W57" s="432"/>
      <c r="X57" s="433"/>
    </row>
    <row r="58" spans="1:24" ht="107.25" customHeight="1" thickBot="1" x14ac:dyDescent="0.25">
      <c r="A58" s="111" t="s">
        <v>10</v>
      </c>
      <c r="B58" s="457" t="s">
        <v>211</v>
      </c>
      <c r="C58" s="374"/>
      <c r="D58" s="458"/>
      <c r="E58" s="112" t="e">
        <f>(E53-E57)/E53</f>
        <v>#DIV/0!</v>
      </c>
      <c r="F58" s="112" t="e">
        <f t="shared" ref="F58:P58" si="4">(F53-F57)/F53</f>
        <v>#DIV/0!</v>
      </c>
      <c r="G58" s="112" t="e">
        <f t="shared" si="4"/>
        <v>#DIV/0!</v>
      </c>
      <c r="H58" s="112" t="e">
        <f t="shared" si="4"/>
        <v>#DIV/0!</v>
      </c>
      <c r="I58" s="112" t="e">
        <f t="shared" si="4"/>
        <v>#DIV/0!</v>
      </c>
      <c r="J58" s="112" t="e">
        <f t="shared" si="4"/>
        <v>#DIV/0!</v>
      </c>
      <c r="K58" s="112" t="e">
        <f t="shared" si="4"/>
        <v>#DIV/0!</v>
      </c>
      <c r="L58" s="112" t="e">
        <f t="shared" si="4"/>
        <v>#DIV/0!</v>
      </c>
      <c r="M58" s="112" t="e">
        <f t="shared" si="4"/>
        <v>#DIV/0!</v>
      </c>
      <c r="N58" s="112" t="e">
        <f t="shared" si="4"/>
        <v>#DIV/0!</v>
      </c>
      <c r="O58" s="112" t="e">
        <f t="shared" si="4"/>
        <v>#DIV/0!</v>
      </c>
      <c r="P58" s="112" t="e">
        <f t="shared" si="4"/>
        <v>#DIV/0!</v>
      </c>
      <c r="Q58" s="110" t="e">
        <f>E58:P58</f>
        <v>#VALUE!</v>
      </c>
      <c r="R58" s="113"/>
      <c r="S58" s="113"/>
      <c r="T58" s="113"/>
      <c r="U58" s="113"/>
      <c r="V58" s="113"/>
      <c r="W58" s="113"/>
      <c r="X58" s="113"/>
    </row>
    <row r="59" spans="1:24" ht="44.25" customHeight="1" thickBot="1" x14ac:dyDescent="0.4">
      <c r="A59" s="63"/>
      <c r="B59" s="63"/>
      <c r="C59" s="63"/>
      <c r="D59" s="63"/>
      <c r="E59" s="145"/>
      <c r="F59" s="145"/>
      <c r="G59" s="63"/>
      <c r="H59" s="146"/>
      <c r="I59" s="63"/>
      <c r="J59" s="63"/>
      <c r="K59" s="63"/>
      <c r="L59" s="63"/>
      <c r="M59" s="63"/>
      <c r="N59" s="63"/>
      <c r="O59" s="63"/>
      <c r="P59" s="63"/>
      <c r="Q59" s="63"/>
      <c r="R59" s="63"/>
      <c r="S59" s="63"/>
      <c r="T59" s="63"/>
      <c r="U59" s="63"/>
      <c r="V59" s="63"/>
      <c r="W59" s="63"/>
      <c r="X59" s="63"/>
    </row>
    <row r="60" spans="1:24" ht="43.5" customHeight="1" thickBot="1" x14ac:dyDescent="0.3">
      <c r="A60" s="459" t="s">
        <v>47</v>
      </c>
      <c r="B60" s="460"/>
      <c r="C60" s="460"/>
      <c r="D60" s="460"/>
      <c r="E60" s="460"/>
      <c r="F60" s="460"/>
      <c r="G60" s="460"/>
      <c r="H60" s="460"/>
      <c r="I60" s="460"/>
      <c r="J60" s="460"/>
      <c r="K60" s="460"/>
      <c r="L60" s="460"/>
      <c r="M60" s="460"/>
      <c r="N60" s="460"/>
      <c r="O60" s="460"/>
      <c r="P60" s="460"/>
      <c r="Q60" s="460"/>
      <c r="R60" s="460"/>
      <c r="S60" s="460"/>
      <c r="T60" s="460"/>
      <c r="U60" s="460"/>
      <c r="V60" s="460"/>
      <c r="W60" s="460"/>
      <c r="X60" s="461"/>
    </row>
    <row r="61" spans="1:24" ht="49.5" customHeight="1" thickBot="1" x14ac:dyDescent="0.25">
      <c r="A61" s="543" t="s">
        <v>58</v>
      </c>
      <c r="B61" s="544"/>
      <c r="C61" s="544"/>
      <c r="D61" s="544"/>
      <c r="E61" s="114" t="s">
        <v>48</v>
      </c>
      <c r="F61" s="116"/>
      <c r="G61" s="114" t="s">
        <v>49</v>
      </c>
      <c r="H61" s="116"/>
      <c r="I61" s="114" t="s">
        <v>50</v>
      </c>
      <c r="J61" s="115" t="s">
        <v>90</v>
      </c>
      <c r="K61" s="114" t="s">
        <v>62</v>
      </c>
      <c r="L61" s="117"/>
      <c r="M61" s="63"/>
      <c r="N61" s="118"/>
      <c r="O61" s="118"/>
      <c r="P61" s="118"/>
      <c r="Q61" s="118"/>
      <c r="R61" s="118"/>
      <c r="S61" s="118"/>
      <c r="T61" s="118"/>
      <c r="U61" s="118"/>
      <c r="V61" s="118"/>
      <c r="W61" s="118"/>
      <c r="X61" s="118"/>
    </row>
    <row r="62" spans="1:24" ht="54.75" customHeight="1" x14ac:dyDescent="0.2">
      <c r="A62" s="464" t="s">
        <v>51</v>
      </c>
      <c r="B62" s="465"/>
      <c r="C62" s="119" t="s">
        <v>92</v>
      </c>
      <c r="D62" s="440" t="s">
        <v>59</v>
      </c>
      <c r="E62" s="443"/>
      <c r="F62" s="502"/>
      <c r="G62" s="502"/>
      <c r="H62" s="502"/>
      <c r="I62" s="502"/>
      <c r="J62" s="502"/>
      <c r="K62" s="502"/>
      <c r="L62" s="503"/>
      <c r="M62" s="503"/>
      <c r="N62" s="503"/>
      <c r="O62" s="503"/>
      <c r="P62" s="503"/>
      <c r="Q62" s="503"/>
      <c r="R62" s="503"/>
      <c r="S62" s="503"/>
      <c r="T62" s="503"/>
      <c r="U62" s="503"/>
      <c r="V62" s="503"/>
      <c r="W62" s="503"/>
      <c r="X62" s="504"/>
    </row>
    <row r="63" spans="1:24" ht="54.75" customHeight="1" x14ac:dyDescent="0.2">
      <c r="A63" s="466" t="s">
        <v>52</v>
      </c>
      <c r="B63" s="452"/>
      <c r="C63" s="120"/>
      <c r="D63" s="441"/>
      <c r="E63" s="502"/>
      <c r="F63" s="505"/>
      <c r="G63" s="505"/>
      <c r="H63" s="505"/>
      <c r="I63" s="505"/>
      <c r="J63" s="505"/>
      <c r="K63" s="505"/>
      <c r="L63" s="505"/>
      <c r="M63" s="505"/>
      <c r="N63" s="505"/>
      <c r="O63" s="505"/>
      <c r="P63" s="505"/>
      <c r="Q63" s="505"/>
      <c r="R63" s="505"/>
      <c r="S63" s="505"/>
      <c r="T63" s="505"/>
      <c r="U63" s="505"/>
      <c r="V63" s="505"/>
      <c r="W63" s="505"/>
      <c r="X63" s="506"/>
    </row>
    <row r="64" spans="1:24" ht="54.75" customHeight="1" thickBot="1" x14ac:dyDescent="0.25">
      <c r="A64" s="453" t="s">
        <v>60</v>
      </c>
      <c r="B64" s="454"/>
      <c r="C64" s="121"/>
      <c r="D64" s="441"/>
      <c r="E64" s="507"/>
      <c r="F64" s="507"/>
      <c r="G64" s="507"/>
      <c r="H64" s="507"/>
      <c r="I64" s="507"/>
      <c r="J64" s="507"/>
      <c r="K64" s="507"/>
      <c r="L64" s="507"/>
      <c r="M64" s="507"/>
      <c r="N64" s="507"/>
      <c r="O64" s="507"/>
      <c r="P64" s="507"/>
      <c r="Q64" s="507"/>
      <c r="R64" s="507"/>
      <c r="S64" s="507"/>
      <c r="T64" s="507"/>
      <c r="U64" s="507"/>
      <c r="V64" s="507"/>
      <c r="W64" s="507"/>
      <c r="X64" s="508"/>
    </row>
    <row r="65" spans="1:24" ht="76.5" customHeight="1" thickBot="1" x14ac:dyDescent="0.35">
      <c r="A65" s="469" t="s">
        <v>53</v>
      </c>
      <c r="B65" s="470"/>
      <c r="C65" s="122"/>
      <c r="D65" s="139" t="s">
        <v>54</v>
      </c>
      <c r="E65" s="435"/>
      <c r="F65" s="436"/>
      <c r="G65" s="436"/>
      <c r="H65" s="436"/>
      <c r="I65" s="436"/>
      <c r="J65" s="436"/>
      <c r="K65" s="436"/>
      <c r="L65" s="436"/>
      <c r="M65" s="436"/>
      <c r="N65" s="436"/>
      <c r="O65" s="436"/>
      <c r="P65" s="436"/>
      <c r="Q65" s="436"/>
      <c r="R65" s="436"/>
      <c r="S65" s="436"/>
      <c r="T65" s="436"/>
      <c r="U65" s="436"/>
      <c r="V65" s="436"/>
      <c r="W65" s="436"/>
      <c r="X65" s="437"/>
    </row>
    <row r="66" spans="1:24" ht="54.75" customHeight="1" x14ac:dyDescent="0.2">
      <c r="A66" s="438" t="s">
        <v>51</v>
      </c>
      <c r="B66" s="533"/>
      <c r="C66" s="192" t="s">
        <v>96</v>
      </c>
      <c r="D66" s="440" t="s">
        <v>59</v>
      </c>
      <c r="E66" s="443"/>
      <c r="F66" s="502"/>
      <c r="G66" s="502"/>
      <c r="H66" s="502"/>
      <c r="I66" s="502"/>
      <c r="J66" s="502"/>
      <c r="K66" s="502"/>
      <c r="L66" s="503"/>
      <c r="M66" s="503"/>
      <c r="N66" s="503"/>
      <c r="O66" s="503"/>
      <c r="P66" s="503"/>
      <c r="Q66" s="503"/>
      <c r="R66" s="503"/>
      <c r="S66" s="503"/>
      <c r="T66" s="503"/>
      <c r="U66" s="503"/>
      <c r="V66" s="503"/>
      <c r="W66" s="503"/>
      <c r="X66" s="504"/>
    </row>
    <row r="67" spans="1:24" ht="54.75" customHeight="1" x14ac:dyDescent="0.2">
      <c r="A67" s="451" t="s">
        <v>52</v>
      </c>
      <c r="B67" s="534"/>
      <c r="C67" s="193"/>
      <c r="D67" s="441"/>
      <c r="E67" s="502"/>
      <c r="F67" s="505"/>
      <c r="G67" s="505"/>
      <c r="H67" s="505"/>
      <c r="I67" s="505"/>
      <c r="J67" s="505"/>
      <c r="K67" s="505"/>
      <c r="L67" s="505"/>
      <c r="M67" s="505"/>
      <c r="N67" s="505"/>
      <c r="O67" s="505"/>
      <c r="P67" s="505"/>
      <c r="Q67" s="505"/>
      <c r="R67" s="505"/>
      <c r="S67" s="505"/>
      <c r="T67" s="505"/>
      <c r="U67" s="505"/>
      <c r="V67" s="505"/>
      <c r="W67" s="505"/>
      <c r="X67" s="506"/>
    </row>
    <row r="68" spans="1:24" ht="54.75" customHeight="1" thickBot="1" x14ac:dyDescent="0.25">
      <c r="A68" s="453" t="s">
        <v>60</v>
      </c>
      <c r="B68" s="536"/>
      <c r="C68" s="194"/>
      <c r="D68" s="442"/>
      <c r="E68" s="507"/>
      <c r="F68" s="507"/>
      <c r="G68" s="507"/>
      <c r="H68" s="507"/>
      <c r="I68" s="507"/>
      <c r="J68" s="507"/>
      <c r="K68" s="507"/>
      <c r="L68" s="507"/>
      <c r="M68" s="507"/>
      <c r="N68" s="507"/>
      <c r="O68" s="507"/>
      <c r="P68" s="507"/>
      <c r="Q68" s="507"/>
      <c r="R68" s="507"/>
      <c r="S68" s="507"/>
      <c r="T68" s="507"/>
      <c r="U68" s="507"/>
      <c r="V68" s="507"/>
      <c r="W68" s="507"/>
      <c r="X68" s="508"/>
    </row>
    <row r="69" spans="1:24" ht="69" customHeight="1" thickBot="1" x14ac:dyDescent="0.35">
      <c r="A69" s="467" t="s">
        <v>53</v>
      </c>
      <c r="B69" s="535"/>
      <c r="C69" s="195"/>
      <c r="D69" s="196" t="s">
        <v>54</v>
      </c>
      <c r="E69" s="435"/>
      <c r="F69" s="436"/>
      <c r="G69" s="436"/>
      <c r="H69" s="436"/>
      <c r="I69" s="436"/>
      <c r="J69" s="436"/>
      <c r="K69" s="436"/>
      <c r="L69" s="436"/>
      <c r="M69" s="436"/>
      <c r="N69" s="436"/>
      <c r="O69" s="436"/>
      <c r="P69" s="436"/>
      <c r="Q69" s="436"/>
      <c r="R69" s="436"/>
      <c r="S69" s="436"/>
      <c r="T69" s="436"/>
      <c r="U69" s="436"/>
      <c r="V69" s="436"/>
      <c r="W69" s="436"/>
      <c r="X69" s="437"/>
    </row>
    <row r="70" spans="1:24" ht="54.75" customHeight="1" x14ac:dyDescent="0.2">
      <c r="A70" s="438" t="s">
        <v>51</v>
      </c>
      <c r="B70" s="439"/>
      <c r="C70" s="124" t="s">
        <v>100</v>
      </c>
      <c r="D70" s="440" t="s">
        <v>59</v>
      </c>
      <c r="E70" s="443"/>
      <c r="F70" s="502"/>
      <c r="G70" s="502"/>
      <c r="H70" s="502"/>
      <c r="I70" s="502"/>
      <c r="J70" s="502"/>
      <c r="K70" s="502"/>
      <c r="L70" s="503"/>
      <c r="M70" s="503"/>
      <c r="N70" s="503"/>
      <c r="O70" s="503"/>
      <c r="P70" s="503"/>
      <c r="Q70" s="503"/>
      <c r="R70" s="503"/>
      <c r="S70" s="503"/>
      <c r="T70" s="503"/>
      <c r="U70" s="503"/>
      <c r="V70" s="503"/>
      <c r="W70" s="503"/>
      <c r="X70" s="504"/>
    </row>
    <row r="71" spans="1:24" ht="54.75" customHeight="1" x14ac:dyDescent="0.2">
      <c r="A71" s="451" t="s">
        <v>52</v>
      </c>
      <c r="B71" s="452"/>
      <c r="C71" s="125"/>
      <c r="D71" s="441"/>
      <c r="E71" s="502"/>
      <c r="F71" s="505"/>
      <c r="G71" s="505"/>
      <c r="H71" s="505"/>
      <c r="I71" s="505"/>
      <c r="J71" s="505"/>
      <c r="K71" s="505"/>
      <c r="L71" s="505"/>
      <c r="M71" s="505"/>
      <c r="N71" s="505"/>
      <c r="O71" s="505"/>
      <c r="P71" s="505"/>
      <c r="Q71" s="505"/>
      <c r="R71" s="505"/>
      <c r="S71" s="505"/>
      <c r="T71" s="505"/>
      <c r="U71" s="505"/>
      <c r="V71" s="505"/>
      <c r="W71" s="505"/>
      <c r="X71" s="506"/>
    </row>
    <row r="72" spans="1:24" ht="54.75" customHeight="1" thickBot="1" x14ac:dyDescent="0.25">
      <c r="A72" s="453" t="s">
        <v>60</v>
      </c>
      <c r="B72" s="454"/>
      <c r="C72" s="194"/>
      <c r="D72" s="442"/>
      <c r="E72" s="507"/>
      <c r="F72" s="507"/>
      <c r="G72" s="507"/>
      <c r="H72" s="507"/>
      <c r="I72" s="507"/>
      <c r="J72" s="507"/>
      <c r="K72" s="507"/>
      <c r="L72" s="507"/>
      <c r="M72" s="507"/>
      <c r="N72" s="507"/>
      <c r="O72" s="507"/>
      <c r="P72" s="507"/>
      <c r="Q72" s="507"/>
      <c r="R72" s="507"/>
      <c r="S72" s="507"/>
      <c r="T72" s="507"/>
      <c r="U72" s="507"/>
      <c r="V72" s="507"/>
      <c r="W72" s="507"/>
      <c r="X72" s="508"/>
    </row>
    <row r="73" spans="1:24" ht="113.45" customHeight="1" thickBot="1" x14ac:dyDescent="0.35">
      <c r="A73" s="467" t="s">
        <v>53</v>
      </c>
      <c r="B73" s="468"/>
      <c r="C73" s="195"/>
      <c r="D73" s="127" t="s">
        <v>54</v>
      </c>
      <c r="E73" s="435"/>
      <c r="F73" s="436"/>
      <c r="G73" s="436"/>
      <c r="H73" s="436"/>
      <c r="I73" s="436"/>
      <c r="J73" s="436"/>
      <c r="K73" s="436"/>
      <c r="L73" s="436"/>
      <c r="M73" s="436"/>
      <c r="N73" s="436"/>
      <c r="O73" s="436"/>
      <c r="P73" s="436"/>
      <c r="Q73" s="436"/>
      <c r="R73" s="436"/>
      <c r="S73" s="436"/>
      <c r="T73" s="436"/>
      <c r="U73" s="436"/>
      <c r="V73" s="436"/>
      <c r="W73" s="436"/>
      <c r="X73" s="437"/>
    </row>
    <row r="74" spans="1:24" ht="56.25" customHeight="1" x14ac:dyDescent="0.2">
      <c r="A74" s="438" t="s">
        <v>51</v>
      </c>
      <c r="B74" s="439"/>
      <c r="C74" s="124" t="s">
        <v>101</v>
      </c>
      <c r="D74" s="440" t="s">
        <v>59</v>
      </c>
      <c r="E74" s="443"/>
      <c r="F74" s="502"/>
      <c r="G74" s="502"/>
      <c r="H74" s="502"/>
      <c r="I74" s="502"/>
      <c r="J74" s="502"/>
      <c r="K74" s="502"/>
      <c r="L74" s="503"/>
      <c r="M74" s="503"/>
      <c r="N74" s="503"/>
      <c r="O74" s="503"/>
      <c r="P74" s="503"/>
      <c r="Q74" s="503"/>
      <c r="R74" s="503"/>
      <c r="S74" s="503"/>
      <c r="T74" s="503"/>
      <c r="U74" s="503"/>
      <c r="V74" s="503"/>
      <c r="W74" s="503"/>
      <c r="X74" s="504"/>
    </row>
    <row r="75" spans="1:24" ht="56.25" customHeight="1" x14ac:dyDescent="0.2">
      <c r="A75" s="451" t="s">
        <v>52</v>
      </c>
      <c r="B75" s="452"/>
      <c r="C75" s="125"/>
      <c r="D75" s="441"/>
      <c r="E75" s="502"/>
      <c r="F75" s="505"/>
      <c r="G75" s="505"/>
      <c r="H75" s="505"/>
      <c r="I75" s="505"/>
      <c r="J75" s="505"/>
      <c r="K75" s="505"/>
      <c r="L75" s="505"/>
      <c r="M75" s="505"/>
      <c r="N75" s="505"/>
      <c r="O75" s="505"/>
      <c r="P75" s="505"/>
      <c r="Q75" s="505"/>
      <c r="R75" s="505"/>
      <c r="S75" s="505"/>
      <c r="T75" s="505"/>
      <c r="U75" s="505"/>
      <c r="V75" s="505"/>
      <c r="W75" s="505"/>
      <c r="X75" s="506"/>
    </row>
    <row r="76" spans="1:24" ht="56.25" customHeight="1" thickBot="1" x14ac:dyDescent="0.25">
      <c r="A76" s="453" t="s">
        <v>60</v>
      </c>
      <c r="B76" s="454"/>
      <c r="C76" s="126"/>
      <c r="D76" s="442"/>
      <c r="E76" s="507"/>
      <c r="F76" s="507"/>
      <c r="G76" s="507"/>
      <c r="H76" s="507"/>
      <c r="I76" s="507"/>
      <c r="J76" s="507"/>
      <c r="K76" s="507"/>
      <c r="L76" s="507"/>
      <c r="M76" s="507"/>
      <c r="N76" s="507"/>
      <c r="O76" s="507"/>
      <c r="P76" s="507"/>
      <c r="Q76" s="507"/>
      <c r="R76" s="507"/>
      <c r="S76" s="507"/>
      <c r="T76" s="507"/>
      <c r="U76" s="507"/>
      <c r="V76" s="507"/>
      <c r="W76" s="507"/>
      <c r="X76" s="508"/>
    </row>
    <row r="77" spans="1:24" ht="84.6" customHeight="1" thickBot="1" x14ac:dyDescent="0.35">
      <c r="A77" s="467" t="s">
        <v>53</v>
      </c>
      <c r="B77" s="468"/>
      <c r="C77" s="122"/>
      <c r="D77" s="128" t="s">
        <v>54</v>
      </c>
      <c r="E77" s="435"/>
      <c r="F77" s="436"/>
      <c r="G77" s="436"/>
      <c r="H77" s="436"/>
      <c r="I77" s="436"/>
      <c r="J77" s="436"/>
      <c r="K77" s="436"/>
      <c r="L77" s="436"/>
      <c r="M77" s="436"/>
      <c r="N77" s="436"/>
      <c r="O77" s="436"/>
      <c r="P77" s="436"/>
      <c r="Q77" s="436"/>
      <c r="R77" s="436"/>
      <c r="S77" s="436"/>
      <c r="T77" s="436"/>
      <c r="U77" s="436"/>
      <c r="V77" s="436"/>
      <c r="W77" s="436"/>
      <c r="X77" s="437"/>
    </row>
    <row r="78" spans="1:24" ht="15.75" customHeight="1" x14ac:dyDescent="0.2"/>
    <row r="79" spans="1:24" ht="15.75" customHeight="1" x14ac:dyDescent="0.2"/>
    <row r="80" spans="1:24" ht="15.75" customHeight="1" x14ac:dyDescent="0.2"/>
    <row r="81" spans="1:18" ht="15.75" customHeight="1" x14ac:dyDescent="0.2"/>
    <row r="82" spans="1:18" ht="15.75" customHeight="1" x14ac:dyDescent="0.2"/>
    <row r="83" spans="1:18" ht="15.75" customHeight="1" x14ac:dyDescent="0.2"/>
    <row r="84" spans="1:18" ht="15.75" customHeight="1" x14ac:dyDescent="0.2"/>
    <row r="85" spans="1:18" ht="15.75" customHeight="1" x14ac:dyDescent="0.2"/>
    <row r="86" spans="1:18" ht="15.75" customHeight="1" x14ac:dyDescent="0.2"/>
    <row r="87" spans="1:18" ht="15.75" customHeight="1" x14ac:dyDescent="0.2"/>
    <row r="88" spans="1:18" ht="15.75" customHeight="1" x14ac:dyDescent="0.2"/>
    <row r="89" spans="1:18" ht="15.75" customHeight="1" x14ac:dyDescent="0.2"/>
    <row r="90" spans="1:18" ht="15.75" customHeight="1" x14ac:dyDescent="0.2"/>
    <row r="91" spans="1:18" ht="15.75" customHeight="1" x14ac:dyDescent="0.25">
      <c r="A91" s="130" t="s">
        <v>0</v>
      </c>
      <c r="B91" s="130"/>
      <c r="C91" s="130"/>
      <c r="D91" s="130"/>
      <c r="E91" s="130"/>
      <c r="F91" s="130"/>
      <c r="G91" s="130"/>
      <c r="H91" s="130"/>
      <c r="I91" s="130"/>
      <c r="J91" s="130"/>
      <c r="K91" s="130"/>
      <c r="L91" s="130"/>
      <c r="M91" s="130"/>
      <c r="N91" s="130"/>
      <c r="O91" s="130"/>
      <c r="P91" s="130"/>
      <c r="Q91" s="130"/>
      <c r="R91" s="131"/>
    </row>
    <row r="92" spans="1:18" ht="15.75" customHeight="1" x14ac:dyDescent="0.25">
      <c r="A92" s="131"/>
      <c r="B92" s="131"/>
      <c r="C92" s="131"/>
      <c r="D92" s="131"/>
      <c r="E92" s="131"/>
      <c r="F92" s="131"/>
      <c r="G92" s="131"/>
      <c r="H92" s="131"/>
      <c r="I92" s="131"/>
      <c r="J92" s="131"/>
      <c r="K92" s="131"/>
      <c r="L92" s="131"/>
      <c r="M92" s="131"/>
      <c r="N92" s="131"/>
      <c r="O92" s="131"/>
      <c r="P92" s="131"/>
      <c r="Q92" s="131"/>
      <c r="R92" s="131"/>
    </row>
    <row r="93" spans="1:18" ht="15.75" customHeight="1" x14ac:dyDescent="0.25">
      <c r="A93" s="131"/>
      <c r="B93" s="131"/>
      <c r="C93" s="131"/>
      <c r="D93" s="131"/>
      <c r="E93" s="131"/>
      <c r="F93" s="131"/>
      <c r="G93" s="131"/>
      <c r="H93" s="131"/>
      <c r="I93" s="131"/>
      <c r="J93" s="131"/>
      <c r="K93" s="131"/>
      <c r="L93" s="131"/>
      <c r="M93" s="131"/>
      <c r="N93" s="131"/>
      <c r="O93" s="131"/>
      <c r="P93" s="131"/>
      <c r="Q93" s="131"/>
      <c r="R93" s="131"/>
    </row>
    <row r="94" spans="1:18" ht="15.75" customHeight="1" x14ac:dyDescent="0.25">
      <c r="A94" s="131"/>
      <c r="B94" s="131"/>
      <c r="C94" s="131"/>
      <c r="D94" s="131"/>
      <c r="E94" s="131"/>
      <c r="F94" s="131"/>
      <c r="G94" s="131"/>
      <c r="H94" s="131"/>
      <c r="I94" s="131"/>
      <c r="J94" s="131"/>
      <c r="K94" s="131"/>
      <c r="L94" s="131"/>
      <c r="M94" s="131"/>
      <c r="N94" s="131"/>
      <c r="O94" s="131"/>
      <c r="P94" s="131"/>
      <c r="Q94" s="131"/>
      <c r="R94" s="131"/>
    </row>
    <row r="95" spans="1:18" ht="15.75" customHeight="1" x14ac:dyDescent="0.25">
      <c r="A95" s="131"/>
      <c r="B95" s="131"/>
      <c r="C95" s="131"/>
      <c r="D95" s="131"/>
      <c r="E95" s="131"/>
      <c r="F95" s="131"/>
      <c r="G95" s="131"/>
      <c r="H95" s="131"/>
      <c r="I95" s="131"/>
      <c r="J95" s="131"/>
      <c r="K95" s="131"/>
      <c r="L95" s="131"/>
      <c r="M95" s="131"/>
      <c r="N95" s="131"/>
      <c r="O95" s="131"/>
      <c r="P95" s="131"/>
      <c r="Q95" s="131"/>
      <c r="R95" s="131"/>
    </row>
    <row r="96" spans="1:18" ht="15.75" customHeight="1" x14ac:dyDescent="0.25">
      <c r="A96" s="131"/>
      <c r="B96" s="131"/>
      <c r="C96" s="131"/>
      <c r="D96" s="131"/>
      <c r="E96" s="131"/>
      <c r="F96" s="131"/>
      <c r="G96" s="131"/>
      <c r="H96" s="131"/>
      <c r="I96" s="131"/>
      <c r="J96" s="131"/>
      <c r="K96" s="131"/>
      <c r="L96" s="131"/>
      <c r="M96" s="131"/>
      <c r="N96" s="131"/>
      <c r="O96" s="131"/>
      <c r="P96" s="131"/>
      <c r="Q96" s="131"/>
      <c r="R96" s="131"/>
    </row>
    <row r="97" spans="1:18" ht="15.75" customHeight="1" x14ac:dyDescent="0.25">
      <c r="A97" s="131"/>
      <c r="B97" s="131"/>
      <c r="C97" s="131"/>
      <c r="D97" s="131"/>
      <c r="E97" s="131"/>
      <c r="F97" s="131"/>
      <c r="G97" s="131"/>
      <c r="H97" s="131"/>
      <c r="I97" s="131"/>
      <c r="J97" s="131"/>
      <c r="K97" s="131"/>
      <c r="L97" s="131"/>
      <c r="M97" s="131"/>
      <c r="N97" s="131"/>
      <c r="O97" s="131"/>
      <c r="P97" s="131"/>
      <c r="Q97" s="131"/>
      <c r="R97" s="131"/>
    </row>
    <row r="98" spans="1:18" ht="15.75" customHeight="1" x14ac:dyDescent="0.25">
      <c r="A98" s="131"/>
      <c r="B98" s="131"/>
      <c r="C98" s="131"/>
      <c r="D98" s="131"/>
      <c r="E98" s="131"/>
      <c r="F98" s="131"/>
      <c r="G98" s="131"/>
      <c r="H98" s="131"/>
      <c r="I98" s="131"/>
      <c r="J98" s="131"/>
      <c r="K98" s="131"/>
      <c r="L98" s="131"/>
      <c r="M98" s="131"/>
      <c r="N98" s="131"/>
      <c r="O98" s="131"/>
      <c r="P98" s="131"/>
      <c r="Q98" s="131"/>
      <c r="R98" s="131"/>
    </row>
    <row r="99" spans="1:18" ht="15.75" customHeight="1" x14ac:dyDescent="0.25">
      <c r="A99" s="131"/>
      <c r="B99" s="131"/>
      <c r="C99" s="131"/>
      <c r="D99" s="131"/>
      <c r="E99" s="131"/>
      <c r="F99" s="131"/>
      <c r="G99" s="131"/>
      <c r="H99" s="131"/>
      <c r="I99" s="131"/>
      <c r="J99" s="131"/>
      <c r="K99" s="131"/>
      <c r="L99" s="131"/>
      <c r="M99" s="131"/>
      <c r="N99" s="131"/>
      <c r="O99" s="131"/>
      <c r="P99" s="131"/>
      <c r="Q99" s="131"/>
      <c r="R99" s="131"/>
    </row>
    <row r="100" spans="1:18" ht="15.75" customHeight="1" x14ac:dyDescent="0.25">
      <c r="A100" s="131"/>
      <c r="B100" s="131"/>
      <c r="C100" s="131"/>
      <c r="D100" s="131"/>
      <c r="E100" s="131"/>
      <c r="F100" s="131"/>
      <c r="G100" s="131"/>
      <c r="H100" s="131"/>
      <c r="I100" s="131"/>
      <c r="J100" s="131"/>
      <c r="K100" s="131"/>
      <c r="L100" s="131"/>
      <c r="M100" s="131"/>
      <c r="N100" s="131"/>
      <c r="O100" s="131"/>
      <c r="P100" s="131"/>
      <c r="Q100" s="131"/>
      <c r="R100" s="131"/>
    </row>
    <row r="101" spans="1:18" ht="15.75" customHeight="1" x14ac:dyDescent="0.25">
      <c r="A101" s="131"/>
      <c r="B101" s="131"/>
      <c r="C101" s="131"/>
      <c r="D101" s="131"/>
      <c r="E101" s="131"/>
      <c r="F101" s="131"/>
      <c r="G101" s="131"/>
      <c r="H101" s="131"/>
      <c r="I101" s="131"/>
      <c r="J101" s="131"/>
      <c r="K101" s="131"/>
      <c r="L101" s="131"/>
      <c r="M101" s="131"/>
      <c r="N101" s="131"/>
      <c r="O101" s="131"/>
      <c r="P101" s="131"/>
      <c r="Q101" s="131"/>
      <c r="R101" s="131"/>
    </row>
    <row r="102" spans="1:18" ht="15.75" customHeight="1" x14ac:dyDescent="0.25">
      <c r="A102" s="131"/>
      <c r="B102" s="131"/>
      <c r="C102" s="131"/>
      <c r="D102" s="131"/>
      <c r="E102" s="131"/>
      <c r="F102" s="131"/>
      <c r="G102" s="131"/>
      <c r="H102" s="131"/>
      <c r="I102" s="131"/>
      <c r="J102" s="131"/>
      <c r="K102" s="131"/>
      <c r="L102" s="131"/>
      <c r="M102" s="131"/>
      <c r="N102" s="131"/>
      <c r="O102" s="131"/>
      <c r="P102" s="131"/>
      <c r="Q102" s="131"/>
      <c r="R102" s="131"/>
    </row>
    <row r="103" spans="1:18" ht="15.75" customHeight="1" x14ac:dyDescent="0.25">
      <c r="A103" s="131"/>
      <c r="B103" s="131"/>
      <c r="C103" s="131"/>
      <c r="D103" s="131"/>
      <c r="E103" s="131"/>
      <c r="F103" s="131"/>
      <c r="G103" s="131"/>
      <c r="H103" s="131"/>
      <c r="I103" s="131"/>
      <c r="J103" s="131"/>
      <c r="K103" s="131"/>
      <c r="L103" s="131"/>
      <c r="M103" s="131"/>
      <c r="N103" s="131"/>
      <c r="O103" s="131"/>
      <c r="P103" s="131"/>
      <c r="Q103" s="131"/>
      <c r="R103" s="131"/>
    </row>
    <row r="104" spans="1:18" ht="15.75" customHeight="1" x14ac:dyDescent="0.25">
      <c r="A104" s="131"/>
      <c r="B104" s="131"/>
      <c r="C104" s="131"/>
      <c r="D104" s="131"/>
      <c r="E104" s="131"/>
      <c r="F104" s="131"/>
      <c r="G104" s="131"/>
      <c r="H104" s="131"/>
      <c r="I104" s="131"/>
      <c r="J104" s="131"/>
      <c r="K104" s="131"/>
      <c r="L104" s="131"/>
      <c r="M104" s="131"/>
      <c r="N104" s="131"/>
      <c r="O104" s="131"/>
      <c r="P104" s="131"/>
      <c r="Q104" s="131"/>
      <c r="R104" s="131"/>
    </row>
    <row r="105" spans="1:18" ht="15.75" customHeight="1" x14ac:dyDescent="0.25">
      <c r="A105" s="131"/>
      <c r="B105" s="131"/>
      <c r="C105" s="131"/>
      <c r="D105" s="131"/>
      <c r="E105" s="131"/>
      <c r="F105" s="131"/>
      <c r="G105" s="131"/>
      <c r="H105" s="131"/>
      <c r="I105" s="131"/>
      <c r="J105" s="131"/>
      <c r="K105" s="131"/>
      <c r="L105" s="131"/>
      <c r="M105" s="131"/>
      <c r="N105" s="131"/>
      <c r="O105" s="131"/>
      <c r="P105" s="131"/>
      <c r="Q105" s="131"/>
      <c r="R105" s="131"/>
    </row>
    <row r="106" spans="1:18" ht="15.75" customHeight="1" x14ac:dyDescent="0.25">
      <c r="A106" s="131"/>
      <c r="B106" s="131"/>
      <c r="C106" s="131"/>
      <c r="D106" s="131"/>
      <c r="E106" s="131"/>
      <c r="F106" s="131"/>
      <c r="G106" s="131"/>
      <c r="H106" s="131"/>
      <c r="I106" s="131"/>
      <c r="J106" s="131"/>
      <c r="K106" s="131"/>
      <c r="L106" s="131"/>
      <c r="M106" s="131"/>
      <c r="N106" s="131"/>
      <c r="O106" s="131"/>
      <c r="P106" s="131"/>
      <c r="Q106" s="131"/>
      <c r="R106" s="131"/>
    </row>
    <row r="107" spans="1:18" ht="15.75" customHeight="1" x14ac:dyDescent="0.25">
      <c r="A107" s="131"/>
      <c r="B107" s="131"/>
      <c r="C107" s="131"/>
      <c r="D107" s="131"/>
      <c r="E107" s="131"/>
      <c r="F107" s="131"/>
      <c r="G107" s="131"/>
      <c r="H107" s="131"/>
      <c r="I107" s="131"/>
      <c r="J107" s="131"/>
      <c r="K107" s="131"/>
      <c r="L107" s="131"/>
      <c r="M107" s="131"/>
      <c r="N107" s="131"/>
      <c r="O107" s="131"/>
      <c r="P107" s="131"/>
      <c r="Q107" s="131"/>
      <c r="R107" s="131"/>
    </row>
    <row r="108" spans="1:18" ht="15.75" customHeight="1" x14ac:dyDescent="0.25">
      <c r="A108" s="131"/>
      <c r="B108" s="131"/>
      <c r="C108" s="131"/>
      <c r="D108" s="131"/>
      <c r="E108" s="131"/>
      <c r="F108" s="131"/>
      <c r="G108" s="131"/>
      <c r="H108" s="131"/>
      <c r="I108" s="131"/>
      <c r="J108" s="131"/>
      <c r="K108" s="131"/>
      <c r="L108" s="131"/>
      <c r="M108" s="131"/>
      <c r="N108" s="131"/>
      <c r="O108" s="131"/>
      <c r="P108" s="131"/>
      <c r="Q108" s="131"/>
      <c r="R108" s="131"/>
    </row>
    <row r="109" spans="1:18" ht="15.75" customHeight="1" x14ac:dyDescent="0.25">
      <c r="A109" s="131"/>
      <c r="B109" s="131"/>
      <c r="C109" s="131"/>
      <c r="D109" s="131"/>
      <c r="E109" s="131"/>
      <c r="F109" s="131"/>
      <c r="G109" s="131"/>
      <c r="H109" s="131"/>
      <c r="I109" s="131"/>
      <c r="J109" s="131"/>
      <c r="K109" s="131"/>
      <c r="L109" s="131"/>
      <c r="M109" s="131"/>
      <c r="N109" s="131"/>
      <c r="O109" s="131"/>
      <c r="P109" s="131"/>
      <c r="Q109" s="131"/>
      <c r="R109" s="131"/>
    </row>
    <row r="110" spans="1:18" ht="15.75" customHeight="1" x14ac:dyDescent="0.25">
      <c r="A110" s="131"/>
      <c r="B110" s="131"/>
      <c r="C110" s="131"/>
      <c r="D110" s="131"/>
      <c r="E110" s="131"/>
      <c r="F110" s="131"/>
      <c r="G110" s="131"/>
      <c r="H110" s="131"/>
      <c r="I110" s="131"/>
      <c r="J110" s="131"/>
      <c r="K110" s="131"/>
      <c r="L110" s="131"/>
      <c r="M110" s="131"/>
      <c r="N110" s="131"/>
      <c r="O110" s="131"/>
      <c r="P110" s="131"/>
      <c r="Q110" s="131"/>
      <c r="R110" s="131"/>
    </row>
    <row r="111" spans="1:18" ht="15.75" customHeight="1" x14ac:dyDescent="0.25">
      <c r="A111" s="131"/>
      <c r="B111" s="131"/>
      <c r="C111" s="131"/>
      <c r="D111" s="131"/>
      <c r="E111" s="131"/>
      <c r="F111" s="131"/>
      <c r="G111" s="131"/>
      <c r="H111" s="131"/>
      <c r="I111" s="131"/>
      <c r="J111" s="131"/>
      <c r="K111" s="131"/>
      <c r="L111" s="131"/>
      <c r="M111" s="131"/>
      <c r="N111" s="131"/>
      <c r="O111" s="131"/>
      <c r="P111" s="131"/>
      <c r="Q111" s="131"/>
      <c r="R111" s="131"/>
    </row>
    <row r="112" spans="1:18" ht="15.75" customHeight="1" x14ac:dyDescent="0.25">
      <c r="A112" s="131"/>
      <c r="B112" s="131"/>
      <c r="C112" s="131"/>
      <c r="D112" s="131"/>
      <c r="E112" s="131"/>
      <c r="F112" s="131"/>
      <c r="G112" s="131"/>
      <c r="H112" s="131"/>
      <c r="I112" s="131"/>
      <c r="J112" s="131"/>
      <c r="K112" s="131"/>
      <c r="L112" s="131"/>
      <c r="M112" s="131"/>
      <c r="N112" s="131"/>
      <c r="O112" s="131"/>
      <c r="P112" s="131"/>
      <c r="Q112" s="131"/>
      <c r="R112" s="131"/>
    </row>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mergeCells count="194">
    <mergeCell ref="E29:E30"/>
    <mergeCell ref="S29:S30"/>
    <mergeCell ref="T29:U30"/>
    <mergeCell ref="V29:X30"/>
    <mergeCell ref="A27:A28"/>
    <mergeCell ref="A29:A30"/>
    <mergeCell ref="A77:B77"/>
    <mergeCell ref="E77:X77"/>
    <mergeCell ref="A74:B74"/>
    <mergeCell ref="D74:D76"/>
    <mergeCell ref="E74:X76"/>
    <mergeCell ref="A75:B75"/>
    <mergeCell ref="A76:B76"/>
    <mergeCell ref="D62:D64"/>
    <mergeCell ref="E62:X64"/>
    <mergeCell ref="A63:B63"/>
    <mergeCell ref="A64:B64"/>
    <mergeCell ref="B33:B34"/>
    <mergeCell ref="C33:C34"/>
    <mergeCell ref="D33:D34"/>
    <mergeCell ref="E33:E34"/>
    <mergeCell ref="S33:S34"/>
    <mergeCell ref="T33:U34"/>
    <mergeCell ref="A73:B73"/>
    <mergeCell ref="V19:X20"/>
    <mergeCell ref="V21:X22"/>
    <mergeCell ref="V23:X24"/>
    <mergeCell ref="B58:D58"/>
    <mergeCell ref="A60:X60"/>
    <mergeCell ref="A61:D61"/>
    <mergeCell ref="A62:B62"/>
    <mergeCell ref="T25:U26"/>
    <mergeCell ref="V25:X26"/>
    <mergeCell ref="C27:C28"/>
    <mergeCell ref="D27:D28"/>
    <mergeCell ref="E27:E28"/>
    <mergeCell ref="S27:S28"/>
    <mergeCell ref="T27:U28"/>
    <mergeCell ref="V27:X28"/>
    <mergeCell ref="A35:A36"/>
    <mergeCell ref="B35:B36"/>
    <mergeCell ref="C35:C36"/>
    <mergeCell ref="D35:D36"/>
    <mergeCell ref="E35:E36"/>
    <mergeCell ref="B27:B28"/>
    <mergeCell ref="B29:B30"/>
    <mergeCell ref="C29:C30"/>
    <mergeCell ref="D29:D30"/>
    <mergeCell ref="E73:X73"/>
    <mergeCell ref="A69:B69"/>
    <mergeCell ref="E69:X69"/>
    <mergeCell ref="A70:B70"/>
    <mergeCell ref="D70:D72"/>
    <mergeCell ref="E70:X72"/>
    <mergeCell ref="A72:B72"/>
    <mergeCell ref="A65:B65"/>
    <mergeCell ref="E65:X65"/>
    <mergeCell ref="A68:B68"/>
    <mergeCell ref="S35:S36"/>
    <mergeCell ref="T35:U36"/>
    <mergeCell ref="V35:X36"/>
    <mergeCell ref="E21:E22"/>
    <mergeCell ref="S21:S22"/>
    <mergeCell ref="T21:U22"/>
    <mergeCell ref="V31:X32"/>
    <mergeCell ref="V33:X34"/>
    <mergeCell ref="A71:B71"/>
    <mergeCell ref="A48:A49"/>
    <mergeCell ref="B48:B49"/>
    <mergeCell ref="C48:C49"/>
    <mergeCell ref="D48:D49"/>
    <mergeCell ref="E48:P48"/>
    <mergeCell ref="Q48:Q49"/>
    <mergeCell ref="R48:X57"/>
    <mergeCell ref="A50:A53"/>
    <mergeCell ref="B53:D53"/>
    <mergeCell ref="A54:A57"/>
    <mergeCell ref="B57:D57"/>
    <mergeCell ref="A66:B66"/>
    <mergeCell ref="D66:D68"/>
    <mergeCell ref="E66:X68"/>
    <mergeCell ref="A67:B67"/>
    <mergeCell ref="V17:X18"/>
    <mergeCell ref="B19:B20"/>
    <mergeCell ref="C19:C20"/>
    <mergeCell ref="D19:D20"/>
    <mergeCell ref="E19:E20"/>
    <mergeCell ref="S19:S20"/>
    <mergeCell ref="T19:U20"/>
    <mergeCell ref="A19:A20"/>
    <mergeCell ref="A47:X47"/>
    <mergeCell ref="C23:C24"/>
    <mergeCell ref="D23:D24"/>
    <mergeCell ref="E23:E24"/>
    <mergeCell ref="S23:S24"/>
    <mergeCell ref="T23:U24"/>
    <mergeCell ref="B21:B22"/>
    <mergeCell ref="C21:C22"/>
    <mergeCell ref="D21:D22"/>
    <mergeCell ref="A17:A18"/>
    <mergeCell ref="B17:B18"/>
    <mergeCell ref="C17:C18"/>
    <mergeCell ref="D17:D18"/>
    <mergeCell ref="E17:E18"/>
    <mergeCell ref="S17:S18"/>
    <mergeCell ref="T17:U18"/>
    <mergeCell ref="A12:B12"/>
    <mergeCell ref="C12:M12"/>
    <mergeCell ref="N12:Q12"/>
    <mergeCell ref="R12:X12"/>
    <mergeCell ref="A14:X14"/>
    <mergeCell ref="A15:A16"/>
    <mergeCell ref="B15:B16"/>
    <mergeCell ref="C15:C16"/>
    <mergeCell ref="D15:D16"/>
    <mergeCell ref="E15:E16"/>
    <mergeCell ref="G15:R15"/>
    <mergeCell ref="S15:S16"/>
    <mergeCell ref="T15:U16"/>
    <mergeCell ref="V15:X16"/>
    <mergeCell ref="C11:H11"/>
    <mergeCell ref="J11:K11"/>
    <mergeCell ref="L11:M11"/>
    <mergeCell ref="N11:X11"/>
    <mergeCell ref="A7:B7"/>
    <mergeCell ref="C7:X7"/>
    <mergeCell ref="A9:B9"/>
    <mergeCell ref="C9:X9"/>
    <mergeCell ref="A10:B11"/>
    <mergeCell ref="C10:H10"/>
    <mergeCell ref="J10:K10"/>
    <mergeCell ref="L10:M10"/>
    <mergeCell ref="N10:P10"/>
    <mergeCell ref="A1:C3"/>
    <mergeCell ref="D1:S3"/>
    <mergeCell ref="T1:U1"/>
    <mergeCell ref="V1:X1"/>
    <mergeCell ref="T2:U2"/>
    <mergeCell ref="V2:X2"/>
    <mergeCell ref="T3:U3"/>
    <mergeCell ref="V3:X3"/>
    <mergeCell ref="Q10:R10"/>
    <mergeCell ref="S10:U10"/>
    <mergeCell ref="W10:X10"/>
    <mergeCell ref="H5:L5"/>
    <mergeCell ref="A21:A22"/>
    <mergeCell ref="B23:B24"/>
    <mergeCell ref="A37:A38"/>
    <mergeCell ref="B37:B38"/>
    <mergeCell ref="C37:C38"/>
    <mergeCell ref="D37:D38"/>
    <mergeCell ref="E37:E38"/>
    <mergeCell ref="S37:S38"/>
    <mergeCell ref="T37:U38"/>
    <mergeCell ref="B31:B32"/>
    <mergeCell ref="C31:C32"/>
    <mergeCell ref="D31:D32"/>
    <mergeCell ref="E31:E32"/>
    <mergeCell ref="S31:S32"/>
    <mergeCell ref="T31:U32"/>
    <mergeCell ref="A33:A34"/>
    <mergeCell ref="A31:A32"/>
    <mergeCell ref="A23:A24"/>
    <mergeCell ref="A25:A26"/>
    <mergeCell ref="B25:B26"/>
    <mergeCell ref="C25:C26"/>
    <mergeCell ref="D25:D26"/>
    <mergeCell ref="E25:E26"/>
    <mergeCell ref="S25:S26"/>
    <mergeCell ref="V37:X38"/>
    <mergeCell ref="A39:A40"/>
    <mergeCell ref="B39:B40"/>
    <mergeCell ref="C39:C40"/>
    <mergeCell ref="D39:D40"/>
    <mergeCell ref="E39:E40"/>
    <mergeCell ref="S39:S40"/>
    <mergeCell ref="T39:U40"/>
    <mergeCell ref="V39:X40"/>
    <mergeCell ref="A41:A42"/>
    <mergeCell ref="B41:B42"/>
    <mergeCell ref="C41:C42"/>
    <mergeCell ref="D41:D42"/>
    <mergeCell ref="E41:E42"/>
    <mergeCell ref="S41:S42"/>
    <mergeCell ref="T41:U42"/>
    <mergeCell ref="V41:X42"/>
    <mergeCell ref="A43:A44"/>
    <mergeCell ref="B43:B44"/>
    <mergeCell ref="C43:C44"/>
    <mergeCell ref="D43:D44"/>
    <mergeCell ref="E43:E44"/>
    <mergeCell ref="S43:S44"/>
    <mergeCell ref="T43:U44"/>
    <mergeCell ref="V43:X44"/>
  </mergeCells>
  <pageMargins left="0.7" right="0.7" top="0.75" bottom="0.75" header="0" footer="0"/>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D3328-B251-4F8D-B8C7-E440A411AF82}">
  <dimension ref="A1:AC983"/>
  <sheetViews>
    <sheetView zoomScale="40" zoomScaleNormal="40" workbookViewId="0">
      <selection activeCell="V1" sqref="V1:X1"/>
    </sheetView>
  </sheetViews>
  <sheetFormatPr baseColWidth="10" defaultColWidth="12.625" defaultRowHeight="15" customHeight="1" x14ac:dyDescent="0.2"/>
  <cols>
    <col min="1" max="1" width="9.375" style="1" customWidth="1"/>
    <col min="2" max="2" width="40.875" style="1" customWidth="1"/>
    <col min="3" max="3" width="29.125" style="1" customWidth="1"/>
    <col min="4" max="4" width="22.875" style="1" customWidth="1"/>
    <col min="5" max="5" width="23" style="1" customWidth="1"/>
    <col min="6" max="17" width="20.75" style="1" customWidth="1"/>
    <col min="18" max="18" width="25.75" style="1" customWidth="1"/>
    <col min="19" max="19" width="20.75" style="1" customWidth="1"/>
    <col min="20" max="20" width="13.5" style="1" customWidth="1"/>
    <col min="21" max="21" width="15.375" style="1" customWidth="1"/>
    <col min="22" max="22" width="14.625" style="1" customWidth="1"/>
    <col min="23" max="23" width="17.25" style="1" customWidth="1"/>
    <col min="24" max="24" width="24.75" style="1" customWidth="1"/>
    <col min="25" max="25" width="9.375" style="1" customWidth="1"/>
    <col min="26" max="16384" width="12.625" style="1"/>
  </cols>
  <sheetData>
    <row r="1" spans="1:24" ht="34.5" customHeight="1" x14ac:dyDescent="0.2">
      <c r="A1" s="595"/>
      <c r="B1" s="595"/>
      <c r="C1" s="595"/>
      <c r="D1" s="596" t="s">
        <v>63</v>
      </c>
      <c r="E1" s="596"/>
      <c r="F1" s="596"/>
      <c r="G1" s="596"/>
      <c r="H1" s="596"/>
      <c r="I1" s="596"/>
      <c r="J1" s="596"/>
      <c r="K1" s="596"/>
      <c r="L1" s="596"/>
      <c r="M1" s="596"/>
      <c r="N1" s="596"/>
      <c r="O1" s="596"/>
      <c r="P1" s="596"/>
      <c r="Q1" s="596"/>
      <c r="R1" s="596"/>
      <c r="S1" s="596"/>
      <c r="T1" s="597" t="s">
        <v>1</v>
      </c>
      <c r="U1" s="598"/>
      <c r="V1" s="347" t="s">
        <v>93</v>
      </c>
      <c r="W1" s="348"/>
      <c r="X1" s="348"/>
    </row>
    <row r="2" spans="1:24" ht="34.5" customHeight="1" x14ac:dyDescent="0.2">
      <c r="A2" s="595"/>
      <c r="B2" s="595"/>
      <c r="C2" s="595"/>
      <c r="D2" s="596"/>
      <c r="E2" s="596"/>
      <c r="F2" s="596"/>
      <c r="G2" s="596"/>
      <c r="H2" s="596"/>
      <c r="I2" s="596"/>
      <c r="J2" s="596"/>
      <c r="K2" s="596"/>
      <c r="L2" s="596"/>
      <c r="M2" s="596"/>
      <c r="N2" s="596"/>
      <c r="O2" s="596"/>
      <c r="P2" s="596"/>
      <c r="Q2" s="596"/>
      <c r="R2" s="596"/>
      <c r="S2" s="596"/>
      <c r="T2" s="597" t="s">
        <v>2</v>
      </c>
      <c r="U2" s="598"/>
      <c r="V2" s="347">
        <v>1</v>
      </c>
      <c r="W2" s="348"/>
      <c r="X2" s="348"/>
    </row>
    <row r="3" spans="1:24" ht="34.5" customHeight="1" x14ac:dyDescent="0.2">
      <c r="A3" s="595"/>
      <c r="B3" s="595"/>
      <c r="C3" s="595"/>
      <c r="D3" s="596"/>
      <c r="E3" s="596"/>
      <c r="F3" s="596"/>
      <c r="G3" s="596"/>
      <c r="H3" s="596"/>
      <c r="I3" s="596"/>
      <c r="J3" s="596"/>
      <c r="K3" s="596"/>
      <c r="L3" s="596"/>
      <c r="M3" s="596"/>
      <c r="N3" s="596"/>
      <c r="O3" s="596"/>
      <c r="P3" s="596"/>
      <c r="Q3" s="596"/>
      <c r="R3" s="596"/>
      <c r="S3" s="596"/>
      <c r="T3" s="597" t="s">
        <v>3</v>
      </c>
      <c r="U3" s="598"/>
      <c r="V3" s="349">
        <v>44409</v>
      </c>
      <c r="W3" s="348"/>
      <c r="X3" s="348"/>
    </row>
    <row r="4" spans="1:24" ht="39.75" customHeight="1" x14ac:dyDescent="0.2">
      <c r="A4" s="2"/>
      <c r="B4" s="2"/>
      <c r="C4" s="2"/>
      <c r="D4" s="2"/>
      <c r="E4" s="2"/>
      <c r="F4" s="2"/>
      <c r="G4" s="2"/>
      <c r="H4" s="2"/>
      <c r="I4" s="2"/>
      <c r="J4" s="2"/>
      <c r="K4" s="2"/>
      <c r="L4" s="2"/>
      <c r="M4" s="2"/>
      <c r="N4" s="2"/>
      <c r="O4" s="2"/>
      <c r="P4" s="2"/>
      <c r="Q4" s="2"/>
      <c r="R4" s="2"/>
      <c r="S4" s="2"/>
      <c r="T4" s="2"/>
      <c r="U4" s="2"/>
      <c r="V4" s="2"/>
      <c r="W4" s="2"/>
      <c r="X4" s="2"/>
    </row>
    <row r="5" spans="1:24" ht="39.75" customHeight="1" x14ac:dyDescent="0.45">
      <c r="A5" s="2"/>
      <c r="B5" s="3" t="s">
        <v>3</v>
      </c>
      <c r="C5" s="4">
        <v>2023</v>
      </c>
      <c r="D5" s="5"/>
      <c r="E5" s="6" t="s">
        <v>61</v>
      </c>
      <c r="F5" s="7"/>
      <c r="G5" s="5"/>
      <c r="H5" s="609" t="s">
        <v>198</v>
      </c>
      <c r="I5" s="609"/>
      <c r="J5" s="609"/>
      <c r="K5" s="609"/>
      <c r="L5" s="2"/>
      <c r="M5" s="2"/>
      <c r="N5" s="2"/>
      <c r="O5" s="2"/>
      <c r="P5" s="2"/>
      <c r="Q5" s="2"/>
      <c r="R5" s="2"/>
      <c r="S5" s="2"/>
      <c r="T5" s="2"/>
      <c r="U5" s="2"/>
      <c r="V5" s="2"/>
      <c r="W5" s="2"/>
      <c r="X5" s="2"/>
    </row>
    <row r="6" spans="1:24" ht="39.75" customHeight="1" x14ac:dyDescent="0.2">
      <c r="A6" s="2"/>
      <c r="B6" s="2"/>
      <c r="C6" s="2"/>
      <c r="D6" s="2"/>
      <c r="E6" s="2"/>
      <c r="F6" s="2"/>
      <c r="G6" s="2"/>
      <c r="H6" s="2"/>
      <c r="I6" s="2"/>
      <c r="J6" s="2"/>
      <c r="K6" s="2"/>
      <c r="L6" s="2"/>
      <c r="M6" s="2"/>
      <c r="N6" s="2"/>
      <c r="O6" s="2"/>
      <c r="P6" s="2"/>
      <c r="Q6" s="2"/>
      <c r="R6" s="2"/>
      <c r="S6" s="2"/>
      <c r="T6" s="2"/>
      <c r="U6" s="2"/>
      <c r="V6" s="2"/>
      <c r="W6" s="2"/>
      <c r="X6" s="2"/>
    </row>
    <row r="7" spans="1:24" ht="48.75" customHeight="1" x14ac:dyDescent="0.35">
      <c r="A7" s="610" t="s">
        <v>4</v>
      </c>
      <c r="B7" s="605"/>
      <c r="C7" s="601" t="s">
        <v>127</v>
      </c>
      <c r="D7" s="611"/>
      <c r="E7" s="611"/>
      <c r="F7" s="611"/>
      <c r="G7" s="611"/>
      <c r="H7" s="611"/>
      <c r="I7" s="611"/>
      <c r="J7" s="611"/>
      <c r="K7" s="611"/>
      <c r="L7" s="611"/>
      <c r="M7" s="611"/>
      <c r="N7" s="611"/>
      <c r="O7" s="611"/>
      <c r="P7" s="611"/>
      <c r="Q7" s="611"/>
      <c r="R7" s="611"/>
      <c r="S7" s="611"/>
      <c r="T7" s="611"/>
      <c r="U7" s="611"/>
      <c r="V7" s="611"/>
      <c r="W7" s="611"/>
      <c r="X7" s="611"/>
    </row>
    <row r="8" spans="1:24" ht="20.25" x14ac:dyDescent="0.2">
      <c r="A8" s="8"/>
      <c r="B8" s="8"/>
      <c r="C8" s="8"/>
      <c r="D8" s="8"/>
      <c r="E8" s="8"/>
      <c r="F8" s="8"/>
      <c r="G8" s="8"/>
      <c r="H8" s="8"/>
      <c r="I8" s="8"/>
      <c r="J8" s="8"/>
      <c r="K8" s="8"/>
      <c r="L8" s="8"/>
      <c r="M8" s="8"/>
      <c r="N8" s="8"/>
      <c r="O8" s="8"/>
      <c r="P8" s="8"/>
      <c r="Q8" s="8"/>
      <c r="R8" s="8"/>
      <c r="S8" s="8"/>
      <c r="T8" s="8"/>
      <c r="U8" s="8"/>
      <c r="V8" s="8"/>
      <c r="W8" s="8"/>
      <c r="X8" s="8"/>
    </row>
    <row r="9" spans="1:24" ht="60.75" customHeight="1" x14ac:dyDescent="0.35">
      <c r="A9" s="610" t="s">
        <v>5</v>
      </c>
      <c r="B9" s="605"/>
      <c r="C9" s="603" t="s">
        <v>199</v>
      </c>
      <c r="D9" s="602"/>
      <c r="E9" s="602"/>
      <c r="F9" s="602"/>
      <c r="G9" s="602"/>
      <c r="H9" s="602"/>
      <c r="I9" s="602"/>
      <c r="J9" s="602"/>
      <c r="K9" s="602"/>
      <c r="L9" s="602"/>
      <c r="M9" s="602"/>
      <c r="N9" s="602"/>
      <c r="O9" s="602"/>
      <c r="P9" s="602"/>
      <c r="Q9" s="602"/>
      <c r="R9" s="602"/>
      <c r="S9" s="602"/>
      <c r="T9" s="602"/>
      <c r="U9" s="602"/>
      <c r="V9" s="602"/>
      <c r="W9" s="602"/>
      <c r="X9" s="602"/>
    </row>
    <row r="10" spans="1:24" ht="87" customHeight="1" x14ac:dyDescent="0.35">
      <c r="A10" s="599" t="s">
        <v>6</v>
      </c>
      <c r="B10" s="600"/>
      <c r="C10" s="601" t="s">
        <v>102</v>
      </c>
      <c r="D10" s="602"/>
      <c r="E10" s="602"/>
      <c r="F10" s="602"/>
      <c r="G10" s="602"/>
      <c r="H10" s="602"/>
      <c r="I10" s="9" t="s">
        <v>7</v>
      </c>
      <c r="J10" s="603" t="s">
        <v>128</v>
      </c>
      <c r="K10" s="602"/>
      <c r="L10" s="604" t="s">
        <v>8</v>
      </c>
      <c r="M10" s="605"/>
      <c r="N10" s="606" t="s">
        <v>221</v>
      </c>
      <c r="O10" s="607"/>
      <c r="P10" s="607"/>
      <c r="Q10" s="607"/>
      <c r="R10" s="607"/>
      <c r="S10" s="607"/>
      <c r="T10" s="607"/>
      <c r="U10" s="607"/>
      <c r="V10" s="607"/>
      <c r="W10" s="607"/>
      <c r="X10" s="608"/>
    </row>
    <row r="11" spans="1:24" ht="60.75" customHeight="1" x14ac:dyDescent="0.35">
      <c r="A11" s="610" t="s">
        <v>11</v>
      </c>
      <c r="B11" s="605"/>
      <c r="C11" s="635" t="s">
        <v>103</v>
      </c>
      <c r="D11" s="611"/>
      <c r="E11" s="611"/>
      <c r="F11" s="611"/>
      <c r="G11" s="611"/>
      <c r="H11" s="611"/>
      <c r="I11" s="611"/>
      <c r="J11" s="611"/>
      <c r="K11" s="611"/>
      <c r="L11" s="611"/>
      <c r="M11" s="611"/>
      <c r="N11" s="604" t="s">
        <v>12</v>
      </c>
      <c r="O11" s="605"/>
      <c r="P11" s="605"/>
      <c r="Q11" s="605"/>
      <c r="R11" s="612" t="s">
        <v>104</v>
      </c>
      <c r="S11" s="612"/>
      <c r="T11" s="612"/>
      <c r="U11" s="612"/>
      <c r="V11" s="612"/>
      <c r="W11" s="612"/>
      <c r="X11" s="612"/>
    </row>
    <row r="12" spans="1:24" ht="25.5" customHeight="1" thickBot="1" x14ac:dyDescent="0.25">
      <c r="A12" s="2"/>
      <c r="B12" s="2"/>
      <c r="C12" s="2"/>
      <c r="D12" s="2"/>
      <c r="E12" s="2"/>
      <c r="F12" s="2"/>
      <c r="G12" s="2"/>
      <c r="H12" s="2"/>
      <c r="I12" s="2"/>
      <c r="J12" s="2"/>
      <c r="K12" s="2"/>
      <c r="L12" s="2"/>
      <c r="M12" s="2"/>
      <c r="N12" s="2"/>
      <c r="O12" s="2"/>
      <c r="P12" s="2"/>
      <c r="Q12" s="2"/>
      <c r="R12" s="2"/>
      <c r="S12" s="2"/>
      <c r="T12" s="2"/>
      <c r="U12" s="2"/>
      <c r="V12" s="2"/>
      <c r="W12" s="2"/>
      <c r="X12" s="2"/>
    </row>
    <row r="13" spans="1:24" ht="39.75" customHeight="1" thickBot="1" x14ac:dyDescent="0.25">
      <c r="A13" s="613" t="s">
        <v>13</v>
      </c>
      <c r="B13" s="614"/>
      <c r="C13" s="614"/>
      <c r="D13" s="614"/>
      <c r="E13" s="614"/>
      <c r="F13" s="614"/>
      <c r="G13" s="614"/>
      <c r="H13" s="614"/>
      <c r="I13" s="614"/>
      <c r="J13" s="614"/>
      <c r="K13" s="614"/>
      <c r="L13" s="614"/>
      <c r="M13" s="614"/>
      <c r="N13" s="614"/>
      <c r="O13" s="614"/>
      <c r="P13" s="614"/>
      <c r="Q13" s="614"/>
      <c r="R13" s="614"/>
      <c r="S13" s="614"/>
      <c r="T13" s="614"/>
      <c r="U13" s="614"/>
      <c r="V13" s="614"/>
      <c r="W13" s="614"/>
      <c r="X13" s="615"/>
    </row>
    <row r="14" spans="1:24" ht="47.25" customHeight="1" thickBot="1" x14ac:dyDescent="0.25">
      <c r="A14" s="628" t="s">
        <v>14</v>
      </c>
      <c r="B14" s="628" t="s">
        <v>15</v>
      </c>
      <c r="C14" s="630" t="s">
        <v>55</v>
      </c>
      <c r="D14" s="630" t="s">
        <v>16</v>
      </c>
      <c r="E14" s="630" t="s">
        <v>17</v>
      </c>
      <c r="F14" s="10"/>
      <c r="G14" s="616" t="s">
        <v>18</v>
      </c>
      <c r="H14" s="614"/>
      <c r="I14" s="614"/>
      <c r="J14" s="614"/>
      <c r="K14" s="614"/>
      <c r="L14" s="614"/>
      <c r="M14" s="614"/>
      <c r="N14" s="614"/>
      <c r="O14" s="614"/>
      <c r="P14" s="614"/>
      <c r="Q14" s="614"/>
      <c r="R14" s="614"/>
      <c r="S14" s="617" t="s">
        <v>56</v>
      </c>
      <c r="T14" s="619" t="s">
        <v>19</v>
      </c>
      <c r="U14" s="620"/>
      <c r="V14" s="623" t="s">
        <v>20</v>
      </c>
      <c r="W14" s="620"/>
      <c r="X14" s="624"/>
    </row>
    <row r="15" spans="1:24" ht="34.5" customHeight="1" thickBot="1" x14ac:dyDescent="0.25">
      <c r="A15" s="629"/>
      <c r="B15" s="618"/>
      <c r="C15" s="618"/>
      <c r="D15" s="618"/>
      <c r="E15" s="618"/>
      <c r="F15" s="11" t="s">
        <v>21</v>
      </c>
      <c r="G15" s="12" t="s">
        <v>22</v>
      </c>
      <c r="H15" s="13" t="s">
        <v>23</v>
      </c>
      <c r="I15" s="13" t="s">
        <v>24</v>
      </c>
      <c r="J15" s="13" t="s">
        <v>25</v>
      </c>
      <c r="K15" s="14" t="s">
        <v>26</v>
      </c>
      <c r="L15" s="14" t="s">
        <v>27</v>
      </c>
      <c r="M15" s="13" t="s">
        <v>28</v>
      </c>
      <c r="N15" s="13" t="s">
        <v>29</v>
      </c>
      <c r="O15" s="13" t="s">
        <v>30</v>
      </c>
      <c r="P15" s="13" t="s">
        <v>31</v>
      </c>
      <c r="Q15" s="13" t="s">
        <v>32</v>
      </c>
      <c r="R15" s="15" t="s">
        <v>33</v>
      </c>
      <c r="S15" s="618"/>
      <c r="T15" s="621"/>
      <c r="U15" s="622"/>
      <c r="V15" s="625"/>
      <c r="W15" s="626"/>
      <c r="X15" s="627"/>
    </row>
    <row r="16" spans="1:24" ht="87.75" customHeight="1" x14ac:dyDescent="0.2">
      <c r="A16" s="559">
        <v>1</v>
      </c>
      <c r="B16" s="561" t="s">
        <v>235</v>
      </c>
      <c r="C16" s="393" t="s">
        <v>117</v>
      </c>
      <c r="D16" s="397">
        <f>((3250000/30)*4)</f>
        <v>433333.33333333331</v>
      </c>
      <c r="E16" s="397">
        <f>+D16</f>
        <v>433333.33333333331</v>
      </c>
      <c r="F16" s="16" t="s">
        <v>35</v>
      </c>
      <c r="G16" s="17"/>
      <c r="H16" s="18"/>
      <c r="I16" s="18"/>
      <c r="J16" s="18"/>
      <c r="K16" s="18"/>
      <c r="L16" s="18"/>
      <c r="M16" s="18"/>
      <c r="N16" s="18"/>
      <c r="O16" s="18"/>
      <c r="P16" s="18"/>
      <c r="Q16" s="18">
        <v>1</v>
      </c>
      <c r="R16" s="18"/>
      <c r="S16" s="563">
        <f>(SUM(G17:R17)/SUM(G16:R16))</f>
        <v>0</v>
      </c>
      <c r="T16" s="577" t="s">
        <v>135</v>
      </c>
      <c r="U16" s="566"/>
      <c r="V16" s="631"/>
      <c r="W16" s="578"/>
      <c r="X16" s="566"/>
    </row>
    <row r="17" spans="1:29" ht="82.5" customHeight="1" thickBot="1" x14ac:dyDescent="0.25">
      <c r="A17" s="560"/>
      <c r="B17" s="562"/>
      <c r="C17" s="394"/>
      <c r="D17" s="396"/>
      <c r="E17" s="396"/>
      <c r="F17" s="19" t="s">
        <v>36</v>
      </c>
      <c r="G17" s="20"/>
      <c r="H17" s="21"/>
      <c r="I17" s="21"/>
      <c r="J17" s="21"/>
      <c r="K17" s="21"/>
      <c r="L17" s="21"/>
      <c r="M17" s="21"/>
      <c r="N17" s="21"/>
      <c r="O17" s="21"/>
      <c r="P17" s="21"/>
      <c r="Q17" s="21"/>
      <c r="R17" s="22"/>
      <c r="S17" s="564"/>
      <c r="T17" s="579"/>
      <c r="U17" s="568"/>
      <c r="V17" s="632"/>
      <c r="W17" s="633"/>
      <c r="X17" s="634"/>
    </row>
    <row r="18" spans="1:29" ht="116.25" customHeight="1" x14ac:dyDescent="0.2">
      <c r="A18" s="559">
        <v>2</v>
      </c>
      <c r="B18" s="561" t="s">
        <v>152</v>
      </c>
      <c r="C18" s="393" t="s">
        <v>117</v>
      </c>
      <c r="D18" s="397">
        <f t="shared" ref="D18" si="0">((3250000/30)*4)</f>
        <v>433333.33333333331</v>
      </c>
      <c r="E18" s="397">
        <f t="shared" ref="E18" si="1">+D18</f>
        <v>433333.33333333331</v>
      </c>
      <c r="F18" s="16" t="s">
        <v>35</v>
      </c>
      <c r="G18" s="17"/>
      <c r="H18" s="18"/>
      <c r="I18" s="18">
        <v>1</v>
      </c>
      <c r="J18" s="18"/>
      <c r="K18" s="23"/>
      <c r="L18" s="18"/>
      <c r="M18" s="24"/>
      <c r="N18" s="18">
        <v>1</v>
      </c>
      <c r="O18" s="18"/>
      <c r="P18" s="18"/>
      <c r="Q18" s="18"/>
      <c r="R18" s="18"/>
      <c r="S18" s="575">
        <f>(SUM(G19:R19)/SUM(G18:R18))</f>
        <v>0</v>
      </c>
      <c r="T18" s="577" t="s">
        <v>153</v>
      </c>
      <c r="U18" s="578"/>
      <c r="V18" s="580"/>
      <c r="W18" s="570"/>
      <c r="X18" s="571"/>
    </row>
    <row r="19" spans="1:29" ht="116.25" customHeight="1" thickBot="1" x14ac:dyDescent="0.25">
      <c r="A19" s="560"/>
      <c r="B19" s="562"/>
      <c r="C19" s="394"/>
      <c r="D19" s="396"/>
      <c r="E19" s="396"/>
      <c r="F19" s="19" t="s">
        <v>36</v>
      </c>
      <c r="G19" s="20"/>
      <c r="H19" s="21"/>
      <c r="I19" s="21"/>
      <c r="J19" s="21"/>
      <c r="K19" s="21"/>
      <c r="L19" s="25"/>
      <c r="M19" s="26"/>
      <c r="N19" s="21"/>
      <c r="O19" s="21"/>
      <c r="P19" s="21"/>
      <c r="Q19" s="21"/>
      <c r="R19" s="27"/>
      <c r="S19" s="576"/>
      <c r="T19" s="579"/>
      <c r="U19" s="567"/>
      <c r="V19" s="572"/>
      <c r="W19" s="573"/>
      <c r="X19" s="574"/>
    </row>
    <row r="20" spans="1:29" ht="138.75" customHeight="1" x14ac:dyDescent="0.2">
      <c r="A20" s="559">
        <v>3</v>
      </c>
      <c r="B20" s="561" t="s">
        <v>228</v>
      </c>
      <c r="C20" s="393" t="s">
        <v>154</v>
      </c>
      <c r="D20" s="397">
        <f t="shared" ref="D20" si="2">((3250000/30)*4)</f>
        <v>433333.33333333331</v>
      </c>
      <c r="E20" s="397">
        <f t="shared" ref="E20" si="3">+D20</f>
        <v>433333.33333333331</v>
      </c>
      <c r="F20" s="16" t="s">
        <v>35</v>
      </c>
      <c r="G20" s="17"/>
      <c r="H20" s="18">
        <v>1</v>
      </c>
      <c r="I20" s="18"/>
      <c r="J20" s="18"/>
      <c r="K20" s="23"/>
      <c r="L20" s="18"/>
      <c r="M20" s="24"/>
      <c r="N20" s="18"/>
      <c r="O20" s="18"/>
      <c r="P20" s="18"/>
      <c r="Q20" s="18"/>
      <c r="R20" s="18"/>
      <c r="S20" s="575">
        <f>(SUM(G21:R21)/SUM(G20:R20))</f>
        <v>0</v>
      </c>
      <c r="T20" s="577" t="s">
        <v>156</v>
      </c>
      <c r="U20" s="578"/>
      <c r="V20" s="580"/>
      <c r="W20" s="570"/>
      <c r="X20" s="571"/>
    </row>
    <row r="21" spans="1:29" ht="138.75" customHeight="1" thickBot="1" x14ac:dyDescent="0.25">
      <c r="A21" s="560"/>
      <c r="B21" s="562"/>
      <c r="C21" s="394"/>
      <c r="D21" s="396"/>
      <c r="E21" s="396"/>
      <c r="F21" s="19" t="s">
        <v>36</v>
      </c>
      <c r="G21" s="20"/>
      <c r="H21" s="21"/>
      <c r="I21" s="21"/>
      <c r="J21" s="21"/>
      <c r="K21" s="21"/>
      <c r="L21" s="25"/>
      <c r="M21" s="26"/>
      <c r="N21" s="21"/>
      <c r="O21" s="21"/>
      <c r="P21" s="21"/>
      <c r="Q21" s="21"/>
      <c r="R21" s="27"/>
      <c r="S21" s="576"/>
      <c r="T21" s="579"/>
      <c r="U21" s="567"/>
      <c r="V21" s="572"/>
      <c r="W21" s="573"/>
      <c r="X21" s="574"/>
    </row>
    <row r="22" spans="1:29" ht="180.75" customHeight="1" x14ac:dyDescent="0.2">
      <c r="A22" s="559">
        <v>4</v>
      </c>
      <c r="B22" s="561" t="s">
        <v>229</v>
      </c>
      <c r="C22" s="393" t="s">
        <v>154</v>
      </c>
      <c r="D22" s="397">
        <f t="shared" ref="D22" si="4">((3250000/30)*4)</f>
        <v>433333.33333333331</v>
      </c>
      <c r="E22" s="397">
        <f t="shared" ref="E22" si="5">+D22</f>
        <v>433333.33333333331</v>
      </c>
      <c r="F22" s="16" t="s">
        <v>35</v>
      </c>
      <c r="G22" s="17"/>
      <c r="H22" s="18"/>
      <c r="I22" s="18">
        <v>1</v>
      </c>
      <c r="J22" s="18"/>
      <c r="K22" s="23"/>
      <c r="L22" s="18"/>
      <c r="M22" s="24"/>
      <c r="N22" s="18"/>
      <c r="O22" s="18"/>
      <c r="P22" s="18"/>
      <c r="Q22" s="18"/>
      <c r="R22" s="18"/>
      <c r="S22" s="575">
        <f>(SUM(G23:R23)/SUM(G22:R22))</f>
        <v>0</v>
      </c>
      <c r="T22" s="577" t="s">
        <v>157</v>
      </c>
      <c r="U22" s="578"/>
      <c r="V22" s="580"/>
      <c r="W22" s="570"/>
      <c r="X22" s="571"/>
    </row>
    <row r="23" spans="1:29" ht="180.75" customHeight="1" thickBot="1" x14ac:dyDescent="0.25">
      <c r="A23" s="560"/>
      <c r="B23" s="562"/>
      <c r="C23" s="394"/>
      <c r="D23" s="396"/>
      <c r="E23" s="396"/>
      <c r="F23" s="19" t="s">
        <v>36</v>
      </c>
      <c r="G23" s="20"/>
      <c r="H23" s="21"/>
      <c r="I23" s="21"/>
      <c r="J23" s="21"/>
      <c r="K23" s="21"/>
      <c r="L23" s="25"/>
      <c r="M23" s="26"/>
      <c r="N23" s="21"/>
      <c r="O23" s="21"/>
      <c r="P23" s="21"/>
      <c r="Q23" s="21"/>
      <c r="R23" s="27"/>
      <c r="S23" s="576"/>
      <c r="T23" s="579"/>
      <c r="U23" s="567"/>
      <c r="V23" s="572"/>
      <c r="W23" s="573"/>
      <c r="X23" s="574"/>
    </row>
    <row r="24" spans="1:29" ht="116.25" customHeight="1" x14ac:dyDescent="0.2">
      <c r="A24" s="559">
        <v>5</v>
      </c>
      <c r="B24" s="561" t="s">
        <v>193</v>
      </c>
      <c r="C24" s="393" t="s">
        <v>154</v>
      </c>
      <c r="D24" s="397">
        <f t="shared" ref="D24" si="6">((3250000/30)*4)</f>
        <v>433333.33333333331</v>
      </c>
      <c r="E24" s="397">
        <f t="shared" ref="E24" si="7">+D24</f>
        <v>433333.33333333331</v>
      </c>
      <c r="F24" s="16" t="s">
        <v>35</v>
      </c>
      <c r="G24" s="17"/>
      <c r="H24" s="18"/>
      <c r="I24" s="18"/>
      <c r="J24" s="18"/>
      <c r="K24" s="23"/>
      <c r="L24" s="18"/>
      <c r="M24" s="24"/>
      <c r="N24" s="18"/>
      <c r="O24" s="18"/>
      <c r="P24" s="18"/>
      <c r="Q24" s="18"/>
      <c r="R24" s="18">
        <v>1</v>
      </c>
      <c r="S24" s="575">
        <f>(SUM(G25:R25)/SUM(G24:R24))</f>
        <v>0</v>
      </c>
      <c r="T24" s="577" t="s">
        <v>230</v>
      </c>
      <c r="U24" s="578"/>
      <c r="V24" s="580"/>
      <c r="W24" s="570"/>
      <c r="X24" s="571"/>
    </row>
    <row r="25" spans="1:29" ht="116.25" customHeight="1" thickBot="1" x14ac:dyDescent="0.25">
      <c r="A25" s="560"/>
      <c r="B25" s="562"/>
      <c r="C25" s="394"/>
      <c r="D25" s="396"/>
      <c r="E25" s="396"/>
      <c r="F25" s="19" t="s">
        <v>36</v>
      </c>
      <c r="G25" s="20"/>
      <c r="H25" s="21"/>
      <c r="I25" s="21"/>
      <c r="J25" s="21"/>
      <c r="K25" s="21"/>
      <c r="L25" s="25"/>
      <c r="M25" s="26"/>
      <c r="N25" s="21"/>
      <c r="O25" s="21"/>
      <c r="P25" s="21"/>
      <c r="Q25" s="21"/>
      <c r="R25" s="27"/>
      <c r="S25" s="576"/>
      <c r="T25" s="579"/>
      <c r="U25" s="567"/>
      <c r="V25" s="572"/>
      <c r="W25" s="573"/>
      <c r="X25" s="574"/>
    </row>
    <row r="26" spans="1:29" ht="116.25" customHeight="1" x14ac:dyDescent="0.2">
      <c r="A26" s="559">
        <v>6</v>
      </c>
      <c r="B26" s="561" t="s">
        <v>194</v>
      </c>
      <c r="C26" s="393" t="s">
        <v>154</v>
      </c>
      <c r="D26" s="397">
        <f t="shared" ref="D26" si="8">((3250000/30)*4)</f>
        <v>433333.33333333331</v>
      </c>
      <c r="E26" s="397">
        <f t="shared" ref="E26" si="9">+D26</f>
        <v>433333.33333333331</v>
      </c>
      <c r="F26" s="16" t="s">
        <v>35</v>
      </c>
      <c r="G26" s="17"/>
      <c r="H26" s="18"/>
      <c r="I26" s="18"/>
      <c r="J26" s="18"/>
      <c r="K26" s="23"/>
      <c r="L26" s="18"/>
      <c r="M26" s="24"/>
      <c r="N26" s="18"/>
      <c r="O26" s="18"/>
      <c r="P26" s="18"/>
      <c r="Q26" s="18"/>
      <c r="R26" s="18">
        <v>1</v>
      </c>
      <c r="S26" s="575">
        <f>(SUM(G27:R27)/SUM(G26:R26))</f>
        <v>0</v>
      </c>
      <c r="T26" s="577" t="s">
        <v>158</v>
      </c>
      <c r="U26" s="578"/>
      <c r="V26" s="580"/>
      <c r="W26" s="570"/>
      <c r="X26" s="571"/>
    </row>
    <row r="27" spans="1:29" ht="116.25" customHeight="1" thickBot="1" x14ac:dyDescent="0.25">
      <c r="A27" s="560"/>
      <c r="B27" s="562"/>
      <c r="C27" s="394"/>
      <c r="D27" s="396"/>
      <c r="E27" s="396"/>
      <c r="F27" s="19" t="s">
        <v>36</v>
      </c>
      <c r="G27" s="20"/>
      <c r="H27" s="21"/>
      <c r="I27" s="21"/>
      <c r="J27" s="21"/>
      <c r="K27" s="21"/>
      <c r="L27" s="25"/>
      <c r="M27" s="26"/>
      <c r="N27" s="21"/>
      <c r="O27" s="21"/>
      <c r="P27" s="21"/>
      <c r="Q27" s="21"/>
      <c r="R27" s="27"/>
      <c r="S27" s="576"/>
      <c r="T27" s="579"/>
      <c r="U27" s="567"/>
      <c r="V27" s="572"/>
      <c r="W27" s="573"/>
      <c r="X27" s="574"/>
    </row>
    <row r="28" spans="1:29" ht="116.25" customHeight="1" x14ac:dyDescent="0.2">
      <c r="A28" s="559">
        <v>7</v>
      </c>
      <c r="B28" s="561" t="s">
        <v>231</v>
      </c>
      <c r="C28" s="393" t="s">
        <v>117</v>
      </c>
      <c r="D28" s="397">
        <f t="shared" ref="D28" si="10">((3250000/30)*4)</f>
        <v>433333.33333333331</v>
      </c>
      <c r="E28" s="397">
        <f t="shared" ref="E28" si="11">+D28</f>
        <v>433333.33333333331</v>
      </c>
      <c r="F28" s="16" t="s">
        <v>35</v>
      </c>
      <c r="G28" s="17"/>
      <c r="H28" s="18"/>
      <c r="I28" s="18"/>
      <c r="J28" s="18"/>
      <c r="K28" s="23">
        <v>1</v>
      </c>
      <c r="L28" s="18"/>
      <c r="M28" s="24"/>
      <c r="N28" s="18"/>
      <c r="O28" s="18">
        <v>1</v>
      </c>
      <c r="P28" s="18"/>
      <c r="Q28" s="18"/>
      <c r="R28" s="18"/>
      <c r="S28" s="575">
        <f>(SUM(G29:R29)/SUM(G28:R28))</f>
        <v>0</v>
      </c>
      <c r="T28" s="577" t="s">
        <v>159</v>
      </c>
      <c r="U28" s="578"/>
      <c r="V28" s="580"/>
      <c r="W28" s="570"/>
      <c r="X28" s="571"/>
    </row>
    <row r="29" spans="1:29" ht="116.25" customHeight="1" thickBot="1" x14ac:dyDescent="0.25">
      <c r="A29" s="560"/>
      <c r="B29" s="562"/>
      <c r="C29" s="394"/>
      <c r="D29" s="396"/>
      <c r="E29" s="396"/>
      <c r="F29" s="19" t="s">
        <v>36</v>
      </c>
      <c r="G29" s="20"/>
      <c r="H29" s="21"/>
      <c r="I29" s="21"/>
      <c r="J29" s="21"/>
      <c r="K29" s="21"/>
      <c r="L29" s="25"/>
      <c r="M29" s="26"/>
      <c r="N29" s="21"/>
      <c r="O29" s="21"/>
      <c r="P29" s="21"/>
      <c r="Q29" s="21"/>
      <c r="R29" s="27"/>
      <c r="S29" s="576"/>
      <c r="T29" s="579"/>
      <c r="U29" s="567"/>
      <c r="V29" s="572"/>
      <c r="W29" s="573"/>
      <c r="X29" s="574"/>
    </row>
    <row r="30" spans="1:29" ht="174.75" customHeight="1" x14ac:dyDescent="0.2">
      <c r="A30" s="559">
        <v>8</v>
      </c>
      <c r="B30" s="561" t="s">
        <v>233</v>
      </c>
      <c r="C30" s="393" t="s">
        <v>117</v>
      </c>
      <c r="D30" s="397">
        <f t="shared" ref="D30" si="12">((3250000/30)*4)</f>
        <v>433333.33333333331</v>
      </c>
      <c r="E30" s="397">
        <f t="shared" ref="E30" si="13">+D30</f>
        <v>433333.33333333331</v>
      </c>
      <c r="F30" s="16" t="s">
        <v>35</v>
      </c>
      <c r="G30" s="17"/>
      <c r="H30" s="18"/>
      <c r="I30" s="18"/>
      <c r="J30" s="18">
        <v>1</v>
      </c>
      <c r="K30" s="23"/>
      <c r="L30" s="18"/>
      <c r="M30" s="24"/>
      <c r="N30" s="18"/>
      <c r="O30" s="18"/>
      <c r="P30" s="18"/>
      <c r="Q30" s="18"/>
      <c r="R30" s="18"/>
      <c r="S30" s="575">
        <f>(SUM(G31:R31)/SUM(G30:R30))</f>
        <v>0</v>
      </c>
      <c r="T30" s="577" t="s">
        <v>232</v>
      </c>
      <c r="U30" s="578"/>
      <c r="V30" s="580"/>
      <c r="W30" s="570"/>
      <c r="X30" s="571"/>
    </row>
    <row r="31" spans="1:29" ht="174.75" customHeight="1" thickBot="1" x14ac:dyDescent="0.25">
      <c r="A31" s="560"/>
      <c r="B31" s="562"/>
      <c r="C31" s="394"/>
      <c r="D31" s="396"/>
      <c r="E31" s="396"/>
      <c r="F31" s="19" t="s">
        <v>36</v>
      </c>
      <c r="G31" s="20"/>
      <c r="H31" s="21"/>
      <c r="I31" s="21"/>
      <c r="J31" s="21"/>
      <c r="K31" s="21"/>
      <c r="L31" s="25"/>
      <c r="M31" s="26"/>
      <c r="N31" s="21"/>
      <c r="O31" s="21"/>
      <c r="P31" s="21"/>
      <c r="Q31" s="21"/>
      <c r="R31" s="27"/>
      <c r="S31" s="576"/>
      <c r="T31" s="579"/>
      <c r="U31" s="567"/>
      <c r="V31" s="572"/>
      <c r="W31" s="573"/>
      <c r="X31" s="574"/>
    </row>
    <row r="32" spans="1:29" ht="135" customHeight="1" x14ac:dyDescent="0.35">
      <c r="A32" s="559">
        <v>9</v>
      </c>
      <c r="B32" s="561" t="s">
        <v>234</v>
      </c>
      <c r="C32" s="393" t="s">
        <v>117</v>
      </c>
      <c r="D32" s="397">
        <f t="shared" ref="D32" si="14">((3250000/30)*4)</f>
        <v>433333.33333333331</v>
      </c>
      <c r="E32" s="397">
        <f t="shared" ref="E32" si="15">+D32</f>
        <v>433333.33333333331</v>
      </c>
      <c r="F32" s="16" t="s">
        <v>35</v>
      </c>
      <c r="G32" s="17"/>
      <c r="H32" s="18"/>
      <c r="I32" s="18"/>
      <c r="J32" s="18">
        <v>1</v>
      </c>
      <c r="K32" s="23"/>
      <c r="L32" s="18"/>
      <c r="M32" s="24">
        <v>1</v>
      </c>
      <c r="N32" s="18"/>
      <c r="O32" s="18"/>
      <c r="P32" s="18">
        <v>1</v>
      </c>
      <c r="Q32" s="18"/>
      <c r="R32" s="18"/>
      <c r="S32" s="575">
        <f>(SUM(G33:R33)/SUM(G32:R32))</f>
        <v>0</v>
      </c>
      <c r="T32" s="577" t="s">
        <v>160</v>
      </c>
      <c r="U32" s="578"/>
      <c r="V32" s="580"/>
      <c r="W32" s="570"/>
      <c r="X32" s="571"/>
      <c r="AC32" s="182"/>
    </row>
    <row r="33" spans="1:29" ht="135" customHeight="1" thickBot="1" x14ac:dyDescent="0.4">
      <c r="A33" s="560"/>
      <c r="B33" s="562"/>
      <c r="C33" s="394"/>
      <c r="D33" s="396"/>
      <c r="E33" s="396"/>
      <c r="F33" s="19" t="s">
        <v>36</v>
      </c>
      <c r="G33" s="20"/>
      <c r="H33" s="21"/>
      <c r="I33" s="21"/>
      <c r="J33" s="21"/>
      <c r="K33" s="21"/>
      <c r="L33" s="25"/>
      <c r="M33" s="26"/>
      <c r="N33" s="21"/>
      <c r="O33" s="21"/>
      <c r="P33" s="21"/>
      <c r="Q33" s="21"/>
      <c r="R33" s="27"/>
      <c r="S33" s="576"/>
      <c r="T33" s="579"/>
      <c r="U33" s="567"/>
      <c r="V33" s="572"/>
      <c r="W33" s="573"/>
      <c r="X33" s="574"/>
      <c r="AC33" s="182"/>
    </row>
    <row r="34" spans="1:29" ht="116.25" customHeight="1" x14ac:dyDescent="0.2">
      <c r="A34" s="559">
        <v>10</v>
      </c>
      <c r="B34" s="561" t="s">
        <v>265</v>
      </c>
      <c r="C34" s="393" t="s">
        <v>117</v>
      </c>
      <c r="D34" s="397">
        <f t="shared" ref="D34" si="16">((3250000/30)*4)</f>
        <v>433333.33333333331</v>
      </c>
      <c r="E34" s="397">
        <f t="shared" ref="E34" si="17">+D34</f>
        <v>433333.33333333331</v>
      </c>
      <c r="F34" s="16" t="s">
        <v>35</v>
      </c>
      <c r="G34" s="17"/>
      <c r="H34" s="18"/>
      <c r="I34" s="18"/>
      <c r="J34" s="18"/>
      <c r="K34" s="23"/>
      <c r="L34" s="18"/>
      <c r="M34" s="24">
        <v>1</v>
      </c>
      <c r="N34" s="18"/>
      <c r="O34" s="18"/>
      <c r="P34" s="18"/>
      <c r="Q34" s="18"/>
      <c r="R34" s="18"/>
      <c r="S34" s="575">
        <f>(SUM(G35:R35)/SUM(G34:R34))</f>
        <v>0</v>
      </c>
      <c r="T34" s="577" t="s">
        <v>161</v>
      </c>
      <c r="U34" s="578"/>
      <c r="V34" s="580"/>
      <c r="W34" s="570"/>
      <c r="X34" s="571"/>
    </row>
    <row r="35" spans="1:29" ht="116.25" customHeight="1" thickBot="1" x14ac:dyDescent="0.25">
      <c r="A35" s="560"/>
      <c r="B35" s="562"/>
      <c r="C35" s="394"/>
      <c r="D35" s="396"/>
      <c r="E35" s="396"/>
      <c r="F35" s="19" t="s">
        <v>36</v>
      </c>
      <c r="G35" s="20"/>
      <c r="H35" s="21"/>
      <c r="I35" s="21"/>
      <c r="J35" s="21"/>
      <c r="K35" s="21"/>
      <c r="L35" s="25"/>
      <c r="M35" s="26"/>
      <c r="N35" s="21"/>
      <c r="O35" s="21"/>
      <c r="P35" s="21"/>
      <c r="Q35" s="21"/>
      <c r="R35" s="27"/>
      <c r="S35" s="576"/>
      <c r="T35" s="579"/>
      <c r="U35" s="567"/>
      <c r="V35" s="572"/>
      <c r="W35" s="573"/>
      <c r="X35" s="574"/>
    </row>
    <row r="36" spans="1:29" ht="109.9" customHeight="1" x14ac:dyDescent="0.2">
      <c r="A36" s="559">
        <v>11</v>
      </c>
      <c r="B36" s="561" t="s">
        <v>195</v>
      </c>
      <c r="C36" s="393" t="s">
        <v>117</v>
      </c>
      <c r="D36" s="397">
        <f t="shared" ref="D36" si="18">((3250000/30)*4)</f>
        <v>433333.33333333331</v>
      </c>
      <c r="E36" s="397">
        <f t="shared" ref="E36" si="19">+D36</f>
        <v>433333.33333333331</v>
      </c>
      <c r="F36" s="16" t="s">
        <v>35</v>
      </c>
      <c r="G36" s="17"/>
      <c r="H36" s="18"/>
      <c r="I36" s="18"/>
      <c r="J36" s="18"/>
      <c r="K36" s="18"/>
      <c r="L36" s="18"/>
      <c r="M36" s="18"/>
      <c r="N36" s="18">
        <v>1</v>
      </c>
      <c r="O36" s="18"/>
      <c r="P36" s="18"/>
      <c r="Q36" s="18"/>
      <c r="R36" s="18"/>
      <c r="S36" s="563">
        <f>(SUM(G37:R37)/SUM(G36:R36))</f>
        <v>0</v>
      </c>
      <c r="T36" s="565" t="s">
        <v>164</v>
      </c>
      <c r="U36" s="566"/>
      <c r="V36" s="569"/>
      <c r="W36" s="570"/>
      <c r="X36" s="571"/>
    </row>
    <row r="37" spans="1:29" ht="109.9" customHeight="1" thickBot="1" x14ac:dyDescent="0.25">
      <c r="A37" s="560"/>
      <c r="B37" s="562"/>
      <c r="C37" s="394"/>
      <c r="D37" s="396"/>
      <c r="E37" s="396"/>
      <c r="F37" s="19" t="s">
        <v>36</v>
      </c>
      <c r="G37" s="20"/>
      <c r="H37" s="21"/>
      <c r="I37" s="21"/>
      <c r="J37" s="21"/>
      <c r="K37" s="21"/>
      <c r="L37" s="21"/>
      <c r="M37" s="25"/>
      <c r="N37" s="21"/>
      <c r="O37" s="21"/>
      <c r="P37" s="21"/>
      <c r="Q37" s="21"/>
      <c r="R37" s="28"/>
      <c r="S37" s="564"/>
      <c r="T37" s="567"/>
      <c r="U37" s="568"/>
      <c r="V37" s="572"/>
      <c r="W37" s="573"/>
      <c r="X37" s="574"/>
    </row>
    <row r="38" spans="1:29" ht="155.25" customHeight="1" x14ac:dyDescent="0.2">
      <c r="A38" s="559">
        <v>12</v>
      </c>
      <c r="B38" s="561" t="s">
        <v>196</v>
      </c>
      <c r="C38" s="393" t="s">
        <v>117</v>
      </c>
      <c r="D38" s="397">
        <f t="shared" ref="D38" si="20">((3250000/30)*4)</f>
        <v>433333.33333333331</v>
      </c>
      <c r="E38" s="397">
        <f t="shared" ref="E38" si="21">+D38</f>
        <v>433333.33333333331</v>
      </c>
      <c r="F38" s="16" t="s">
        <v>35</v>
      </c>
      <c r="G38" s="17"/>
      <c r="H38" s="18"/>
      <c r="I38" s="18"/>
      <c r="J38" s="18"/>
      <c r="K38" s="18"/>
      <c r="L38" s="18"/>
      <c r="M38" s="18"/>
      <c r="N38" s="18"/>
      <c r="O38" s="18"/>
      <c r="P38" s="18"/>
      <c r="Q38" s="18">
        <v>1</v>
      </c>
      <c r="R38" s="18"/>
      <c r="S38" s="563">
        <f>(SUM(G39:R39)/SUM(G38:R38))</f>
        <v>0</v>
      </c>
      <c r="T38" s="565" t="s">
        <v>165</v>
      </c>
      <c r="U38" s="566"/>
      <c r="V38" s="581"/>
      <c r="W38" s="582"/>
      <c r="X38" s="583"/>
    </row>
    <row r="39" spans="1:29" ht="155.25" customHeight="1" thickBot="1" x14ac:dyDescent="0.25">
      <c r="A39" s="560"/>
      <c r="B39" s="562"/>
      <c r="C39" s="394"/>
      <c r="D39" s="396"/>
      <c r="E39" s="396"/>
      <c r="F39" s="19" t="s">
        <v>36</v>
      </c>
      <c r="G39" s="20"/>
      <c r="H39" s="21"/>
      <c r="I39" s="21"/>
      <c r="J39" s="21"/>
      <c r="K39" s="21"/>
      <c r="L39" s="21"/>
      <c r="M39" s="25"/>
      <c r="N39" s="21"/>
      <c r="O39" s="21"/>
      <c r="P39" s="21"/>
      <c r="Q39" s="21"/>
      <c r="R39" s="28"/>
      <c r="S39" s="564"/>
      <c r="T39" s="567"/>
      <c r="U39" s="568"/>
      <c r="V39" s="584"/>
      <c r="W39" s="585"/>
      <c r="X39" s="586"/>
    </row>
    <row r="40" spans="1:29" ht="102.75" customHeight="1" x14ac:dyDescent="0.2">
      <c r="A40" s="559">
        <v>13</v>
      </c>
      <c r="B40" s="561" t="s">
        <v>197</v>
      </c>
      <c r="C40" s="393" t="s">
        <v>117</v>
      </c>
      <c r="D40" s="397">
        <f t="shared" ref="D40" si="22">((3250000/30)*4)</f>
        <v>433333.33333333331</v>
      </c>
      <c r="E40" s="397">
        <f t="shared" ref="E40" si="23">+D40</f>
        <v>433333.33333333331</v>
      </c>
      <c r="F40" s="16" t="s">
        <v>35</v>
      </c>
      <c r="G40" s="17"/>
      <c r="H40" s="18">
        <v>1</v>
      </c>
      <c r="I40" s="18"/>
      <c r="J40" s="18"/>
      <c r="K40" s="18"/>
      <c r="L40" s="18">
        <v>1</v>
      </c>
      <c r="M40" s="18"/>
      <c r="N40" s="18"/>
      <c r="O40" s="18"/>
      <c r="P40" s="18"/>
      <c r="Q40" s="18"/>
      <c r="R40" s="18"/>
      <c r="S40" s="563">
        <f>(SUM(G41:R41)/SUM(G40:R40))</f>
        <v>0</v>
      </c>
      <c r="T40" s="565" t="s">
        <v>137</v>
      </c>
      <c r="U40" s="566"/>
      <c r="V40" s="569"/>
      <c r="W40" s="570"/>
      <c r="X40" s="571"/>
    </row>
    <row r="41" spans="1:29" ht="102.75" customHeight="1" thickBot="1" x14ac:dyDescent="0.25">
      <c r="A41" s="560"/>
      <c r="B41" s="562"/>
      <c r="C41" s="394"/>
      <c r="D41" s="396"/>
      <c r="E41" s="396"/>
      <c r="F41" s="19" t="s">
        <v>36</v>
      </c>
      <c r="G41" s="20"/>
      <c r="H41" s="21"/>
      <c r="I41" s="21"/>
      <c r="J41" s="21"/>
      <c r="K41" s="21"/>
      <c r="L41" s="21"/>
      <c r="M41" s="25"/>
      <c r="N41" s="21"/>
      <c r="O41" s="21"/>
      <c r="P41" s="21"/>
      <c r="Q41" s="21"/>
      <c r="R41" s="28"/>
      <c r="S41" s="564"/>
      <c r="T41" s="567"/>
      <c r="U41" s="568"/>
      <c r="V41" s="572"/>
      <c r="W41" s="573"/>
      <c r="X41" s="574"/>
    </row>
    <row r="42" spans="1:29" ht="89.25" customHeight="1" x14ac:dyDescent="0.2">
      <c r="A42" s="559">
        <v>14</v>
      </c>
      <c r="B42" s="561" t="s">
        <v>227</v>
      </c>
      <c r="C42" s="393" t="s">
        <v>121</v>
      </c>
      <c r="D42" s="397">
        <f t="shared" ref="D42" si="24">((3250000/30)*4)</f>
        <v>433333.33333333331</v>
      </c>
      <c r="E42" s="397">
        <f t="shared" ref="E42" si="25">+D42</f>
        <v>433333.33333333331</v>
      </c>
      <c r="F42" s="16" t="s">
        <v>35</v>
      </c>
      <c r="G42" s="17"/>
      <c r="H42" s="18"/>
      <c r="I42" s="18"/>
      <c r="J42" s="18"/>
      <c r="K42" s="18"/>
      <c r="L42" s="18"/>
      <c r="M42" s="18"/>
      <c r="N42" s="18"/>
      <c r="O42" s="18">
        <v>1</v>
      </c>
      <c r="P42" s="18"/>
      <c r="Q42" s="18"/>
      <c r="R42" s="18"/>
      <c r="S42" s="563">
        <f>(SUM(G43:R43)/SUM(G42:R42))</f>
        <v>0</v>
      </c>
      <c r="T42" s="565" t="s">
        <v>166</v>
      </c>
      <c r="U42" s="566"/>
      <c r="V42" s="569"/>
      <c r="W42" s="570"/>
      <c r="X42" s="571"/>
    </row>
    <row r="43" spans="1:29" ht="89.25" customHeight="1" thickBot="1" x14ac:dyDescent="0.25">
      <c r="A43" s="560"/>
      <c r="B43" s="562"/>
      <c r="C43" s="394"/>
      <c r="D43" s="396"/>
      <c r="E43" s="396"/>
      <c r="F43" s="19" t="s">
        <v>36</v>
      </c>
      <c r="G43" s="20"/>
      <c r="H43" s="21"/>
      <c r="I43" s="21"/>
      <c r="J43" s="21"/>
      <c r="K43" s="21"/>
      <c r="L43" s="21"/>
      <c r="M43" s="25"/>
      <c r="N43" s="21"/>
      <c r="O43" s="21"/>
      <c r="P43" s="21"/>
      <c r="Q43" s="21"/>
      <c r="R43" s="28"/>
      <c r="S43" s="564"/>
      <c r="T43" s="567"/>
      <c r="U43" s="568"/>
      <c r="V43" s="572"/>
      <c r="W43" s="573"/>
      <c r="X43" s="574"/>
    </row>
    <row r="44" spans="1:29" ht="114" customHeight="1" x14ac:dyDescent="0.2">
      <c r="A44" s="559">
        <v>15</v>
      </c>
      <c r="B44" s="561" t="s">
        <v>204</v>
      </c>
      <c r="C44" s="393" t="s">
        <v>117</v>
      </c>
      <c r="D44" s="397">
        <f t="shared" ref="D44" si="26">((3250000/30)*4)</f>
        <v>433333.33333333331</v>
      </c>
      <c r="E44" s="397">
        <f t="shared" ref="E44" si="27">+D44</f>
        <v>433333.33333333331</v>
      </c>
      <c r="F44" s="16" t="s">
        <v>35</v>
      </c>
      <c r="G44" s="17"/>
      <c r="H44" s="18"/>
      <c r="I44" s="18"/>
      <c r="J44" s="18"/>
      <c r="K44" s="18"/>
      <c r="L44" s="18">
        <v>1</v>
      </c>
      <c r="M44" s="18"/>
      <c r="N44" s="18"/>
      <c r="O44" s="18"/>
      <c r="P44" s="18"/>
      <c r="Q44" s="18"/>
      <c r="R44" s="18"/>
      <c r="S44" s="563">
        <f>(SUM(G45:R45)/SUM(G44:R44))</f>
        <v>0</v>
      </c>
      <c r="T44" s="565" t="s">
        <v>122</v>
      </c>
      <c r="U44" s="566"/>
      <c r="V44" s="569"/>
      <c r="W44" s="570"/>
      <c r="X44" s="571"/>
    </row>
    <row r="45" spans="1:29" ht="114" customHeight="1" thickBot="1" x14ac:dyDescent="0.25">
      <c r="A45" s="560"/>
      <c r="B45" s="562"/>
      <c r="C45" s="394"/>
      <c r="D45" s="396"/>
      <c r="E45" s="396"/>
      <c r="F45" s="19" t="s">
        <v>36</v>
      </c>
      <c r="G45" s="20"/>
      <c r="H45" s="21"/>
      <c r="I45" s="21"/>
      <c r="J45" s="21"/>
      <c r="K45" s="21"/>
      <c r="L45" s="21"/>
      <c r="M45" s="25"/>
      <c r="N45" s="21"/>
      <c r="O45" s="21"/>
      <c r="P45" s="21"/>
      <c r="Q45" s="21"/>
      <c r="R45" s="28"/>
      <c r="S45" s="564"/>
      <c r="T45" s="567"/>
      <c r="U45" s="568"/>
      <c r="V45" s="572"/>
      <c r="W45" s="573"/>
      <c r="X45" s="574"/>
    </row>
    <row r="46" spans="1:29" ht="114" customHeight="1" x14ac:dyDescent="0.2">
      <c r="A46" s="559">
        <v>16</v>
      </c>
      <c r="B46" s="561" t="s">
        <v>236</v>
      </c>
      <c r="C46" s="393" t="s">
        <v>117</v>
      </c>
      <c r="D46" s="397">
        <f>((3250000/30)*6)</f>
        <v>650000</v>
      </c>
      <c r="E46" s="397">
        <f t="shared" ref="E46" si="28">+D46</f>
        <v>650000</v>
      </c>
      <c r="F46" s="16" t="s">
        <v>35</v>
      </c>
      <c r="G46" s="17"/>
      <c r="H46" s="18"/>
      <c r="I46" s="18"/>
      <c r="J46" s="18"/>
      <c r="K46" s="18">
        <v>1</v>
      </c>
      <c r="L46" s="18"/>
      <c r="M46" s="18"/>
      <c r="N46" s="18"/>
      <c r="O46" s="18"/>
      <c r="P46" s="18"/>
      <c r="Q46" s="18">
        <v>1</v>
      </c>
      <c r="R46" s="18"/>
      <c r="S46" s="563">
        <f>(SUM(G47:R47)/SUM(G46:R46))</f>
        <v>0</v>
      </c>
      <c r="T46" s="565" t="s">
        <v>239</v>
      </c>
      <c r="U46" s="566"/>
      <c r="V46" s="569"/>
      <c r="W46" s="570"/>
      <c r="X46" s="571"/>
    </row>
    <row r="47" spans="1:29" ht="114" customHeight="1" thickBot="1" x14ac:dyDescent="0.25">
      <c r="A47" s="560"/>
      <c r="B47" s="562"/>
      <c r="C47" s="394"/>
      <c r="D47" s="396"/>
      <c r="E47" s="396"/>
      <c r="F47" s="19" t="s">
        <v>36</v>
      </c>
      <c r="G47" s="20"/>
      <c r="H47" s="21"/>
      <c r="I47" s="21"/>
      <c r="J47" s="21"/>
      <c r="K47" s="21"/>
      <c r="L47" s="21"/>
      <c r="M47" s="25"/>
      <c r="N47" s="21"/>
      <c r="O47" s="21"/>
      <c r="P47" s="21"/>
      <c r="Q47" s="21"/>
      <c r="R47" s="28"/>
      <c r="S47" s="564"/>
      <c r="T47" s="567"/>
      <c r="U47" s="568"/>
      <c r="V47" s="572"/>
      <c r="W47" s="573"/>
      <c r="X47" s="574"/>
    </row>
    <row r="48" spans="1:29" ht="114" customHeight="1" x14ac:dyDescent="0.2">
      <c r="A48" s="559">
        <v>17</v>
      </c>
      <c r="B48" s="561" t="s">
        <v>237</v>
      </c>
      <c r="C48" s="393" t="s">
        <v>117</v>
      </c>
      <c r="D48" s="397">
        <f>((3250000/30)*30)</f>
        <v>3250000</v>
      </c>
      <c r="E48" s="397">
        <f t="shared" ref="E48" si="29">+D48</f>
        <v>3250000</v>
      </c>
      <c r="F48" s="16" t="s">
        <v>35</v>
      </c>
      <c r="G48" s="17"/>
      <c r="H48" s="18"/>
      <c r="I48" s="18"/>
      <c r="J48" s="18"/>
      <c r="K48" s="18"/>
      <c r="L48" s="18"/>
      <c r="M48" s="18"/>
      <c r="N48" s="18"/>
      <c r="O48" s="18"/>
      <c r="P48" s="18"/>
      <c r="Q48" s="18">
        <v>1</v>
      </c>
      <c r="R48" s="18"/>
      <c r="S48" s="563">
        <f>(SUM(G49:R49)/SUM(G48:R48))</f>
        <v>0</v>
      </c>
      <c r="T48" s="565" t="s">
        <v>238</v>
      </c>
      <c r="U48" s="566"/>
      <c r="V48" s="569"/>
      <c r="W48" s="570"/>
      <c r="X48" s="571"/>
    </row>
    <row r="49" spans="1:24" ht="114" customHeight="1" thickBot="1" x14ac:dyDescent="0.25">
      <c r="A49" s="560"/>
      <c r="B49" s="562"/>
      <c r="C49" s="394"/>
      <c r="D49" s="396"/>
      <c r="E49" s="396"/>
      <c r="F49" s="19" t="s">
        <v>36</v>
      </c>
      <c r="G49" s="20"/>
      <c r="H49" s="21"/>
      <c r="I49" s="21"/>
      <c r="J49" s="21"/>
      <c r="K49" s="21"/>
      <c r="L49" s="21"/>
      <c r="M49" s="25"/>
      <c r="N49" s="21"/>
      <c r="O49" s="21"/>
      <c r="P49" s="21"/>
      <c r="Q49" s="21"/>
      <c r="R49" s="28"/>
      <c r="S49" s="564"/>
      <c r="T49" s="567"/>
      <c r="U49" s="568"/>
      <c r="V49" s="572"/>
      <c r="W49" s="573"/>
      <c r="X49" s="574"/>
    </row>
    <row r="50" spans="1:24" ht="89.25" customHeight="1" x14ac:dyDescent="0.2">
      <c r="A50" s="559">
        <v>18</v>
      </c>
      <c r="B50" s="561" t="s">
        <v>168</v>
      </c>
      <c r="C50" s="393" t="s">
        <v>117</v>
      </c>
      <c r="D50" s="397">
        <f t="shared" ref="D50" si="30">((3250000/30)*4)</f>
        <v>433333.33333333331</v>
      </c>
      <c r="E50" s="397">
        <f t="shared" ref="E50" si="31">+D50</f>
        <v>433333.33333333331</v>
      </c>
      <c r="F50" s="16" t="s">
        <v>35</v>
      </c>
      <c r="G50" s="17"/>
      <c r="H50" s="18"/>
      <c r="I50" s="18"/>
      <c r="J50" s="18"/>
      <c r="K50" s="18"/>
      <c r="L50" s="18"/>
      <c r="M50" s="18"/>
      <c r="N50" s="18"/>
      <c r="O50" s="18"/>
      <c r="P50" s="18"/>
      <c r="Q50" s="18">
        <v>1</v>
      </c>
      <c r="R50" s="18"/>
      <c r="S50" s="563">
        <f>(SUM(G51:R51)/SUM(G50:R50))</f>
        <v>0</v>
      </c>
      <c r="T50" s="565" t="s">
        <v>207</v>
      </c>
      <c r="U50" s="566"/>
      <c r="V50" s="569"/>
      <c r="W50" s="570"/>
      <c r="X50" s="571"/>
    </row>
    <row r="51" spans="1:24" ht="82.5" customHeight="1" thickBot="1" x14ac:dyDescent="0.25">
      <c r="A51" s="560"/>
      <c r="B51" s="562"/>
      <c r="C51" s="394"/>
      <c r="D51" s="396"/>
      <c r="E51" s="396"/>
      <c r="F51" s="19" t="s">
        <v>36</v>
      </c>
      <c r="G51" s="20"/>
      <c r="H51" s="21"/>
      <c r="I51" s="22"/>
      <c r="J51" s="21"/>
      <c r="K51" s="21"/>
      <c r="L51" s="21"/>
      <c r="M51" s="21"/>
      <c r="N51" s="22"/>
      <c r="O51" s="21"/>
      <c r="P51" s="21"/>
      <c r="Q51" s="21"/>
      <c r="R51" s="22"/>
      <c r="S51" s="564"/>
      <c r="T51" s="567"/>
      <c r="U51" s="568"/>
      <c r="V51" s="572"/>
      <c r="W51" s="573"/>
      <c r="X51" s="574"/>
    </row>
    <row r="53" spans="1:24" ht="15.75" customHeight="1" thickBot="1" x14ac:dyDescent="0.25"/>
    <row r="54" spans="1:24" ht="43.5" customHeight="1" thickBot="1" x14ac:dyDescent="0.25">
      <c r="A54" s="623" t="s">
        <v>37</v>
      </c>
      <c r="B54" s="620"/>
      <c r="C54" s="620"/>
      <c r="D54" s="620"/>
      <c r="E54" s="620"/>
      <c r="F54" s="620"/>
      <c r="G54" s="620"/>
      <c r="H54" s="620"/>
      <c r="I54" s="620"/>
      <c r="J54" s="620"/>
      <c r="K54" s="620"/>
      <c r="L54" s="620"/>
      <c r="M54" s="620"/>
      <c r="N54" s="620"/>
      <c r="O54" s="620"/>
      <c r="P54" s="620"/>
      <c r="Q54" s="620"/>
      <c r="R54" s="620"/>
      <c r="S54" s="620"/>
      <c r="T54" s="620"/>
      <c r="U54" s="620"/>
      <c r="V54" s="620"/>
      <c r="W54" s="620"/>
      <c r="X54" s="624"/>
    </row>
    <row r="55" spans="1:24" ht="21" customHeight="1" thickBot="1" x14ac:dyDescent="0.25">
      <c r="A55" s="636" t="s">
        <v>38</v>
      </c>
      <c r="B55" s="637" t="s">
        <v>39</v>
      </c>
      <c r="C55" s="638" t="s">
        <v>40</v>
      </c>
      <c r="D55" s="640" t="s">
        <v>41</v>
      </c>
      <c r="E55" s="642" t="s">
        <v>42</v>
      </c>
      <c r="F55" s="643"/>
      <c r="G55" s="643"/>
      <c r="H55" s="643"/>
      <c r="I55" s="643"/>
      <c r="J55" s="643"/>
      <c r="K55" s="643"/>
      <c r="L55" s="643"/>
      <c r="M55" s="643"/>
      <c r="N55" s="643"/>
      <c r="O55" s="643"/>
      <c r="P55" s="644"/>
      <c r="Q55" s="645" t="s">
        <v>43</v>
      </c>
      <c r="R55" s="647" t="s">
        <v>44</v>
      </c>
      <c r="S55" s="578"/>
      <c r="T55" s="578"/>
      <c r="U55" s="578"/>
      <c r="V55" s="578"/>
      <c r="W55" s="578"/>
      <c r="X55" s="566"/>
    </row>
    <row r="56" spans="1:24" ht="15.75" customHeight="1" thickBot="1" x14ac:dyDescent="0.25">
      <c r="A56" s="618"/>
      <c r="B56" s="621"/>
      <c r="C56" s="639"/>
      <c r="D56" s="641"/>
      <c r="E56" s="241" t="s">
        <v>22</v>
      </c>
      <c r="F56" s="242" t="s">
        <v>23</v>
      </c>
      <c r="G56" s="242" t="s">
        <v>24</v>
      </c>
      <c r="H56" s="242" t="s">
        <v>25</v>
      </c>
      <c r="I56" s="242" t="s">
        <v>26</v>
      </c>
      <c r="J56" s="242" t="s">
        <v>27</v>
      </c>
      <c r="K56" s="242" t="s">
        <v>28</v>
      </c>
      <c r="L56" s="242" t="s">
        <v>29</v>
      </c>
      <c r="M56" s="242" t="s">
        <v>30</v>
      </c>
      <c r="N56" s="242" t="s">
        <v>31</v>
      </c>
      <c r="O56" s="242" t="s">
        <v>32</v>
      </c>
      <c r="P56" s="243" t="s">
        <v>33</v>
      </c>
      <c r="Q56" s="646"/>
      <c r="R56" s="632"/>
      <c r="S56" s="648"/>
      <c r="T56" s="648"/>
      <c r="U56" s="648"/>
      <c r="V56" s="648"/>
      <c r="W56" s="648"/>
      <c r="X56" s="634"/>
    </row>
    <row r="57" spans="1:24" ht="76.5" customHeight="1" x14ac:dyDescent="0.2">
      <c r="A57" s="649" t="s">
        <v>210</v>
      </c>
      <c r="B57" s="173" t="s">
        <v>132</v>
      </c>
      <c r="C57" s="158" t="s">
        <v>129</v>
      </c>
      <c r="D57" s="186" t="s">
        <v>48</v>
      </c>
      <c r="E57" s="180">
        <v>18.027999999999999</v>
      </c>
      <c r="F57" s="35">
        <v>21.442</v>
      </c>
      <c r="G57" s="35">
        <v>27</v>
      </c>
      <c r="H57" s="35">
        <v>17</v>
      </c>
      <c r="I57" s="35">
        <v>27.68</v>
      </c>
      <c r="J57" s="35">
        <v>15.464</v>
      </c>
      <c r="K57" s="35">
        <v>16</v>
      </c>
      <c r="L57" s="35">
        <v>20</v>
      </c>
      <c r="M57" s="35">
        <v>19</v>
      </c>
      <c r="N57" s="35">
        <v>23</v>
      </c>
      <c r="O57" s="35">
        <v>25</v>
      </c>
      <c r="P57" s="35">
        <v>19</v>
      </c>
      <c r="Q57" s="153">
        <f t="shared" ref="Q57:Q58" si="32">SUM(E57:P57)</f>
        <v>248.614</v>
      </c>
      <c r="R57" s="633"/>
      <c r="S57" s="648"/>
      <c r="T57" s="648"/>
      <c r="U57" s="648"/>
      <c r="V57" s="648"/>
      <c r="W57" s="648"/>
      <c r="X57" s="634"/>
    </row>
    <row r="58" spans="1:24" ht="49.5" customHeight="1" thickBot="1" x14ac:dyDescent="0.25">
      <c r="A58" s="632"/>
      <c r="B58" s="174" t="s">
        <v>131</v>
      </c>
      <c r="C58" s="159" t="s">
        <v>191</v>
      </c>
      <c r="D58" s="187" t="s">
        <v>48</v>
      </c>
      <c r="E58" s="141">
        <v>11</v>
      </c>
      <c r="F58" s="88">
        <v>11</v>
      </c>
      <c r="G58" s="88">
        <v>11</v>
      </c>
      <c r="H58" s="88">
        <v>11</v>
      </c>
      <c r="I58" s="88">
        <v>11</v>
      </c>
      <c r="J58" s="88">
        <v>11</v>
      </c>
      <c r="K58" s="88">
        <v>11</v>
      </c>
      <c r="L58" s="88">
        <v>11</v>
      </c>
      <c r="M58" s="88">
        <v>11</v>
      </c>
      <c r="N58" s="88">
        <v>11</v>
      </c>
      <c r="O58" s="88">
        <v>11</v>
      </c>
      <c r="P58" s="88">
        <v>11</v>
      </c>
      <c r="Q58" s="154">
        <f t="shared" si="32"/>
        <v>132</v>
      </c>
      <c r="R58" s="633"/>
      <c r="S58" s="648"/>
      <c r="T58" s="648"/>
      <c r="U58" s="648"/>
      <c r="V58" s="648"/>
      <c r="W58" s="648"/>
      <c r="X58" s="634"/>
    </row>
    <row r="59" spans="1:24" ht="30" hidden="1" customHeight="1" thickBot="1" x14ac:dyDescent="0.4">
      <c r="A59" s="632"/>
      <c r="B59" s="29" t="s">
        <v>130</v>
      </c>
      <c r="C59" s="156" t="s">
        <v>34</v>
      </c>
      <c r="D59" s="157" t="s">
        <v>133</v>
      </c>
      <c r="E59" s="30"/>
      <c r="F59" s="31"/>
      <c r="G59" s="32"/>
      <c r="H59" s="32"/>
      <c r="I59" s="32"/>
      <c r="J59" s="32"/>
      <c r="K59" s="32"/>
      <c r="L59" s="32"/>
      <c r="M59" s="32"/>
      <c r="N59" s="32"/>
      <c r="O59" s="32"/>
      <c r="P59" s="151"/>
      <c r="Q59" s="155" t="e">
        <f>AVERAGE(E59:P59)</f>
        <v>#DIV/0!</v>
      </c>
      <c r="R59" s="633"/>
      <c r="S59" s="648"/>
      <c r="T59" s="648"/>
      <c r="U59" s="648"/>
      <c r="V59" s="648"/>
      <c r="W59" s="648"/>
      <c r="X59" s="634"/>
    </row>
    <row r="60" spans="1:24" ht="39.75" customHeight="1" thickBot="1" x14ac:dyDescent="0.25">
      <c r="A60" s="579"/>
      <c r="B60" s="650" t="s">
        <v>46</v>
      </c>
      <c r="C60" s="620"/>
      <c r="D60" s="624"/>
      <c r="E60" s="33">
        <f>E57/E58</f>
        <v>1.6389090909090909</v>
      </c>
      <c r="F60" s="33">
        <f>F57/F58</f>
        <v>1.9492727272727273</v>
      </c>
      <c r="G60" s="33">
        <f t="shared" ref="G60:P60" si="33">G57/G58</f>
        <v>2.4545454545454546</v>
      </c>
      <c r="H60" s="33">
        <f t="shared" si="33"/>
        <v>1.5454545454545454</v>
      </c>
      <c r="I60" s="33">
        <f t="shared" si="33"/>
        <v>2.5163636363636361</v>
      </c>
      <c r="J60" s="33">
        <f t="shared" si="33"/>
        <v>1.4058181818181819</v>
      </c>
      <c r="K60" s="33">
        <f t="shared" si="33"/>
        <v>1.4545454545454546</v>
      </c>
      <c r="L60" s="33">
        <f t="shared" si="33"/>
        <v>1.8181818181818181</v>
      </c>
      <c r="M60" s="33">
        <f t="shared" si="33"/>
        <v>1.7272727272727273</v>
      </c>
      <c r="N60" s="33">
        <f t="shared" si="33"/>
        <v>2.0909090909090908</v>
      </c>
      <c r="O60" s="33">
        <f t="shared" si="33"/>
        <v>2.2727272727272729</v>
      </c>
      <c r="P60" s="34">
        <f t="shared" si="33"/>
        <v>1.7272727272727273</v>
      </c>
      <c r="Q60" s="152">
        <f>AVERAGEIF(E60:P60,"&gt;0",E60:P60)</f>
        <v>1.8834393939393939</v>
      </c>
      <c r="R60" s="632"/>
      <c r="S60" s="648"/>
      <c r="T60" s="648"/>
      <c r="U60" s="648"/>
      <c r="V60" s="648"/>
      <c r="W60" s="648"/>
      <c r="X60" s="634"/>
    </row>
    <row r="61" spans="1:24" ht="90" customHeight="1" x14ac:dyDescent="0.2">
      <c r="A61" s="651">
        <v>2023</v>
      </c>
      <c r="B61" s="175" t="s">
        <v>132</v>
      </c>
      <c r="C61" s="158" t="s">
        <v>129</v>
      </c>
      <c r="D61" s="186" t="s">
        <v>48</v>
      </c>
      <c r="E61" s="180"/>
      <c r="F61" s="35"/>
      <c r="G61" s="35"/>
      <c r="H61" s="35"/>
      <c r="I61" s="35"/>
      <c r="J61" s="35"/>
      <c r="K61" s="35"/>
      <c r="L61" s="35"/>
      <c r="M61" s="35"/>
      <c r="N61" s="35"/>
      <c r="O61" s="35"/>
      <c r="P61" s="35"/>
      <c r="Q61" s="36">
        <f t="shared" ref="Q61:Q62" si="34">SUM(E61:P61)</f>
        <v>0</v>
      </c>
      <c r="R61" s="632"/>
      <c r="S61" s="648"/>
      <c r="T61" s="648"/>
      <c r="U61" s="648"/>
      <c r="V61" s="648"/>
      <c r="W61" s="648"/>
      <c r="X61" s="634"/>
    </row>
    <row r="62" spans="1:24" ht="49.5" customHeight="1" thickBot="1" x14ac:dyDescent="0.25">
      <c r="A62" s="632"/>
      <c r="B62" s="176" t="s">
        <v>131</v>
      </c>
      <c r="C62" s="159" t="s">
        <v>191</v>
      </c>
      <c r="D62" s="187" t="s">
        <v>48</v>
      </c>
      <c r="E62" s="141"/>
      <c r="F62" s="88"/>
      <c r="G62" s="88"/>
      <c r="H62" s="88"/>
      <c r="I62" s="88"/>
      <c r="J62" s="88"/>
      <c r="K62" s="88"/>
      <c r="L62" s="88"/>
      <c r="M62" s="88"/>
      <c r="N62" s="88"/>
      <c r="O62" s="88"/>
      <c r="P62" s="88"/>
      <c r="Q62" s="37">
        <f t="shared" si="34"/>
        <v>0</v>
      </c>
      <c r="R62" s="632"/>
      <c r="S62" s="648"/>
      <c r="T62" s="648"/>
      <c r="U62" s="648"/>
      <c r="V62" s="648"/>
      <c r="W62" s="648"/>
      <c r="X62" s="634"/>
    </row>
    <row r="63" spans="1:24" ht="30" hidden="1" customHeight="1" thickBot="1" x14ac:dyDescent="0.25">
      <c r="A63" s="632"/>
      <c r="B63" s="150" t="s">
        <v>130</v>
      </c>
      <c r="C63" s="156" t="s">
        <v>34</v>
      </c>
      <c r="D63" s="157" t="s">
        <v>133</v>
      </c>
      <c r="E63" s="38"/>
      <c r="F63" s="38"/>
      <c r="G63" s="38"/>
      <c r="H63" s="38"/>
      <c r="I63" s="38"/>
      <c r="J63" s="38"/>
      <c r="K63" s="38"/>
      <c r="L63" s="39"/>
      <c r="M63" s="39"/>
      <c r="N63" s="39"/>
      <c r="O63" s="39"/>
      <c r="P63" s="39"/>
      <c r="Q63" s="40" t="e">
        <f>AVERAGE(E63:P63)</f>
        <v>#DIV/0!</v>
      </c>
      <c r="R63" s="632"/>
      <c r="S63" s="648"/>
      <c r="T63" s="648"/>
      <c r="U63" s="648"/>
      <c r="V63" s="648"/>
      <c r="W63" s="648"/>
      <c r="X63" s="634"/>
    </row>
    <row r="64" spans="1:24" ht="39.75" customHeight="1" thickBot="1" x14ac:dyDescent="0.25">
      <c r="A64" s="632"/>
      <c r="B64" s="652" t="s">
        <v>46</v>
      </c>
      <c r="C64" s="620"/>
      <c r="D64" s="624"/>
      <c r="E64" s="41" t="e">
        <f>E61/E62</f>
        <v>#DIV/0!</v>
      </c>
      <c r="F64" s="42" t="e">
        <f t="shared" ref="F64:P64" si="35">F61/F62</f>
        <v>#DIV/0!</v>
      </c>
      <c r="G64" s="42" t="e">
        <f t="shared" si="35"/>
        <v>#DIV/0!</v>
      </c>
      <c r="H64" s="42" t="e">
        <f>H61/H62</f>
        <v>#DIV/0!</v>
      </c>
      <c r="I64" s="42" t="e">
        <f t="shared" si="35"/>
        <v>#DIV/0!</v>
      </c>
      <c r="J64" s="42" t="e">
        <f t="shared" si="35"/>
        <v>#DIV/0!</v>
      </c>
      <c r="K64" s="42" t="e">
        <f t="shared" si="35"/>
        <v>#DIV/0!</v>
      </c>
      <c r="L64" s="42" t="e">
        <f t="shared" si="35"/>
        <v>#DIV/0!</v>
      </c>
      <c r="M64" s="42" t="e">
        <f t="shared" si="35"/>
        <v>#DIV/0!</v>
      </c>
      <c r="N64" s="42" t="e">
        <f t="shared" si="35"/>
        <v>#DIV/0!</v>
      </c>
      <c r="O64" s="42" t="e">
        <f t="shared" si="35"/>
        <v>#DIV/0!</v>
      </c>
      <c r="P64" s="43" t="e">
        <f t="shared" si="35"/>
        <v>#DIV/0!</v>
      </c>
      <c r="Q64" s="44" t="e">
        <f>AVERAGEIF(E64:P64,"&gt;0",E64:P64)</f>
        <v>#DIV/0!</v>
      </c>
      <c r="R64" s="579"/>
      <c r="S64" s="567"/>
      <c r="T64" s="567"/>
      <c r="U64" s="567"/>
      <c r="V64" s="567"/>
      <c r="W64" s="567"/>
      <c r="X64" s="568"/>
    </row>
    <row r="65" spans="1:24" ht="107.25" customHeight="1" thickBot="1" x14ac:dyDescent="0.25">
      <c r="A65" s="45" t="s">
        <v>10</v>
      </c>
      <c r="B65" s="653" t="s">
        <v>211</v>
      </c>
      <c r="C65" s="614"/>
      <c r="D65" s="654"/>
      <c r="E65" s="46" t="e">
        <f>(E60-E64)/E60</f>
        <v>#DIV/0!</v>
      </c>
      <c r="F65" s="46" t="e">
        <f>(F60-F64)/F60</f>
        <v>#DIV/0!</v>
      </c>
      <c r="G65" s="46" t="e">
        <f t="shared" ref="G65:P65" si="36">(G60-G64)/G60</f>
        <v>#DIV/0!</v>
      </c>
      <c r="H65" s="46" t="e">
        <f t="shared" si="36"/>
        <v>#DIV/0!</v>
      </c>
      <c r="I65" s="46" t="e">
        <f t="shared" si="36"/>
        <v>#DIV/0!</v>
      </c>
      <c r="J65" s="46" t="e">
        <f>(J60-J64)/J60</f>
        <v>#DIV/0!</v>
      </c>
      <c r="K65" s="46" t="e">
        <f t="shared" si="36"/>
        <v>#DIV/0!</v>
      </c>
      <c r="L65" s="46" t="e">
        <f t="shared" si="36"/>
        <v>#DIV/0!</v>
      </c>
      <c r="M65" s="46" t="e">
        <f t="shared" si="36"/>
        <v>#DIV/0!</v>
      </c>
      <c r="N65" s="46" t="e">
        <f t="shared" si="36"/>
        <v>#DIV/0!</v>
      </c>
      <c r="O65" s="46" t="e">
        <f t="shared" si="36"/>
        <v>#DIV/0!</v>
      </c>
      <c r="P65" s="46" t="e">
        <f t="shared" si="36"/>
        <v>#DIV/0!</v>
      </c>
      <c r="Q65" s="44" t="e">
        <f>E65:P65</f>
        <v>#VALUE!</v>
      </c>
      <c r="R65" s="47"/>
      <c r="S65" s="47"/>
      <c r="T65" s="47"/>
      <c r="U65" s="47"/>
      <c r="V65" s="47"/>
      <c r="W65" s="47"/>
      <c r="X65" s="47"/>
    </row>
    <row r="66" spans="1:24" ht="44.25" customHeight="1" thickBot="1" x14ac:dyDescent="0.4">
      <c r="A66" s="48"/>
      <c r="B66" s="48"/>
      <c r="C66" s="48"/>
      <c r="D66" s="48"/>
      <c r="E66" s="49"/>
      <c r="F66" s="49"/>
      <c r="G66" s="49"/>
      <c r="H66" s="50"/>
      <c r="I66" s="50"/>
      <c r="J66" s="48"/>
      <c r="K66" s="48"/>
      <c r="L66" s="48"/>
      <c r="M66" s="48"/>
      <c r="N66" s="181"/>
      <c r="O66" s="48"/>
      <c r="P66" s="48"/>
      <c r="Q66" s="48"/>
      <c r="R66" s="185"/>
      <c r="S66" s="185"/>
      <c r="T66" s="48"/>
      <c r="U66" s="48"/>
      <c r="V66" s="48"/>
      <c r="W66" s="48"/>
      <c r="X66" s="48"/>
    </row>
    <row r="67" spans="1:24" ht="43.5" customHeight="1" thickBot="1" x14ac:dyDescent="0.3">
      <c r="A67" s="655" t="s">
        <v>47</v>
      </c>
      <c r="B67" s="656"/>
      <c r="C67" s="656"/>
      <c r="D67" s="656"/>
      <c r="E67" s="656"/>
      <c r="F67" s="656"/>
      <c r="G67" s="656"/>
      <c r="H67" s="656"/>
      <c r="I67" s="656"/>
      <c r="J67" s="656"/>
      <c r="K67" s="656"/>
      <c r="L67" s="656"/>
      <c r="M67" s="656"/>
      <c r="N67" s="656"/>
      <c r="O67" s="656"/>
      <c r="P67" s="656"/>
      <c r="Q67" s="656"/>
      <c r="R67" s="656"/>
      <c r="S67" s="656"/>
      <c r="T67" s="656"/>
      <c r="U67" s="656"/>
      <c r="V67" s="656"/>
      <c r="W67" s="656"/>
      <c r="X67" s="657"/>
    </row>
    <row r="68" spans="1:24" ht="49.5" customHeight="1" thickBot="1" x14ac:dyDescent="0.25">
      <c r="A68" s="658" t="s">
        <v>58</v>
      </c>
      <c r="B68" s="659"/>
      <c r="C68" s="659"/>
      <c r="D68" s="659"/>
      <c r="E68" s="188" t="s">
        <v>48</v>
      </c>
      <c r="F68" s="189"/>
      <c r="G68" s="188" t="s">
        <v>49</v>
      </c>
      <c r="H68" s="189"/>
      <c r="I68" s="188" t="s">
        <v>50</v>
      </c>
      <c r="J68" s="190"/>
      <c r="K68" s="188" t="s">
        <v>62</v>
      </c>
      <c r="L68" s="190" t="s">
        <v>90</v>
      </c>
      <c r="M68" s="48"/>
      <c r="N68" s="51"/>
      <c r="O68" s="51"/>
      <c r="P68" s="51"/>
      <c r="Q68" s="51"/>
      <c r="R68" s="51"/>
      <c r="S68" s="51"/>
      <c r="T68" s="51"/>
      <c r="U68" s="51"/>
      <c r="V68" s="51"/>
      <c r="W68" s="51"/>
      <c r="X68" s="51"/>
    </row>
    <row r="69" spans="1:24" s="56" customFormat="1" ht="54.75" customHeight="1" x14ac:dyDescent="0.2">
      <c r="A69" s="464" t="s">
        <v>51</v>
      </c>
      <c r="B69" s="465"/>
      <c r="C69" s="119" t="s">
        <v>200</v>
      </c>
      <c r="D69" s="662" t="s">
        <v>59</v>
      </c>
      <c r="E69" s="660"/>
      <c r="F69" s="660"/>
      <c r="G69" s="660"/>
      <c r="H69" s="660"/>
      <c r="I69" s="660"/>
      <c r="J69" s="660"/>
      <c r="K69" s="660"/>
      <c r="L69" s="660"/>
      <c r="M69" s="660"/>
      <c r="N69" s="660"/>
      <c r="O69" s="660"/>
      <c r="P69" s="660"/>
      <c r="Q69" s="660"/>
      <c r="R69" s="660"/>
      <c r="S69" s="660"/>
      <c r="T69" s="660"/>
      <c r="U69" s="660"/>
      <c r="V69" s="660"/>
      <c r="W69" s="660"/>
      <c r="X69" s="660"/>
    </row>
    <row r="70" spans="1:24" s="56" customFormat="1" ht="54.75" customHeight="1" x14ac:dyDescent="0.2">
      <c r="A70" s="466" t="s">
        <v>52</v>
      </c>
      <c r="B70" s="452"/>
      <c r="C70" s="120"/>
      <c r="D70" s="663"/>
      <c r="E70" s="660"/>
      <c r="F70" s="660"/>
      <c r="G70" s="660"/>
      <c r="H70" s="660"/>
      <c r="I70" s="660"/>
      <c r="J70" s="660"/>
      <c r="K70" s="660"/>
      <c r="L70" s="660"/>
      <c r="M70" s="660"/>
      <c r="N70" s="660"/>
      <c r="O70" s="660"/>
      <c r="P70" s="660"/>
      <c r="Q70" s="660"/>
      <c r="R70" s="660"/>
      <c r="S70" s="660"/>
      <c r="T70" s="660"/>
      <c r="U70" s="660"/>
      <c r="V70" s="660"/>
      <c r="W70" s="660"/>
      <c r="X70" s="660"/>
    </row>
    <row r="71" spans="1:24" s="56" customFormat="1" ht="54.75" customHeight="1" thickBot="1" x14ac:dyDescent="0.25">
      <c r="A71" s="453" t="s">
        <v>60</v>
      </c>
      <c r="B71" s="454"/>
      <c r="C71" s="121"/>
      <c r="D71" s="663"/>
      <c r="E71" s="660"/>
      <c r="F71" s="660"/>
      <c r="G71" s="660"/>
      <c r="H71" s="660"/>
      <c r="I71" s="660"/>
      <c r="J71" s="660"/>
      <c r="K71" s="660"/>
      <c r="L71" s="660"/>
      <c r="M71" s="660"/>
      <c r="N71" s="660"/>
      <c r="O71" s="660"/>
      <c r="P71" s="660"/>
      <c r="Q71" s="660"/>
      <c r="R71" s="660"/>
      <c r="S71" s="660"/>
      <c r="T71" s="660"/>
      <c r="U71" s="660"/>
      <c r="V71" s="660"/>
      <c r="W71" s="660"/>
      <c r="X71" s="660"/>
    </row>
    <row r="72" spans="1:24" s="56" customFormat="1" ht="76.5" customHeight="1" thickBot="1" x14ac:dyDescent="0.4">
      <c r="A72" s="469" t="s">
        <v>53</v>
      </c>
      <c r="B72" s="470"/>
      <c r="C72" s="122"/>
      <c r="D72" s="191" t="s">
        <v>54</v>
      </c>
      <c r="E72" s="660"/>
      <c r="F72" s="661"/>
      <c r="G72" s="661"/>
      <c r="H72" s="661"/>
      <c r="I72" s="661"/>
      <c r="J72" s="661"/>
      <c r="K72" s="661"/>
      <c r="L72" s="661"/>
      <c r="M72" s="661"/>
      <c r="N72" s="661"/>
      <c r="O72" s="661"/>
      <c r="P72" s="661"/>
      <c r="Q72" s="661"/>
      <c r="R72" s="661"/>
      <c r="S72" s="661"/>
      <c r="T72" s="661"/>
      <c r="U72" s="661"/>
      <c r="V72" s="661"/>
      <c r="W72" s="661"/>
      <c r="X72" s="661"/>
    </row>
    <row r="73" spans="1:24" s="56" customFormat="1" ht="56.25" customHeight="1" x14ac:dyDescent="0.2">
      <c r="A73" s="438" t="s">
        <v>51</v>
      </c>
      <c r="B73" s="439"/>
      <c r="C73" s="129" t="s">
        <v>201</v>
      </c>
      <c r="D73" s="590" t="s">
        <v>59</v>
      </c>
      <c r="E73" s="592"/>
      <c r="F73" s="593"/>
      <c r="G73" s="593"/>
      <c r="H73" s="593"/>
      <c r="I73" s="593"/>
      <c r="J73" s="593"/>
      <c r="K73" s="593"/>
      <c r="L73" s="593"/>
      <c r="M73" s="593"/>
      <c r="N73" s="593"/>
      <c r="O73" s="593"/>
      <c r="P73" s="593"/>
      <c r="Q73" s="593"/>
      <c r="R73" s="593"/>
      <c r="S73" s="593"/>
      <c r="T73" s="593"/>
      <c r="U73" s="593"/>
      <c r="V73" s="593"/>
      <c r="W73" s="593"/>
      <c r="X73" s="593"/>
    </row>
    <row r="74" spans="1:24" s="56" customFormat="1" ht="56.25" customHeight="1" x14ac:dyDescent="0.2">
      <c r="A74" s="451" t="s">
        <v>52</v>
      </c>
      <c r="B74" s="452"/>
      <c r="C74" s="120"/>
      <c r="D74" s="591"/>
      <c r="E74" s="593"/>
      <c r="F74" s="594"/>
      <c r="G74" s="594"/>
      <c r="H74" s="594"/>
      <c r="I74" s="594"/>
      <c r="J74" s="594"/>
      <c r="K74" s="594"/>
      <c r="L74" s="594"/>
      <c r="M74" s="594"/>
      <c r="N74" s="594"/>
      <c r="O74" s="594"/>
      <c r="P74" s="594"/>
      <c r="Q74" s="594"/>
      <c r="R74" s="594"/>
      <c r="S74" s="594"/>
      <c r="T74" s="594"/>
      <c r="U74" s="594"/>
      <c r="V74" s="594"/>
      <c r="W74" s="594"/>
      <c r="X74" s="593"/>
    </row>
    <row r="75" spans="1:24" s="56" customFormat="1" ht="56.25" customHeight="1" thickBot="1" x14ac:dyDescent="0.25">
      <c r="A75" s="453" t="s">
        <v>60</v>
      </c>
      <c r="B75" s="454"/>
      <c r="C75" s="121"/>
      <c r="D75" s="591"/>
      <c r="E75" s="593"/>
      <c r="F75" s="593"/>
      <c r="G75" s="593"/>
      <c r="H75" s="593"/>
      <c r="I75" s="593"/>
      <c r="J75" s="593"/>
      <c r="K75" s="593"/>
      <c r="L75" s="593"/>
      <c r="M75" s="593"/>
      <c r="N75" s="593"/>
      <c r="O75" s="593"/>
      <c r="P75" s="593"/>
      <c r="Q75" s="593"/>
      <c r="R75" s="593"/>
      <c r="S75" s="593"/>
      <c r="T75" s="593"/>
      <c r="U75" s="593"/>
      <c r="V75" s="593"/>
      <c r="W75" s="593"/>
      <c r="X75" s="593"/>
    </row>
    <row r="76" spans="1:24" s="56" customFormat="1" ht="56.25" customHeight="1" thickBot="1" x14ac:dyDescent="0.35">
      <c r="A76" s="467" t="s">
        <v>53</v>
      </c>
      <c r="B76" s="468"/>
      <c r="C76" s="122"/>
      <c r="D76" s="147" t="s">
        <v>54</v>
      </c>
      <c r="E76" s="587"/>
      <c r="F76" s="588"/>
      <c r="G76" s="588"/>
      <c r="H76" s="588"/>
      <c r="I76" s="588"/>
      <c r="J76" s="588"/>
      <c r="K76" s="588"/>
      <c r="L76" s="588"/>
      <c r="M76" s="588"/>
      <c r="N76" s="588"/>
      <c r="O76" s="588"/>
      <c r="P76" s="588"/>
      <c r="Q76" s="588"/>
      <c r="R76" s="588"/>
      <c r="S76" s="588"/>
      <c r="T76" s="588"/>
      <c r="U76" s="588"/>
      <c r="V76" s="588"/>
      <c r="W76" s="588"/>
      <c r="X76" s="589"/>
    </row>
    <row r="77" spans="1:24" ht="15.75" customHeight="1" x14ac:dyDescent="0.2"/>
    <row r="78" spans="1:24" ht="15.75" customHeight="1" x14ac:dyDescent="0.2"/>
    <row r="79" spans="1:24" ht="15.75" customHeight="1" x14ac:dyDescent="0.2"/>
    <row r="80" spans="1:24" ht="15.75" customHeight="1" x14ac:dyDescent="0.2"/>
    <row r="81" spans="1:18" ht="15.75" customHeight="1" x14ac:dyDescent="0.2"/>
    <row r="82" spans="1:18" ht="15.75" customHeight="1" x14ac:dyDescent="0.2"/>
    <row r="83" spans="1:18" ht="15.75" customHeight="1" x14ac:dyDescent="0.2"/>
    <row r="84" spans="1:18" ht="15.75" customHeight="1" x14ac:dyDescent="0.2"/>
    <row r="85" spans="1:18" ht="15.75" customHeight="1" x14ac:dyDescent="0.2"/>
    <row r="86" spans="1:18" ht="15.75" customHeight="1" x14ac:dyDescent="0.25">
      <c r="A86" s="52" t="s">
        <v>0</v>
      </c>
      <c r="B86" s="52"/>
      <c r="C86" s="52"/>
      <c r="D86" s="52"/>
      <c r="E86" s="52"/>
      <c r="F86" s="52"/>
      <c r="G86" s="52"/>
      <c r="H86" s="52"/>
      <c r="I86" s="52"/>
      <c r="J86" s="52"/>
      <c r="K86" s="52"/>
      <c r="L86" s="52"/>
      <c r="M86" s="52"/>
      <c r="N86" s="52"/>
      <c r="O86" s="52"/>
      <c r="P86" s="52"/>
      <c r="Q86" s="52"/>
      <c r="R86" s="53"/>
    </row>
    <row r="87" spans="1:18" ht="15.75" customHeight="1" x14ac:dyDescent="0.25">
      <c r="A87" s="53"/>
      <c r="B87" s="53"/>
      <c r="C87" s="53"/>
      <c r="D87" s="53"/>
      <c r="E87" s="53"/>
      <c r="F87" s="53"/>
      <c r="G87" s="53"/>
      <c r="H87" s="53"/>
      <c r="I87" s="53"/>
      <c r="J87" s="53"/>
      <c r="K87" s="53"/>
      <c r="L87" s="53"/>
      <c r="M87" s="53"/>
      <c r="N87" s="53"/>
      <c r="O87" s="53"/>
      <c r="P87" s="53"/>
      <c r="Q87" s="53"/>
      <c r="R87" s="53"/>
    </row>
    <row r="88" spans="1:18" ht="15.75" customHeight="1" x14ac:dyDescent="0.25">
      <c r="A88" s="53"/>
      <c r="B88" s="53"/>
      <c r="C88" s="53"/>
      <c r="D88" s="53"/>
      <c r="E88" s="53"/>
      <c r="F88" s="53"/>
      <c r="G88" s="53"/>
      <c r="H88" s="53"/>
      <c r="I88" s="53"/>
      <c r="J88" s="53"/>
      <c r="K88" s="53"/>
      <c r="L88" s="53"/>
      <c r="M88" s="53"/>
      <c r="N88" s="53"/>
      <c r="O88" s="53"/>
      <c r="P88" s="53"/>
      <c r="Q88" s="53"/>
      <c r="R88" s="53"/>
    </row>
    <row r="89" spans="1:18" ht="15.75" customHeight="1" x14ac:dyDescent="0.25">
      <c r="A89" s="53"/>
      <c r="B89" s="53"/>
      <c r="C89" s="53"/>
      <c r="D89" s="53"/>
      <c r="E89" s="53"/>
      <c r="F89" s="53"/>
      <c r="G89" s="53"/>
      <c r="H89" s="53"/>
      <c r="I89" s="53"/>
      <c r="J89" s="53"/>
      <c r="K89" s="53"/>
      <c r="L89" s="53"/>
      <c r="M89" s="53"/>
      <c r="N89" s="53"/>
      <c r="O89" s="53"/>
      <c r="P89" s="53"/>
      <c r="Q89" s="53"/>
      <c r="R89" s="53"/>
    </row>
    <row r="90" spans="1:18" ht="15.75" customHeight="1" x14ac:dyDescent="0.25">
      <c r="A90" s="53"/>
      <c r="B90" s="53"/>
      <c r="C90" s="53"/>
      <c r="D90" s="53"/>
      <c r="E90" s="53"/>
      <c r="F90" s="53"/>
      <c r="G90" s="53"/>
      <c r="H90" s="53"/>
      <c r="I90" s="53"/>
      <c r="J90" s="53"/>
      <c r="K90" s="53"/>
      <c r="L90" s="53"/>
      <c r="M90" s="53"/>
      <c r="N90" s="53"/>
      <c r="O90" s="53"/>
      <c r="P90" s="53"/>
      <c r="Q90" s="53"/>
      <c r="R90" s="53"/>
    </row>
    <row r="91" spans="1:18" ht="15.75" customHeight="1" x14ac:dyDescent="0.25">
      <c r="A91" s="53"/>
      <c r="B91" s="53"/>
      <c r="C91" s="53"/>
      <c r="D91" s="53"/>
      <c r="E91" s="53"/>
      <c r="F91" s="53"/>
      <c r="G91" s="53"/>
      <c r="H91" s="53"/>
      <c r="I91" s="53"/>
      <c r="J91" s="53"/>
      <c r="K91" s="53"/>
      <c r="L91" s="53"/>
      <c r="M91" s="53"/>
      <c r="N91" s="53"/>
      <c r="O91" s="53"/>
      <c r="P91" s="53"/>
      <c r="Q91" s="53"/>
      <c r="R91" s="53"/>
    </row>
    <row r="92" spans="1:18" ht="15.75" customHeight="1" x14ac:dyDescent="0.25">
      <c r="A92" s="53"/>
      <c r="B92" s="53"/>
      <c r="C92" s="53"/>
      <c r="D92" s="53"/>
      <c r="E92" s="53"/>
      <c r="F92" s="53"/>
      <c r="G92" s="53"/>
      <c r="H92" s="53"/>
      <c r="I92" s="53"/>
      <c r="J92" s="53"/>
      <c r="K92" s="53"/>
      <c r="L92" s="53"/>
      <c r="M92" s="53"/>
      <c r="N92" s="53"/>
      <c r="O92" s="53"/>
      <c r="P92" s="53"/>
      <c r="Q92" s="53"/>
      <c r="R92" s="53"/>
    </row>
    <row r="93" spans="1:18" ht="15.75" customHeight="1" x14ac:dyDescent="0.25">
      <c r="A93" s="53"/>
      <c r="B93" s="53"/>
      <c r="C93" s="53"/>
      <c r="D93" s="53"/>
      <c r="E93" s="53"/>
      <c r="F93" s="53"/>
      <c r="G93" s="53"/>
      <c r="H93" s="53"/>
      <c r="I93" s="53"/>
      <c r="J93" s="53"/>
      <c r="K93" s="53"/>
      <c r="L93" s="53"/>
      <c r="M93" s="53"/>
      <c r="N93" s="53"/>
      <c r="O93" s="53"/>
      <c r="P93" s="53"/>
      <c r="Q93" s="53"/>
      <c r="R93" s="53"/>
    </row>
    <row r="94" spans="1:18" ht="15.75" customHeight="1" x14ac:dyDescent="0.25">
      <c r="A94" s="53"/>
      <c r="B94" s="53"/>
      <c r="C94" s="53"/>
      <c r="D94" s="53"/>
      <c r="E94" s="53"/>
      <c r="F94" s="53"/>
      <c r="G94" s="53"/>
      <c r="H94" s="53"/>
      <c r="I94" s="53"/>
      <c r="J94" s="53"/>
      <c r="K94" s="53"/>
      <c r="L94" s="53"/>
      <c r="M94" s="53"/>
      <c r="N94" s="53"/>
      <c r="O94" s="53"/>
      <c r="P94" s="53"/>
      <c r="Q94" s="53"/>
      <c r="R94" s="53"/>
    </row>
    <row r="95" spans="1:18" ht="15.75" customHeight="1" x14ac:dyDescent="0.25">
      <c r="A95" s="53"/>
      <c r="B95" s="53"/>
      <c r="C95" s="53"/>
      <c r="D95" s="53"/>
      <c r="E95" s="53"/>
      <c r="F95" s="53"/>
      <c r="G95" s="53"/>
      <c r="H95" s="53"/>
      <c r="I95" s="53"/>
      <c r="J95" s="53"/>
      <c r="K95" s="53"/>
      <c r="L95" s="53"/>
      <c r="M95" s="53"/>
      <c r="N95" s="53"/>
      <c r="O95" s="53"/>
      <c r="P95" s="53"/>
      <c r="Q95" s="53"/>
      <c r="R95" s="53"/>
    </row>
    <row r="96" spans="1:18" ht="15.75" customHeight="1" x14ac:dyDescent="0.25">
      <c r="A96" s="53"/>
      <c r="B96" s="53"/>
      <c r="C96" s="53"/>
      <c r="D96" s="53"/>
      <c r="E96" s="53"/>
      <c r="F96" s="53"/>
      <c r="G96" s="53"/>
      <c r="H96" s="53"/>
      <c r="I96" s="53"/>
      <c r="J96" s="53"/>
      <c r="K96" s="53"/>
      <c r="L96" s="53"/>
      <c r="M96" s="53"/>
      <c r="N96" s="53"/>
      <c r="O96" s="53"/>
      <c r="P96" s="53"/>
      <c r="Q96" s="53"/>
      <c r="R96" s="53"/>
    </row>
    <row r="97" spans="1:18" ht="15.75" customHeight="1" x14ac:dyDescent="0.25">
      <c r="A97" s="53"/>
      <c r="B97" s="53"/>
      <c r="C97" s="53"/>
      <c r="D97" s="53"/>
      <c r="E97" s="53"/>
      <c r="F97" s="53"/>
      <c r="G97" s="53"/>
      <c r="H97" s="53"/>
      <c r="I97" s="53"/>
      <c r="J97" s="53"/>
      <c r="K97" s="53"/>
      <c r="L97" s="53"/>
      <c r="M97" s="53"/>
      <c r="N97" s="53"/>
      <c r="O97" s="53"/>
      <c r="P97" s="53"/>
      <c r="Q97" s="53"/>
      <c r="R97" s="53"/>
    </row>
    <row r="98" spans="1:18" ht="15.75" customHeight="1" x14ac:dyDescent="0.25">
      <c r="A98" s="53"/>
      <c r="B98" s="53"/>
      <c r="C98" s="53"/>
      <c r="D98" s="53"/>
      <c r="E98" s="53"/>
      <c r="F98" s="53"/>
      <c r="G98" s="53"/>
      <c r="H98" s="53"/>
      <c r="I98" s="53"/>
      <c r="J98" s="53"/>
      <c r="K98" s="53"/>
      <c r="L98" s="53"/>
      <c r="M98" s="53"/>
      <c r="N98" s="53"/>
      <c r="O98" s="53"/>
      <c r="P98" s="53"/>
      <c r="Q98" s="53"/>
      <c r="R98" s="53"/>
    </row>
    <row r="99" spans="1:18" ht="15.75" customHeight="1" x14ac:dyDescent="0.25">
      <c r="A99" s="53"/>
      <c r="B99" s="53"/>
      <c r="C99" s="53"/>
      <c r="D99" s="53"/>
      <c r="E99" s="53"/>
      <c r="F99" s="53"/>
      <c r="G99" s="53"/>
      <c r="H99" s="53"/>
      <c r="I99" s="53"/>
      <c r="J99" s="53"/>
      <c r="K99" s="53"/>
      <c r="L99" s="53"/>
      <c r="M99" s="53"/>
      <c r="N99" s="53"/>
      <c r="O99" s="53"/>
      <c r="P99" s="53"/>
      <c r="Q99" s="53"/>
      <c r="R99" s="53"/>
    </row>
    <row r="100" spans="1:18" ht="15.75" customHeight="1" x14ac:dyDescent="0.25">
      <c r="A100" s="53"/>
      <c r="B100" s="53"/>
      <c r="C100" s="53"/>
      <c r="D100" s="53"/>
      <c r="E100" s="53"/>
      <c r="F100" s="53"/>
      <c r="G100" s="53"/>
      <c r="H100" s="53"/>
      <c r="I100" s="53"/>
      <c r="J100" s="53"/>
      <c r="K100" s="53"/>
      <c r="L100" s="53"/>
      <c r="M100" s="53"/>
      <c r="N100" s="53"/>
      <c r="O100" s="53"/>
      <c r="P100" s="53"/>
      <c r="Q100" s="53"/>
      <c r="R100" s="53"/>
    </row>
    <row r="101" spans="1:18" ht="15.75" customHeight="1" x14ac:dyDescent="0.25">
      <c r="A101" s="53"/>
      <c r="B101" s="53"/>
      <c r="C101" s="53"/>
      <c r="D101" s="53"/>
      <c r="E101" s="53"/>
      <c r="F101" s="53"/>
      <c r="G101" s="53"/>
      <c r="H101" s="53"/>
      <c r="I101" s="53"/>
      <c r="J101" s="53"/>
      <c r="K101" s="53"/>
      <c r="L101" s="53"/>
      <c r="M101" s="53"/>
      <c r="N101" s="53"/>
      <c r="O101" s="53"/>
      <c r="P101" s="53"/>
      <c r="Q101" s="53"/>
      <c r="R101" s="53"/>
    </row>
    <row r="102" spans="1:18" ht="15.75" customHeight="1" x14ac:dyDescent="0.25">
      <c r="A102" s="53"/>
      <c r="B102" s="53"/>
      <c r="C102" s="53"/>
      <c r="D102" s="53"/>
      <c r="E102" s="53"/>
      <c r="F102" s="53"/>
      <c r="G102" s="53"/>
      <c r="H102" s="53"/>
      <c r="I102" s="53"/>
      <c r="J102" s="53"/>
      <c r="K102" s="53"/>
      <c r="L102" s="53"/>
      <c r="M102" s="53"/>
      <c r="N102" s="53"/>
      <c r="O102" s="53"/>
      <c r="P102" s="53"/>
      <c r="Q102" s="53"/>
      <c r="R102" s="53"/>
    </row>
    <row r="103" spans="1:18" ht="15.75" customHeight="1" x14ac:dyDescent="0.25">
      <c r="A103" s="53"/>
      <c r="B103" s="53"/>
      <c r="C103" s="53"/>
      <c r="D103" s="53"/>
      <c r="E103" s="53"/>
      <c r="F103" s="53"/>
      <c r="G103" s="53"/>
      <c r="H103" s="53"/>
      <c r="I103" s="53"/>
      <c r="J103" s="53"/>
      <c r="K103" s="53"/>
      <c r="L103" s="53"/>
      <c r="M103" s="53"/>
      <c r="N103" s="53"/>
      <c r="O103" s="53"/>
      <c r="P103" s="53"/>
      <c r="Q103" s="53"/>
      <c r="R103" s="53"/>
    </row>
    <row r="104" spans="1:18" ht="15.75" customHeight="1" x14ac:dyDescent="0.25">
      <c r="A104" s="53"/>
      <c r="B104" s="53"/>
      <c r="C104" s="53"/>
      <c r="D104" s="53"/>
      <c r="E104" s="53"/>
      <c r="F104" s="53"/>
      <c r="G104" s="53"/>
      <c r="H104" s="53"/>
      <c r="I104" s="53"/>
      <c r="J104" s="53"/>
      <c r="K104" s="53"/>
      <c r="L104" s="53"/>
      <c r="M104" s="53"/>
      <c r="N104" s="53"/>
      <c r="O104" s="53"/>
      <c r="P104" s="53"/>
      <c r="Q104" s="53"/>
      <c r="R104" s="53"/>
    </row>
    <row r="105" spans="1:18" ht="15.75" customHeight="1" x14ac:dyDescent="0.25">
      <c r="A105" s="53"/>
      <c r="B105" s="53"/>
      <c r="C105" s="53"/>
      <c r="D105" s="53"/>
      <c r="E105" s="53"/>
      <c r="F105" s="53"/>
      <c r="G105" s="53"/>
      <c r="H105" s="53"/>
      <c r="I105" s="53"/>
      <c r="J105" s="53"/>
      <c r="K105" s="53"/>
      <c r="L105" s="53"/>
      <c r="M105" s="53"/>
      <c r="N105" s="53"/>
      <c r="O105" s="53"/>
      <c r="P105" s="53"/>
      <c r="Q105" s="53"/>
      <c r="R105" s="53"/>
    </row>
    <row r="106" spans="1:18" ht="15.75" customHeight="1" x14ac:dyDescent="0.25">
      <c r="A106" s="53"/>
      <c r="B106" s="53"/>
      <c r="C106" s="53"/>
      <c r="D106" s="53"/>
      <c r="E106" s="53"/>
      <c r="F106" s="53"/>
      <c r="G106" s="53"/>
      <c r="H106" s="53"/>
      <c r="I106" s="53"/>
      <c r="J106" s="53"/>
      <c r="K106" s="53"/>
      <c r="L106" s="53"/>
      <c r="M106" s="53"/>
      <c r="N106" s="53"/>
      <c r="O106" s="53"/>
      <c r="P106" s="53"/>
      <c r="Q106" s="53"/>
      <c r="R106" s="53"/>
    </row>
    <row r="107" spans="1:18" ht="15.75" customHeight="1" x14ac:dyDescent="0.25">
      <c r="A107" s="53"/>
      <c r="B107" s="53"/>
      <c r="C107" s="53"/>
      <c r="D107" s="53"/>
      <c r="E107" s="53"/>
      <c r="F107" s="53"/>
      <c r="G107" s="53"/>
      <c r="H107" s="53"/>
      <c r="I107" s="53"/>
      <c r="J107" s="53"/>
      <c r="K107" s="53"/>
      <c r="L107" s="53"/>
      <c r="M107" s="53"/>
      <c r="N107" s="53"/>
      <c r="O107" s="53"/>
      <c r="P107" s="53"/>
      <c r="Q107" s="53"/>
      <c r="R107" s="53"/>
    </row>
    <row r="108" spans="1:18" ht="15.75" customHeight="1" x14ac:dyDescent="0.2"/>
    <row r="109" spans="1:18" ht="15.75" customHeight="1" x14ac:dyDescent="0.2"/>
    <row r="110" spans="1:18" ht="15.75" customHeight="1" x14ac:dyDescent="0.2"/>
    <row r="111" spans="1:18" ht="15.75" customHeight="1" x14ac:dyDescent="0.2"/>
    <row r="112" spans="1:18"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205">
    <mergeCell ref="B65:D65"/>
    <mergeCell ref="A67:X67"/>
    <mergeCell ref="A68:D68"/>
    <mergeCell ref="A72:B72"/>
    <mergeCell ref="E72:X72"/>
    <mergeCell ref="A69:B69"/>
    <mergeCell ref="D69:D71"/>
    <mergeCell ref="E69:X71"/>
    <mergeCell ref="A70:B70"/>
    <mergeCell ref="A71:B71"/>
    <mergeCell ref="A54:X54"/>
    <mergeCell ref="A55:A56"/>
    <mergeCell ref="B55:B56"/>
    <mergeCell ref="C55:C56"/>
    <mergeCell ref="D55:D56"/>
    <mergeCell ref="E55:P55"/>
    <mergeCell ref="Q55:Q56"/>
    <mergeCell ref="R55:X64"/>
    <mergeCell ref="A57:A60"/>
    <mergeCell ref="B60:D60"/>
    <mergeCell ref="A61:A64"/>
    <mergeCell ref="B64:D64"/>
    <mergeCell ref="B18:B19"/>
    <mergeCell ref="C18:C19"/>
    <mergeCell ref="D18:D19"/>
    <mergeCell ref="E18:E19"/>
    <mergeCell ref="S18:S19"/>
    <mergeCell ref="T18:U19"/>
    <mergeCell ref="V18:X19"/>
    <mergeCell ref="V36:X37"/>
    <mergeCell ref="B50:B51"/>
    <mergeCell ref="C50:C51"/>
    <mergeCell ref="D50:D51"/>
    <mergeCell ref="E50:E51"/>
    <mergeCell ref="S50:S51"/>
    <mergeCell ref="T50:U51"/>
    <mergeCell ref="V50:X51"/>
    <mergeCell ref="B36:B37"/>
    <mergeCell ref="C36:C37"/>
    <mergeCell ref="D36:D37"/>
    <mergeCell ref="E36:E37"/>
    <mergeCell ref="S36:S37"/>
    <mergeCell ref="T36:U37"/>
    <mergeCell ref="S38:S39"/>
    <mergeCell ref="T38:U39"/>
    <mergeCell ref="V22:X23"/>
    <mergeCell ref="N11:Q11"/>
    <mergeCell ref="R11:X11"/>
    <mergeCell ref="A13:X13"/>
    <mergeCell ref="G14:R14"/>
    <mergeCell ref="S14:S15"/>
    <mergeCell ref="T14:U15"/>
    <mergeCell ref="V14:X15"/>
    <mergeCell ref="B16:B17"/>
    <mergeCell ref="C16:C17"/>
    <mergeCell ref="D16:D17"/>
    <mergeCell ref="E16:E17"/>
    <mergeCell ref="S16:S17"/>
    <mergeCell ref="A14:A15"/>
    <mergeCell ref="B14:B15"/>
    <mergeCell ref="C14:C15"/>
    <mergeCell ref="D14:D15"/>
    <mergeCell ref="E14:E15"/>
    <mergeCell ref="T16:U17"/>
    <mergeCell ref="V16:X17"/>
    <mergeCell ref="A11:B11"/>
    <mergeCell ref="C11:M11"/>
    <mergeCell ref="A1:C3"/>
    <mergeCell ref="D1:S3"/>
    <mergeCell ref="T1:U1"/>
    <mergeCell ref="V1:X1"/>
    <mergeCell ref="T2:U2"/>
    <mergeCell ref="V2:X2"/>
    <mergeCell ref="T3:U3"/>
    <mergeCell ref="V3:X3"/>
    <mergeCell ref="A10:B10"/>
    <mergeCell ref="C10:H10"/>
    <mergeCell ref="J10:K10"/>
    <mergeCell ref="L10:M10"/>
    <mergeCell ref="N10:X10"/>
    <mergeCell ref="H5:K5"/>
    <mergeCell ref="A7:B7"/>
    <mergeCell ref="C7:X7"/>
    <mergeCell ref="A9:B9"/>
    <mergeCell ref="C9:X9"/>
    <mergeCell ref="A76:B76"/>
    <mergeCell ref="E76:X76"/>
    <mergeCell ref="A16:A17"/>
    <mergeCell ref="A18:A19"/>
    <mergeCell ref="A36:A37"/>
    <mergeCell ref="A50:A51"/>
    <mergeCell ref="A20:A21"/>
    <mergeCell ref="B20:B21"/>
    <mergeCell ref="C20:C21"/>
    <mergeCell ref="D20:D21"/>
    <mergeCell ref="E20:E21"/>
    <mergeCell ref="S20:S21"/>
    <mergeCell ref="T20:U21"/>
    <mergeCell ref="V20:X21"/>
    <mergeCell ref="A22:A23"/>
    <mergeCell ref="B22:B23"/>
    <mergeCell ref="A73:B73"/>
    <mergeCell ref="D73:D75"/>
    <mergeCell ref="E73:X75"/>
    <mergeCell ref="A74:B74"/>
    <mergeCell ref="A75:B75"/>
    <mergeCell ref="A24:A25"/>
    <mergeCell ref="B24:B25"/>
    <mergeCell ref="C24:C25"/>
    <mergeCell ref="D24:D25"/>
    <mergeCell ref="E24:E25"/>
    <mergeCell ref="S24:S25"/>
    <mergeCell ref="T24:U25"/>
    <mergeCell ref="V24:X25"/>
    <mergeCell ref="C22:C23"/>
    <mergeCell ref="D22:D23"/>
    <mergeCell ref="E22:E23"/>
    <mergeCell ref="S22:S23"/>
    <mergeCell ref="T22:U23"/>
    <mergeCell ref="S26:S27"/>
    <mergeCell ref="T26:U27"/>
    <mergeCell ref="V26:X27"/>
    <mergeCell ref="A28:A29"/>
    <mergeCell ref="B28:B29"/>
    <mergeCell ref="C28:C29"/>
    <mergeCell ref="D28:D29"/>
    <mergeCell ref="E28:E29"/>
    <mergeCell ref="S28:S29"/>
    <mergeCell ref="T28:U29"/>
    <mergeCell ref="V28:X29"/>
    <mergeCell ref="A26:A27"/>
    <mergeCell ref="B26:B27"/>
    <mergeCell ref="C26:C27"/>
    <mergeCell ref="D26:D27"/>
    <mergeCell ref="E26:E27"/>
    <mergeCell ref="S30:S31"/>
    <mergeCell ref="T30:U31"/>
    <mergeCell ref="V30:X31"/>
    <mergeCell ref="A32:A33"/>
    <mergeCell ref="B32:B33"/>
    <mergeCell ref="C32:C33"/>
    <mergeCell ref="D32:D33"/>
    <mergeCell ref="E32:E33"/>
    <mergeCell ref="S32:S33"/>
    <mergeCell ref="T32:U33"/>
    <mergeCell ref="V32:X33"/>
    <mergeCell ref="A30:A31"/>
    <mergeCell ref="B30:B31"/>
    <mergeCell ref="C30:C31"/>
    <mergeCell ref="D30:D31"/>
    <mergeCell ref="E30:E31"/>
    <mergeCell ref="S34:S35"/>
    <mergeCell ref="T34:U35"/>
    <mergeCell ref="V34:X35"/>
    <mergeCell ref="A34:A35"/>
    <mergeCell ref="B34:B35"/>
    <mergeCell ref="C34:C35"/>
    <mergeCell ref="D34:D35"/>
    <mergeCell ref="E34:E35"/>
    <mergeCell ref="V38:X39"/>
    <mergeCell ref="A40:A41"/>
    <mergeCell ref="B40:B41"/>
    <mergeCell ref="C40:C41"/>
    <mergeCell ref="D40:D41"/>
    <mergeCell ref="E40:E41"/>
    <mergeCell ref="S40:S41"/>
    <mergeCell ref="T40:U41"/>
    <mergeCell ref="V40:X41"/>
    <mergeCell ref="A38:A39"/>
    <mergeCell ref="B38:B39"/>
    <mergeCell ref="C38:C39"/>
    <mergeCell ref="D38:D39"/>
    <mergeCell ref="E38:E39"/>
    <mergeCell ref="S42:S43"/>
    <mergeCell ref="T42:U43"/>
    <mergeCell ref="V42:X43"/>
    <mergeCell ref="A42:A43"/>
    <mergeCell ref="B42:B43"/>
    <mergeCell ref="C42:C43"/>
    <mergeCell ref="D42:D43"/>
    <mergeCell ref="E42:E43"/>
    <mergeCell ref="A44:A45"/>
    <mergeCell ref="B44:B45"/>
    <mergeCell ref="C44:C45"/>
    <mergeCell ref="D44:D45"/>
    <mergeCell ref="E44:E45"/>
    <mergeCell ref="S44:S45"/>
    <mergeCell ref="T44:U45"/>
    <mergeCell ref="V44:X45"/>
    <mergeCell ref="A46:A47"/>
    <mergeCell ref="B46:B47"/>
    <mergeCell ref="C46:C47"/>
    <mergeCell ref="D46:D47"/>
    <mergeCell ref="E46:E47"/>
    <mergeCell ref="S46:S47"/>
    <mergeCell ref="T46:U47"/>
    <mergeCell ref="V46:X47"/>
    <mergeCell ref="A48:A49"/>
    <mergeCell ref="B48:B49"/>
    <mergeCell ref="C48:C49"/>
    <mergeCell ref="D48:D49"/>
    <mergeCell ref="E48:E49"/>
    <mergeCell ref="S48:S49"/>
    <mergeCell ref="T48:U49"/>
    <mergeCell ref="V48:X49"/>
  </mergeCells>
  <pageMargins left="0.7" right="0.7" top="0.75" bottom="0.75" header="0" footer="0"/>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A1D6-2203-4252-9155-FDD8A2E7D8C9}">
  <dimension ref="A1:I72"/>
  <sheetViews>
    <sheetView zoomScale="80" zoomScaleNormal="80" zoomScaleSheetLayoutView="90" workbookViewId="0">
      <pane ySplit="8" topLeftCell="A9" activePane="bottomLeft" state="frozen"/>
      <selection activeCell="A7" sqref="A7"/>
      <selection pane="bottomLeft" activeCell="C14" sqref="C14"/>
    </sheetView>
  </sheetViews>
  <sheetFormatPr baseColWidth="10" defaultColWidth="11" defaultRowHeight="12.75" x14ac:dyDescent="0.2"/>
  <cols>
    <col min="1" max="1" width="16.125" style="253" customWidth="1"/>
    <col min="2" max="2" width="43.75" style="253" customWidth="1"/>
    <col min="3" max="3" width="19.75" style="280" customWidth="1"/>
    <col min="4" max="4" width="22.75" style="280" customWidth="1"/>
    <col min="5" max="5" width="14.125" style="253" customWidth="1"/>
    <col min="6" max="7" width="13" style="253" customWidth="1"/>
    <col min="8" max="8" width="27.25" style="253" customWidth="1"/>
    <col min="9" max="9" width="14.625" style="253" customWidth="1"/>
    <col min="10" max="16384" width="11" style="253"/>
  </cols>
  <sheetData>
    <row r="1" spans="1:9" ht="23.25" customHeight="1" x14ac:dyDescent="0.2">
      <c r="A1" s="339"/>
      <c r="B1" s="340" t="s">
        <v>105</v>
      </c>
      <c r="C1" s="340"/>
      <c r="D1" s="340"/>
      <c r="E1" s="340"/>
      <c r="F1" s="340"/>
      <c r="G1" s="340"/>
      <c r="H1" s="340"/>
      <c r="I1" s="252"/>
    </row>
    <row r="2" spans="1:9" ht="18" customHeight="1" x14ac:dyDescent="0.2">
      <c r="A2" s="339"/>
      <c r="B2" s="340"/>
      <c r="C2" s="340"/>
      <c r="D2" s="340"/>
      <c r="E2" s="340"/>
      <c r="F2" s="340"/>
      <c r="G2" s="340"/>
      <c r="H2" s="340"/>
      <c r="I2" s="254"/>
    </row>
    <row r="3" spans="1:9" ht="26.25" customHeight="1" x14ac:dyDescent="0.2">
      <c r="A3" s="339"/>
      <c r="B3" s="340" t="s">
        <v>106</v>
      </c>
      <c r="C3" s="340"/>
      <c r="D3" s="340"/>
      <c r="E3" s="340"/>
      <c r="F3" s="340"/>
      <c r="G3" s="340"/>
      <c r="H3" s="340"/>
      <c r="I3" s="254"/>
    </row>
    <row r="4" spans="1:9" ht="22.5" hidden="1" customHeight="1" x14ac:dyDescent="0.2">
      <c r="A4" s="255"/>
      <c r="B4" s="256"/>
      <c r="C4" s="282"/>
      <c r="D4" s="255"/>
      <c r="E4" s="257"/>
      <c r="F4" s="257"/>
      <c r="G4" s="256"/>
      <c r="H4" s="257"/>
      <c r="I4" s="258"/>
    </row>
    <row r="5" spans="1:9" ht="15" customHeight="1" x14ac:dyDescent="0.2">
      <c r="A5" s="283" t="s">
        <v>3</v>
      </c>
      <c r="B5" s="256">
        <v>2023</v>
      </c>
      <c r="C5" s="282"/>
      <c r="D5" s="255"/>
      <c r="E5" s="257"/>
      <c r="F5" s="257"/>
      <c r="G5" s="257"/>
      <c r="H5" s="257"/>
      <c r="I5" s="258"/>
    </row>
    <row r="6" spans="1:9" ht="21" customHeight="1" thickBot="1" x14ac:dyDescent="0.25">
      <c r="A6" s="259"/>
      <c r="B6" s="260"/>
      <c r="C6" s="284"/>
      <c r="D6" s="259"/>
      <c r="E6" s="261"/>
      <c r="F6" s="261"/>
      <c r="G6" s="260"/>
      <c r="H6" s="261"/>
      <c r="I6" s="258"/>
    </row>
    <row r="7" spans="1:9" ht="21" customHeight="1" x14ac:dyDescent="0.2">
      <c r="A7" s="341" t="s">
        <v>107</v>
      </c>
      <c r="B7" s="333" t="s">
        <v>108</v>
      </c>
      <c r="C7" s="333" t="s">
        <v>109</v>
      </c>
      <c r="D7" s="333" t="s">
        <v>110</v>
      </c>
      <c r="E7" s="335" t="s">
        <v>111</v>
      </c>
      <c r="F7" s="335"/>
      <c r="G7" s="333" t="s">
        <v>112</v>
      </c>
      <c r="H7" s="335" t="s">
        <v>113</v>
      </c>
      <c r="I7" s="337" t="s">
        <v>114</v>
      </c>
    </row>
    <row r="8" spans="1:9" ht="20.25" customHeight="1" thickBot="1" x14ac:dyDescent="0.25">
      <c r="A8" s="342"/>
      <c r="B8" s="334"/>
      <c r="C8" s="334"/>
      <c r="D8" s="334"/>
      <c r="E8" s="262" t="s">
        <v>115</v>
      </c>
      <c r="F8" s="262" t="s">
        <v>116</v>
      </c>
      <c r="G8" s="334"/>
      <c r="H8" s="336"/>
      <c r="I8" s="338"/>
    </row>
    <row r="9" spans="1:9" ht="39.75" customHeight="1" x14ac:dyDescent="0.2">
      <c r="A9" s="331" t="s">
        <v>134</v>
      </c>
      <c r="B9" s="285" t="s">
        <v>203</v>
      </c>
      <c r="C9" s="286" t="s">
        <v>117</v>
      </c>
      <c r="D9" s="286" t="s">
        <v>117</v>
      </c>
      <c r="E9" s="287">
        <v>45078</v>
      </c>
      <c r="F9" s="287">
        <v>45107</v>
      </c>
      <c r="G9" s="288">
        <v>3</v>
      </c>
      <c r="H9" s="285"/>
      <c r="I9" s="263"/>
    </row>
    <row r="10" spans="1:9" ht="36" customHeight="1" x14ac:dyDescent="0.2">
      <c r="A10" s="329"/>
      <c r="B10" s="289" t="s">
        <v>209</v>
      </c>
      <c r="C10" s="290" t="s">
        <v>117</v>
      </c>
      <c r="D10" s="290" t="s">
        <v>117</v>
      </c>
      <c r="E10" s="291">
        <v>44958</v>
      </c>
      <c r="F10" s="291">
        <v>44985</v>
      </c>
      <c r="G10" s="292">
        <v>3</v>
      </c>
      <c r="H10" s="293"/>
      <c r="I10" s="264"/>
    </row>
    <row r="11" spans="1:9" ht="54.75" customHeight="1" x14ac:dyDescent="0.2">
      <c r="A11" s="329"/>
      <c r="B11" s="294" t="s">
        <v>240</v>
      </c>
      <c r="C11" s="290" t="s">
        <v>117</v>
      </c>
      <c r="D11" s="290" t="s">
        <v>117</v>
      </c>
      <c r="E11" s="295">
        <v>45047</v>
      </c>
      <c r="F11" s="295">
        <v>45076</v>
      </c>
      <c r="G11" s="292">
        <v>3</v>
      </c>
      <c r="H11" s="271"/>
      <c r="I11" s="265"/>
    </row>
    <row r="12" spans="1:9" ht="54.75" customHeight="1" x14ac:dyDescent="0.2">
      <c r="A12" s="329"/>
      <c r="B12" s="294" t="s">
        <v>66</v>
      </c>
      <c r="C12" s="290" t="s">
        <v>117</v>
      </c>
      <c r="D12" s="290" t="s">
        <v>117</v>
      </c>
      <c r="E12" s="295">
        <v>45047</v>
      </c>
      <c r="F12" s="295">
        <v>45076</v>
      </c>
      <c r="G12" s="292">
        <v>3</v>
      </c>
      <c r="H12" s="271"/>
      <c r="I12" s="296"/>
    </row>
    <row r="13" spans="1:9" ht="54.75" customHeight="1" x14ac:dyDescent="0.2">
      <c r="A13" s="329"/>
      <c r="B13" s="294" t="s">
        <v>66</v>
      </c>
      <c r="C13" s="290" t="s">
        <v>117</v>
      </c>
      <c r="D13" s="290" t="s">
        <v>117</v>
      </c>
      <c r="E13" s="295">
        <v>45231</v>
      </c>
      <c r="F13" s="295">
        <v>45260</v>
      </c>
      <c r="G13" s="292">
        <v>3</v>
      </c>
      <c r="H13" s="271"/>
      <c r="I13" s="296"/>
    </row>
    <row r="14" spans="1:9" ht="54.75" customHeight="1" x14ac:dyDescent="0.2">
      <c r="A14" s="329"/>
      <c r="B14" s="294" t="s">
        <v>169</v>
      </c>
      <c r="C14" s="290" t="s">
        <v>117</v>
      </c>
      <c r="D14" s="290" t="s">
        <v>117</v>
      </c>
      <c r="E14" s="295">
        <v>44986</v>
      </c>
      <c r="F14" s="295">
        <v>45015</v>
      </c>
      <c r="G14" s="297">
        <v>2.5</v>
      </c>
      <c r="H14" s="271"/>
      <c r="I14" s="296"/>
    </row>
    <row r="15" spans="1:9" ht="54.75" customHeight="1" thickBot="1" x14ac:dyDescent="0.25">
      <c r="A15" s="332"/>
      <c r="B15" s="298" t="s">
        <v>136</v>
      </c>
      <c r="C15" s="299" t="s">
        <v>117</v>
      </c>
      <c r="D15" s="299" t="s">
        <v>117</v>
      </c>
      <c r="E15" s="300">
        <v>44986</v>
      </c>
      <c r="F15" s="300">
        <v>45015</v>
      </c>
      <c r="G15" s="301">
        <v>2.5</v>
      </c>
      <c r="H15" s="302"/>
      <c r="I15" s="303"/>
    </row>
    <row r="16" spans="1:9" ht="49.9" customHeight="1" x14ac:dyDescent="0.2">
      <c r="A16" s="331" t="s">
        <v>138</v>
      </c>
      <c r="B16" s="285" t="s">
        <v>213</v>
      </c>
      <c r="C16" s="286" t="s">
        <v>117</v>
      </c>
      <c r="D16" s="286" t="s">
        <v>117</v>
      </c>
      <c r="E16" s="287">
        <v>45017</v>
      </c>
      <c r="F16" s="287">
        <v>45046</v>
      </c>
      <c r="G16" s="304">
        <v>2.5</v>
      </c>
      <c r="H16" s="285"/>
      <c r="I16" s="305"/>
    </row>
    <row r="17" spans="1:9" ht="67.150000000000006" customHeight="1" x14ac:dyDescent="0.2">
      <c r="A17" s="329"/>
      <c r="B17" s="293" t="s">
        <v>139</v>
      </c>
      <c r="C17" s="290" t="s">
        <v>117</v>
      </c>
      <c r="D17" s="290" t="s">
        <v>117</v>
      </c>
      <c r="E17" s="295">
        <v>45261</v>
      </c>
      <c r="F17" s="295">
        <v>45290</v>
      </c>
      <c r="G17" s="297">
        <v>2.5</v>
      </c>
      <c r="H17" s="293"/>
      <c r="I17" s="264"/>
    </row>
    <row r="18" spans="1:9" ht="36" customHeight="1" x14ac:dyDescent="0.2">
      <c r="A18" s="329"/>
      <c r="B18" s="294" t="s">
        <v>79</v>
      </c>
      <c r="C18" s="290" t="s">
        <v>117</v>
      </c>
      <c r="D18" s="290" t="s">
        <v>117</v>
      </c>
      <c r="E18" s="295">
        <v>45078</v>
      </c>
      <c r="F18" s="295">
        <v>45107</v>
      </c>
      <c r="G18" s="297">
        <v>2.5</v>
      </c>
      <c r="H18" s="271"/>
      <c r="I18" s="265"/>
    </row>
    <row r="19" spans="1:9" ht="24" customHeight="1" x14ac:dyDescent="0.2">
      <c r="A19" s="329"/>
      <c r="B19" s="294" t="s">
        <v>218</v>
      </c>
      <c r="C19" s="290" t="s">
        <v>117</v>
      </c>
      <c r="D19" s="290" t="s">
        <v>117</v>
      </c>
      <c r="E19" s="295">
        <v>45047</v>
      </c>
      <c r="F19" s="295">
        <v>45076</v>
      </c>
      <c r="G19" s="297">
        <v>2.5</v>
      </c>
      <c r="H19" s="271"/>
      <c r="I19" s="265"/>
    </row>
    <row r="20" spans="1:9" ht="27.6" customHeight="1" x14ac:dyDescent="0.2">
      <c r="A20" s="329"/>
      <c r="B20" s="294" t="s">
        <v>218</v>
      </c>
      <c r="C20" s="290" t="s">
        <v>117</v>
      </c>
      <c r="D20" s="290" t="s">
        <v>117</v>
      </c>
      <c r="E20" s="295">
        <v>45231</v>
      </c>
      <c r="F20" s="295">
        <v>45260</v>
      </c>
      <c r="G20" s="297">
        <v>2.5</v>
      </c>
      <c r="H20" s="271"/>
      <c r="I20" s="265"/>
    </row>
    <row r="21" spans="1:9" ht="84.6" customHeight="1" x14ac:dyDescent="0.2">
      <c r="A21" s="329"/>
      <c r="B21" s="294" t="s">
        <v>242</v>
      </c>
      <c r="C21" s="290" t="s">
        <v>117</v>
      </c>
      <c r="D21" s="290" t="s">
        <v>117</v>
      </c>
      <c r="E21" s="295">
        <v>45139</v>
      </c>
      <c r="F21" s="295">
        <v>45168</v>
      </c>
      <c r="G21" s="297">
        <v>2.5</v>
      </c>
      <c r="H21" s="271"/>
      <c r="I21" s="296"/>
    </row>
    <row r="22" spans="1:9" ht="41.45" customHeight="1" x14ac:dyDescent="0.2">
      <c r="A22" s="329"/>
      <c r="B22" s="294" t="s">
        <v>140</v>
      </c>
      <c r="C22" s="290" t="s">
        <v>117</v>
      </c>
      <c r="D22" s="290" t="s">
        <v>117</v>
      </c>
      <c r="E22" s="295">
        <v>44986</v>
      </c>
      <c r="F22" s="295">
        <v>45015</v>
      </c>
      <c r="G22" s="297">
        <v>2.5</v>
      </c>
      <c r="H22" s="271"/>
      <c r="I22" s="306"/>
    </row>
    <row r="23" spans="1:9" ht="51.75" customHeight="1" thickBot="1" x14ac:dyDescent="0.25">
      <c r="A23" s="332"/>
      <c r="B23" s="307" t="s">
        <v>141</v>
      </c>
      <c r="C23" s="299" t="s">
        <v>117</v>
      </c>
      <c r="D23" s="299" t="s">
        <v>117</v>
      </c>
      <c r="E23" s="300">
        <v>45108</v>
      </c>
      <c r="F23" s="300">
        <v>45137</v>
      </c>
      <c r="G23" s="301">
        <v>2.5</v>
      </c>
      <c r="H23" s="308"/>
      <c r="I23" s="266"/>
    </row>
    <row r="24" spans="1:9" ht="63" customHeight="1" x14ac:dyDescent="0.2">
      <c r="A24" s="331" t="s">
        <v>243</v>
      </c>
      <c r="B24" s="309" t="s">
        <v>244</v>
      </c>
      <c r="C24" s="286" t="s">
        <v>117</v>
      </c>
      <c r="D24" s="286" t="s">
        <v>117</v>
      </c>
      <c r="E24" s="287">
        <v>45017</v>
      </c>
      <c r="F24" s="287">
        <v>45046</v>
      </c>
      <c r="G24" s="288">
        <v>1</v>
      </c>
      <c r="H24" s="310"/>
      <c r="I24" s="311"/>
    </row>
    <row r="25" spans="1:9" ht="68.45" customHeight="1" x14ac:dyDescent="0.2">
      <c r="A25" s="329"/>
      <c r="B25" s="275" t="s">
        <v>244</v>
      </c>
      <c r="C25" s="290" t="s">
        <v>117</v>
      </c>
      <c r="D25" s="290" t="s">
        <v>117</v>
      </c>
      <c r="E25" s="295">
        <v>45139</v>
      </c>
      <c r="F25" s="295">
        <v>45168</v>
      </c>
      <c r="G25" s="292">
        <v>1</v>
      </c>
      <c r="H25" s="271"/>
      <c r="I25" s="265"/>
    </row>
    <row r="26" spans="1:9" ht="57.6" customHeight="1" x14ac:dyDescent="0.2">
      <c r="A26" s="329"/>
      <c r="B26" s="289" t="s">
        <v>245</v>
      </c>
      <c r="C26" s="290" t="s">
        <v>117</v>
      </c>
      <c r="D26" s="290" t="s">
        <v>117</v>
      </c>
      <c r="E26" s="295">
        <v>44958</v>
      </c>
      <c r="F26" s="295">
        <v>44985</v>
      </c>
      <c r="G26" s="292">
        <v>1</v>
      </c>
      <c r="H26" s="289"/>
      <c r="I26" s="312"/>
    </row>
    <row r="27" spans="1:9" ht="72.75" customHeight="1" x14ac:dyDescent="0.2">
      <c r="A27" s="329"/>
      <c r="B27" s="289" t="s">
        <v>245</v>
      </c>
      <c r="C27" s="272" t="s">
        <v>117</v>
      </c>
      <c r="D27" s="272" t="s">
        <v>117</v>
      </c>
      <c r="E27" s="295">
        <v>45170</v>
      </c>
      <c r="F27" s="295">
        <v>45199</v>
      </c>
      <c r="G27" s="292">
        <v>1</v>
      </c>
      <c r="H27" s="289"/>
      <c r="I27" s="312"/>
    </row>
    <row r="28" spans="1:9" ht="55.15" customHeight="1" x14ac:dyDescent="0.2">
      <c r="A28" s="329"/>
      <c r="B28" s="294" t="s">
        <v>246</v>
      </c>
      <c r="C28" s="272" t="s">
        <v>117</v>
      </c>
      <c r="D28" s="272" t="s">
        <v>117</v>
      </c>
      <c r="E28" s="295">
        <v>45078</v>
      </c>
      <c r="F28" s="295">
        <v>45107</v>
      </c>
      <c r="G28" s="292">
        <v>1</v>
      </c>
      <c r="H28" s="271"/>
      <c r="I28" s="312"/>
    </row>
    <row r="29" spans="1:9" ht="57" customHeight="1" x14ac:dyDescent="0.2">
      <c r="A29" s="329"/>
      <c r="B29" s="294" t="s">
        <v>246</v>
      </c>
      <c r="C29" s="272" t="s">
        <v>117</v>
      </c>
      <c r="D29" s="272" t="s">
        <v>117</v>
      </c>
      <c r="E29" s="295">
        <v>45261</v>
      </c>
      <c r="F29" s="295">
        <v>45290</v>
      </c>
      <c r="G29" s="292">
        <v>1</v>
      </c>
      <c r="H29" s="271"/>
      <c r="I29" s="312"/>
    </row>
    <row r="30" spans="1:9" ht="66.599999999999994" customHeight="1" x14ac:dyDescent="0.2">
      <c r="A30" s="329"/>
      <c r="B30" s="289" t="s">
        <v>247</v>
      </c>
      <c r="C30" s="290" t="s">
        <v>117</v>
      </c>
      <c r="D30" s="290" t="s">
        <v>117</v>
      </c>
      <c r="E30" s="295">
        <v>45200</v>
      </c>
      <c r="F30" s="295">
        <v>45229</v>
      </c>
      <c r="G30" s="292">
        <v>2</v>
      </c>
      <c r="H30" s="271"/>
      <c r="I30" s="312"/>
    </row>
    <row r="31" spans="1:9" ht="66.75" customHeight="1" x14ac:dyDescent="0.2">
      <c r="A31" s="329"/>
      <c r="B31" s="275" t="s">
        <v>248</v>
      </c>
      <c r="C31" s="272" t="s">
        <v>117</v>
      </c>
      <c r="D31" s="272" t="s">
        <v>117</v>
      </c>
      <c r="E31" s="276">
        <v>45047</v>
      </c>
      <c r="F31" s="276">
        <v>45076</v>
      </c>
      <c r="G31" s="292">
        <v>2</v>
      </c>
      <c r="H31" s="271"/>
      <c r="I31" s="312"/>
    </row>
    <row r="32" spans="1:9" ht="67.900000000000006" customHeight="1" x14ac:dyDescent="0.2">
      <c r="A32" s="329"/>
      <c r="B32" s="275" t="s">
        <v>249</v>
      </c>
      <c r="C32" s="272" t="s">
        <v>117</v>
      </c>
      <c r="D32" s="272" t="s">
        <v>117</v>
      </c>
      <c r="E32" s="276">
        <v>45017</v>
      </c>
      <c r="F32" s="276">
        <v>45046</v>
      </c>
      <c r="G32" s="292">
        <v>1</v>
      </c>
      <c r="H32" s="271"/>
      <c r="I32" s="312"/>
    </row>
    <row r="33" spans="1:9" ht="67.900000000000006" customHeight="1" x14ac:dyDescent="0.2">
      <c r="A33" s="329"/>
      <c r="B33" s="275" t="s">
        <v>249</v>
      </c>
      <c r="C33" s="272" t="s">
        <v>117</v>
      </c>
      <c r="D33" s="272" t="s">
        <v>117</v>
      </c>
      <c r="E33" s="276">
        <v>45139</v>
      </c>
      <c r="F33" s="276">
        <v>45168</v>
      </c>
      <c r="G33" s="292">
        <v>1</v>
      </c>
      <c r="H33" s="271"/>
      <c r="I33" s="312"/>
    </row>
    <row r="34" spans="1:9" ht="67.900000000000006" customHeight="1" x14ac:dyDescent="0.2">
      <c r="A34" s="329"/>
      <c r="B34" s="275" t="s">
        <v>249</v>
      </c>
      <c r="C34" s="272" t="s">
        <v>117</v>
      </c>
      <c r="D34" s="272" t="s">
        <v>117</v>
      </c>
      <c r="E34" s="276">
        <v>45261</v>
      </c>
      <c r="F34" s="276">
        <v>45290</v>
      </c>
      <c r="G34" s="292">
        <v>1</v>
      </c>
      <c r="H34" s="271"/>
      <c r="I34" s="312"/>
    </row>
    <row r="35" spans="1:9" ht="67.900000000000006" customHeight="1" x14ac:dyDescent="0.2">
      <c r="A35" s="329"/>
      <c r="B35" s="275" t="s">
        <v>250</v>
      </c>
      <c r="C35" s="272" t="s">
        <v>117</v>
      </c>
      <c r="D35" s="272" t="s">
        <v>117</v>
      </c>
      <c r="E35" s="276">
        <v>45139</v>
      </c>
      <c r="F35" s="276">
        <v>45168</v>
      </c>
      <c r="G35" s="292">
        <v>2</v>
      </c>
      <c r="H35" s="271"/>
      <c r="I35" s="312"/>
    </row>
    <row r="36" spans="1:9" ht="67.900000000000006" customHeight="1" x14ac:dyDescent="0.2">
      <c r="A36" s="329"/>
      <c r="B36" s="275" t="s">
        <v>251</v>
      </c>
      <c r="C36" s="272" t="s">
        <v>117</v>
      </c>
      <c r="D36" s="272" t="s">
        <v>117</v>
      </c>
      <c r="E36" s="276">
        <v>44986</v>
      </c>
      <c r="F36" s="276">
        <v>45015</v>
      </c>
      <c r="G36" s="292">
        <v>2</v>
      </c>
      <c r="H36" s="271"/>
      <c r="I36" s="312"/>
    </row>
    <row r="37" spans="1:9" ht="67.900000000000006" customHeight="1" x14ac:dyDescent="0.2">
      <c r="A37" s="329"/>
      <c r="B37" s="275" t="s">
        <v>252</v>
      </c>
      <c r="C37" s="272" t="s">
        <v>117</v>
      </c>
      <c r="D37" s="272" t="s">
        <v>117</v>
      </c>
      <c r="E37" s="276">
        <v>45170</v>
      </c>
      <c r="F37" s="276">
        <v>45199</v>
      </c>
      <c r="G37" s="292">
        <v>1</v>
      </c>
      <c r="H37" s="271"/>
      <c r="I37" s="312"/>
    </row>
    <row r="38" spans="1:9" ht="67.900000000000006" customHeight="1" x14ac:dyDescent="0.2">
      <c r="A38" s="329"/>
      <c r="B38" s="275" t="s">
        <v>253</v>
      </c>
      <c r="C38" s="290" t="s">
        <v>117</v>
      </c>
      <c r="D38" s="290" t="s">
        <v>117</v>
      </c>
      <c r="E38" s="295">
        <v>44958</v>
      </c>
      <c r="F38" s="295">
        <v>44985</v>
      </c>
      <c r="G38" s="292">
        <v>1</v>
      </c>
      <c r="H38" s="271"/>
      <c r="I38" s="312"/>
    </row>
    <row r="39" spans="1:9" ht="55.15" customHeight="1" x14ac:dyDescent="0.2">
      <c r="A39" s="329"/>
      <c r="B39" s="275" t="s">
        <v>253</v>
      </c>
      <c r="C39" s="290" t="s">
        <v>117</v>
      </c>
      <c r="D39" s="290" t="s">
        <v>117</v>
      </c>
      <c r="E39" s="295">
        <v>45170</v>
      </c>
      <c r="F39" s="295">
        <v>45199</v>
      </c>
      <c r="G39" s="292">
        <v>1</v>
      </c>
      <c r="H39" s="313"/>
      <c r="I39" s="264"/>
    </row>
    <row r="40" spans="1:9" ht="85.15" customHeight="1" x14ac:dyDescent="0.2">
      <c r="A40" s="329"/>
      <c r="B40" s="275" t="s">
        <v>254</v>
      </c>
      <c r="C40" s="290" t="s">
        <v>117</v>
      </c>
      <c r="D40" s="290" t="s">
        <v>117</v>
      </c>
      <c r="E40" s="295">
        <v>45078</v>
      </c>
      <c r="F40" s="295">
        <v>45107</v>
      </c>
      <c r="G40" s="292">
        <v>1</v>
      </c>
      <c r="H40" s="313"/>
      <c r="I40" s="264"/>
    </row>
    <row r="41" spans="1:9" ht="89.45" customHeight="1" x14ac:dyDescent="0.2">
      <c r="A41" s="329"/>
      <c r="B41" s="275" t="s">
        <v>254</v>
      </c>
      <c r="C41" s="290" t="s">
        <v>117</v>
      </c>
      <c r="D41" s="290" t="s">
        <v>117</v>
      </c>
      <c r="E41" s="295">
        <v>45261</v>
      </c>
      <c r="F41" s="295">
        <v>45290</v>
      </c>
      <c r="G41" s="292">
        <v>1</v>
      </c>
      <c r="H41" s="313"/>
      <c r="I41" s="264"/>
    </row>
    <row r="42" spans="1:9" ht="85.15" customHeight="1" x14ac:dyDescent="0.2">
      <c r="A42" s="329"/>
      <c r="B42" s="275" t="s">
        <v>255</v>
      </c>
      <c r="C42" s="290" t="s">
        <v>117</v>
      </c>
      <c r="D42" s="290" t="s">
        <v>117</v>
      </c>
      <c r="E42" s="295">
        <v>44927</v>
      </c>
      <c r="F42" s="295">
        <v>44956</v>
      </c>
      <c r="G42" s="292">
        <v>1</v>
      </c>
      <c r="H42" s="313"/>
      <c r="I42" s="264"/>
    </row>
    <row r="43" spans="1:9" ht="85.9" customHeight="1" x14ac:dyDescent="0.2">
      <c r="A43" s="329"/>
      <c r="B43" s="275" t="s">
        <v>255</v>
      </c>
      <c r="C43" s="290" t="s">
        <v>117</v>
      </c>
      <c r="D43" s="290" t="s">
        <v>117</v>
      </c>
      <c r="E43" s="295">
        <v>45047</v>
      </c>
      <c r="F43" s="295">
        <v>45076</v>
      </c>
      <c r="G43" s="292">
        <v>1</v>
      </c>
      <c r="H43" s="313"/>
      <c r="I43" s="264"/>
    </row>
    <row r="44" spans="1:9" ht="83.45" customHeight="1" x14ac:dyDescent="0.2">
      <c r="A44" s="329"/>
      <c r="B44" s="275" t="s">
        <v>255</v>
      </c>
      <c r="C44" s="290" t="s">
        <v>117</v>
      </c>
      <c r="D44" s="290" t="s">
        <v>117</v>
      </c>
      <c r="E44" s="295">
        <v>45170</v>
      </c>
      <c r="F44" s="295">
        <v>45199</v>
      </c>
      <c r="G44" s="292">
        <v>1</v>
      </c>
      <c r="H44" s="313"/>
      <c r="I44" s="264"/>
    </row>
    <row r="45" spans="1:9" ht="55.15" customHeight="1" x14ac:dyDescent="0.2">
      <c r="A45" s="329"/>
      <c r="B45" s="275" t="s">
        <v>256</v>
      </c>
      <c r="C45" s="290" t="s">
        <v>117</v>
      </c>
      <c r="D45" s="290" t="s">
        <v>117</v>
      </c>
      <c r="E45" s="295">
        <v>45261</v>
      </c>
      <c r="F45" s="295">
        <v>45290</v>
      </c>
      <c r="G45" s="292">
        <v>1</v>
      </c>
      <c r="H45" s="313"/>
      <c r="I45" s="264"/>
    </row>
    <row r="46" spans="1:9" ht="82.9" customHeight="1" x14ac:dyDescent="0.2">
      <c r="A46" s="329"/>
      <c r="B46" s="275" t="s">
        <v>257</v>
      </c>
      <c r="C46" s="290" t="s">
        <v>117</v>
      </c>
      <c r="D46" s="290" t="s">
        <v>117</v>
      </c>
      <c r="E46" s="295">
        <v>45078</v>
      </c>
      <c r="F46" s="295">
        <v>45107</v>
      </c>
      <c r="G46" s="292">
        <v>2</v>
      </c>
      <c r="H46" s="313"/>
      <c r="I46" s="264"/>
    </row>
    <row r="47" spans="1:9" ht="78.599999999999994" customHeight="1" thickBot="1" x14ac:dyDescent="0.25">
      <c r="A47" s="332"/>
      <c r="B47" s="314" t="s">
        <v>257</v>
      </c>
      <c r="C47" s="299" t="s">
        <v>117</v>
      </c>
      <c r="D47" s="299" t="s">
        <v>117</v>
      </c>
      <c r="E47" s="300">
        <v>45261</v>
      </c>
      <c r="F47" s="300">
        <v>45290</v>
      </c>
      <c r="G47" s="315">
        <v>2</v>
      </c>
      <c r="H47" s="316"/>
      <c r="I47" s="267"/>
    </row>
    <row r="48" spans="1:9" ht="65.25" customHeight="1" x14ac:dyDescent="0.2">
      <c r="A48" s="327" t="s">
        <v>151</v>
      </c>
      <c r="B48" s="317" t="s">
        <v>235</v>
      </c>
      <c r="C48" s="318" t="s">
        <v>117</v>
      </c>
      <c r="D48" s="318" t="s">
        <v>117</v>
      </c>
      <c r="E48" s="319">
        <v>45231</v>
      </c>
      <c r="F48" s="319">
        <v>45260</v>
      </c>
      <c r="G48" s="288">
        <v>2</v>
      </c>
      <c r="H48" s="310"/>
      <c r="I48" s="268"/>
    </row>
    <row r="49" spans="1:9" ht="63.75" customHeight="1" x14ac:dyDescent="0.2">
      <c r="A49" s="328"/>
      <c r="B49" s="320" t="s">
        <v>152</v>
      </c>
      <c r="C49" s="274" t="s">
        <v>117</v>
      </c>
      <c r="D49" s="274" t="s">
        <v>117</v>
      </c>
      <c r="E49" s="276">
        <v>44986</v>
      </c>
      <c r="F49" s="276">
        <v>45015</v>
      </c>
      <c r="G49" s="292">
        <v>1</v>
      </c>
      <c r="H49" s="271"/>
      <c r="I49" s="269"/>
    </row>
    <row r="50" spans="1:9" ht="63.6" customHeight="1" x14ac:dyDescent="0.2">
      <c r="A50" s="328"/>
      <c r="B50" s="320" t="s">
        <v>152</v>
      </c>
      <c r="C50" s="274" t="s">
        <v>117</v>
      </c>
      <c r="D50" s="274" t="s">
        <v>117</v>
      </c>
      <c r="E50" s="270">
        <v>45139</v>
      </c>
      <c r="F50" s="270">
        <v>45168</v>
      </c>
      <c r="G50" s="292">
        <v>1</v>
      </c>
      <c r="H50" s="271"/>
      <c r="I50" s="269"/>
    </row>
    <row r="51" spans="1:9" ht="96" customHeight="1" x14ac:dyDescent="0.2">
      <c r="A51" s="328"/>
      <c r="B51" s="271" t="s">
        <v>258</v>
      </c>
      <c r="C51" s="272" t="s">
        <v>154</v>
      </c>
      <c r="D51" s="272" t="s">
        <v>155</v>
      </c>
      <c r="E51" s="270">
        <v>44958</v>
      </c>
      <c r="F51" s="270">
        <v>44985</v>
      </c>
      <c r="G51" s="292">
        <v>1</v>
      </c>
      <c r="H51" s="271"/>
      <c r="I51" s="269"/>
    </row>
    <row r="52" spans="1:9" ht="115.15" customHeight="1" x14ac:dyDescent="0.2">
      <c r="A52" s="328"/>
      <c r="B52" s="271" t="s">
        <v>259</v>
      </c>
      <c r="C52" s="272" t="s">
        <v>154</v>
      </c>
      <c r="D52" s="272" t="s">
        <v>155</v>
      </c>
      <c r="E52" s="270">
        <v>44986</v>
      </c>
      <c r="F52" s="270">
        <v>45015</v>
      </c>
      <c r="G52" s="292">
        <v>1</v>
      </c>
      <c r="H52" s="271"/>
      <c r="I52" s="269"/>
    </row>
    <row r="53" spans="1:9" ht="76.150000000000006" customHeight="1" x14ac:dyDescent="0.2">
      <c r="A53" s="328"/>
      <c r="B53" s="273" t="s">
        <v>260</v>
      </c>
      <c r="C53" s="274" t="s">
        <v>154</v>
      </c>
      <c r="D53" s="272" t="s">
        <v>155</v>
      </c>
      <c r="E53" s="270">
        <v>45261</v>
      </c>
      <c r="F53" s="270">
        <v>45290</v>
      </c>
      <c r="G53" s="292">
        <v>1</v>
      </c>
      <c r="H53" s="271"/>
      <c r="I53" s="269"/>
    </row>
    <row r="54" spans="1:9" ht="76.150000000000006" customHeight="1" x14ac:dyDescent="0.2">
      <c r="A54" s="329"/>
      <c r="B54" s="275" t="s">
        <v>261</v>
      </c>
      <c r="C54" s="272" t="s">
        <v>117</v>
      </c>
      <c r="D54" s="274" t="s">
        <v>117</v>
      </c>
      <c r="E54" s="270">
        <v>45261</v>
      </c>
      <c r="F54" s="270">
        <v>45290</v>
      </c>
      <c r="G54" s="292">
        <v>1</v>
      </c>
      <c r="H54" s="271"/>
      <c r="I54" s="269"/>
    </row>
    <row r="55" spans="1:9" ht="76.150000000000006" customHeight="1" x14ac:dyDescent="0.2">
      <c r="A55" s="328"/>
      <c r="B55" s="271" t="s">
        <v>262</v>
      </c>
      <c r="C55" s="272" t="s">
        <v>117</v>
      </c>
      <c r="D55" s="272" t="s">
        <v>117</v>
      </c>
      <c r="E55" s="276">
        <v>45047</v>
      </c>
      <c r="F55" s="270">
        <v>45076</v>
      </c>
      <c r="G55" s="292">
        <v>1</v>
      </c>
      <c r="H55" s="271"/>
      <c r="I55" s="269"/>
    </row>
    <row r="56" spans="1:9" ht="76.150000000000006" customHeight="1" x14ac:dyDescent="0.2">
      <c r="A56" s="328"/>
      <c r="B56" s="271" t="s">
        <v>262</v>
      </c>
      <c r="C56" s="274" t="s">
        <v>117</v>
      </c>
      <c r="D56" s="274" t="s">
        <v>117</v>
      </c>
      <c r="E56" s="276">
        <v>45170</v>
      </c>
      <c r="F56" s="270">
        <v>45199</v>
      </c>
      <c r="G56" s="292">
        <v>1</v>
      </c>
      <c r="H56" s="271"/>
      <c r="I56" s="321"/>
    </row>
    <row r="57" spans="1:9" ht="76.150000000000006" customHeight="1" x14ac:dyDescent="0.2">
      <c r="A57" s="328"/>
      <c r="B57" s="271" t="s">
        <v>263</v>
      </c>
      <c r="C57" s="272" t="s">
        <v>117</v>
      </c>
      <c r="D57" s="272" t="s">
        <v>117</v>
      </c>
      <c r="E57" s="270">
        <v>45017</v>
      </c>
      <c r="F57" s="270">
        <v>45046</v>
      </c>
      <c r="G57" s="292">
        <v>2</v>
      </c>
      <c r="H57" s="271"/>
      <c r="I57" s="321"/>
    </row>
    <row r="58" spans="1:9" ht="76.150000000000006" customHeight="1" x14ac:dyDescent="0.2">
      <c r="A58" s="328"/>
      <c r="B58" s="271" t="s">
        <v>264</v>
      </c>
      <c r="C58" s="272" t="s">
        <v>117</v>
      </c>
      <c r="D58" s="272" t="s">
        <v>117</v>
      </c>
      <c r="E58" s="270">
        <v>45017</v>
      </c>
      <c r="F58" s="270">
        <v>45046</v>
      </c>
      <c r="G58" s="292">
        <v>1</v>
      </c>
      <c r="H58" s="271"/>
      <c r="I58" s="269"/>
    </row>
    <row r="59" spans="1:9" ht="76.150000000000006" customHeight="1" x14ac:dyDescent="0.2">
      <c r="A59" s="328"/>
      <c r="B59" s="271" t="s">
        <v>264</v>
      </c>
      <c r="C59" s="272" t="s">
        <v>117</v>
      </c>
      <c r="D59" s="272" t="s">
        <v>162</v>
      </c>
      <c r="E59" s="270">
        <v>45108</v>
      </c>
      <c r="F59" s="270">
        <v>45137</v>
      </c>
      <c r="G59" s="292">
        <v>1</v>
      </c>
      <c r="H59" s="271"/>
      <c r="I59" s="269"/>
    </row>
    <row r="60" spans="1:9" ht="76.150000000000006" customHeight="1" x14ac:dyDescent="0.2">
      <c r="A60" s="328"/>
      <c r="B60" s="271" t="s">
        <v>264</v>
      </c>
      <c r="C60" s="274" t="s">
        <v>163</v>
      </c>
      <c r="D60" s="272" t="s">
        <v>117</v>
      </c>
      <c r="E60" s="270">
        <v>45200</v>
      </c>
      <c r="F60" s="270">
        <v>45229</v>
      </c>
      <c r="G60" s="292">
        <v>1</v>
      </c>
      <c r="H60" s="271"/>
      <c r="I60" s="269"/>
    </row>
    <row r="61" spans="1:9" ht="76.150000000000006" customHeight="1" x14ac:dyDescent="0.2">
      <c r="A61" s="329"/>
      <c r="B61" s="271" t="s">
        <v>266</v>
      </c>
      <c r="C61" s="274" t="s">
        <v>163</v>
      </c>
      <c r="D61" s="272" t="s">
        <v>117</v>
      </c>
      <c r="E61" s="270">
        <v>45108</v>
      </c>
      <c r="F61" s="270">
        <v>45137</v>
      </c>
      <c r="G61" s="292">
        <v>1</v>
      </c>
      <c r="H61" s="271"/>
      <c r="I61" s="321"/>
    </row>
    <row r="62" spans="1:9" ht="76.150000000000006" customHeight="1" x14ac:dyDescent="0.2">
      <c r="A62" s="328"/>
      <c r="B62" s="277" t="s">
        <v>267</v>
      </c>
      <c r="C62" s="278" t="s">
        <v>163</v>
      </c>
      <c r="D62" s="272" t="s">
        <v>117</v>
      </c>
      <c r="E62" s="270">
        <v>45139</v>
      </c>
      <c r="F62" s="270">
        <v>45168</v>
      </c>
      <c r="G62" s="292">
        <v>1</v>
      </c>
      <c r="H62" s="271"/>
      <c r="I62" s="321"/>
    </row>
    <row r="63" spans="1:9" ht="101.45" customHeight="1" x14ac:dyDescent="0.2">
      <c r="A63" s="328"/>
      <c r="B63" s="322" t="s">
        <v>269</v>
      </c>
      <c r="C63" s="290" t="s">
        <v>117</v>
      </c>
      <c r="D63" s="290" t="s">
        <v>117</v>
      </c>
      <c r="E63" s="295">
        <v>45231</v>
      </c>
      <c r="F63" s="295">
        <v>45260</v>
      </c>
      <c r="G63" s="292">
        <v>1</v>
      </c>
      <c r="H63" s="293"/>
      <c r="I63" s="321"/>
    </row>
    <row r="64" spans="1:9" ht="76.150000000000006" customHeight="1" x14ac:dyDescent="0.2">
      <c r="A64" s="328"/>
      <c r="B64" s="323" t="s">
        <v>268</v>
      </c>
      <c r="C64" s="324" t="s">
        <v>117</v>
      </c>
      <c r="D64" s="290" t="s">
        <v>117</v>
      </c>
      <c r="E64" s="295">
        <v>44958</v>
      </c>
      <c r="F64" s="295">
        <v>44985</v>
      </c>
      <c r="G64" s="292">
        <v>1</v>
      </c>
      <c r="H64" s="293"/>
      <c r="I64" s="279"/>
    </row>
    <row r="65" spans="1:9" ht="54.75" customHeight="1" x14ac:dyDescent="0.2">
      <c r="A65" s="329"/>
      <c r="B65" s="289" t="s">
        <v>268</v>
      </c>
      <c r="C65" s="290" t="s">
        <v>117</v>
      </c>
      <c r="D65" s="324" t="s">
        <v>117</v>
      </c>
      <c r="E65" s="295">
        <v>45108</v>
      </c>
      <c r="F65" s="295">
        <v>45137</v>
      </c>
      <c r="G65" s="292">
        <v>1</v>
      </c>
      <c r="H65" s="293"/>
      <c r="I65" s="269"/>
    </row>
    <row r="66" spans="1:9" ht="58.5" customHeight="1" x14ac:dyDescent="0.2">
      <c r="A66" s="328"/>
      <c r="B66" s="271" t="s">
        <v>270</v>
      </c>
      <c r="C66" s="272" t="s">
        <v>117</v>
      </c>
      <c r="D66" s="272" t="s">
        <v>121</v>
      </c>
      <c r="E66" s="276">
        <v>45170</v>
      </c>
      <c r="F66" s="276">
        <v>45199</v>
      </c>
      <c r="G66" s="292">
        <v>1</v>
      </c>
      <c r="H66" s="293"/>
      <c r="I66" s="269"/>
    </row>
    <row r="67" spans="1:9" ht="45" customHeight="1" x14ac:dyDescent="0.2">
      <c r="A67" s="328"/>
      <c r="B67" s="293" t="s">
        <v>204</v>
      </c>
      <c r="C67" s="290" t="s">
        <v>117</v>
      </c>
      <c r="D67" s="290" t="s">
        <v>121</v>
      </c>
      <c r="E67" s="295">
        <v>45078</v>
      </c>
      <c r="F67" s="295">
        <v>45107</v>
      </c>
      <c r="G67" s="292">
        <v>2</v>
      </c>
      <c r="H67" s="293"/>
      <c r="I67" s="321"/>
    </row>
    <row r="68" spans="1:9" ht="62.25" customHeight="1" x14ac:dyDescent="0.2">
      <c r="A68" s="328"/>
      <c r="B68" s="271" t="s">
        <v>271</v>
      </c>
      <c r="C68" s="272" t="s">
        <v>117</v>
      </c>
      <c r="D68" s="272" t="s">
        <v>167</v>
      </c>
      <c r="E68" s="276">
        <v>45047</v>
      </c>
      <c r="F68" s="276">
        <v>45076</v>
      </c>
      <c r="G68" s="292">
        <v>2</v>
      </c>
      <c r="H68" s="293"/>
      <c r="I68" s="269"/>
    </row>
    <row r="69" spans="1:9" ht="38.25" x14ac:dyDescent="0.2">
      <c r="A69" s="328"/>
      <c r="B69" s="271" t="s">
        <v>271</v>
      </c>
      <c r="C69" s="290" t="s">
        <v>117</v>
      </c>
      <c r="D69" s="290" t="s">
        <v>117</v>
      </c>
      <c r="E69" s="295">
        <v>45231</v>
      </c>
      <c r="F69" s="295">
        <v>45260</v>
      </c>
      <c r="G69" s="292">
        <v>2</v>
      </c>
      <c r="H69" s="293"/>
      <c r="I69" s="321"/>
    </row>
    <row r="70" spans="1:9" ht="25.5" x14ac:dyDescent="0.2">
      <c r="A70" s="328"/>
      <c r="B70" s="273" t="s">
        <v>237</v>
      </c>
      <c r="C70" s="290" t="s">
        <v>117</v>
      </c>
      <c r="D70" s="290" t="s">
        <v>117</v>
      </c>
      <c r="E70" s="295">
        <v>45231</v>
      </c>
      <c r="F70" s="295">
        <v>45260</v>
      </c>
      <c r="G70" s="292">
        <v>2</v>
      </c>
      <c r="H70" s="323"/>
      <c r="I70" s="325"/>
    </row>
    <row r="71" spans="1:9" ht="26.25" thickBot="1" x14ac:dyDescent="0.25">
      <c r="A71" s="330"/>
      <c r="B71" s="302" t="s">
        <v>168</v>
      </c>
      <c r="C71" s="299" t="s">
        <v>117</v>
      </c>
      <c r="D71" s="299" t="s">
        <v>117</v>
      </c>
      <c r="E71" s="300">
        <v>45231</v>
      </c>
      <c r="F71" s="300">
        <v>45260</v>
      </c>
      <c r="G71" s="315">
        <v>1</v>
      </c>
      <c r="H71" s="308"/>
      <c r="I71" s="326"/>
    </row>
    <row r="72" spans="1:9" x14ac:dyDescent="0.2">
      <c r="G72" s="281">
        <f>SUM(G9:G71)</f>
        <v>100</v>
      </c>
      <c r="I72" s="281">
        <f>SUM(I9:I71)</f>
        <v>0</v>
      </c>
    </row>
  </sheetData>
  <autoFilter ref="A8:I72" xr:uid="{7539A1D6-2203-4252-9155-FDD8A2E7D8C9}"/>
  <mergeCells count="15">
    <mergeCell ref="H7:H8"/>
    <mergeCell ref="I7:I8"/>
    <mergeCell ref="A1:A3"/>
    <mergeCell ref="B1:H2"/>
    <mergeCell ref="B3:H3"/>
    <mergeCell ref="A7:A8"/>
    <mergeCell ref="B7:B8"/>
    <mergeCell ref="C7:C8"/>
    <mergeCell ref="D7:D8"/>
    <mergeCell ref="E7:F7"/>
    <mergeCell ref="A48:A71"/>
    <mergeCell ref="A16:A23"/>
    <mergeCell ref="A24:A47"/>
    <mergeCell ref="A9:A15"/>
    <mergeCell ref="G7:G8"/>
  </mergeCells>
  <printOptions horizontalCentered="1"/>
  <pageMargins left="0.31496062992125984" right="0.31496062992125984" top="0.55118110236220474" bottom="0.55118110236220474" header="0.31496062992125984" footer="0.31496062992125984"/>
  <pageSetup scale="55" orientation="landscape" r:id="rId1"/>
  <headerFooter>
    <oddFooter>&amp;C&amp;P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Energía</vt:lpstr>
      <vt:lpstr>Agua</vt:lpstr>
      <vt:lpstr>Residuos</vt:lpstr>
      <vt:lpstr>Consumo y Practicas Sostenibles</vt:lpstr>
      <vt:lpstr>Plan Gestión Ambiental 2023</vt:lpstr>
      <vt:lpstr>'Plan Gestión Ambiental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fonadeadm</dc:creator>
  <cp:lastModifiedBy>Diana Marcela Herran Luna</cp:lastModifiedBy>
  <dcterms:created xsi:type="dcterms:W3CDTF">2021-04-19T13:26:59Z</dcterms:created>
  <dcterms:modified xsi:type="dcterms:W3CDTF">2023-01-20T06:39:02Z</dcterms:modified>
</cp:coreProperties>
</file>