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fonade-my.sharepoint.com/personal/dherran_enterritorio_gov_co/Documents/PLANES 2023/"/>
    </mc:Choice>
  </mc:AlternateContent>
  <xr:revisionPtr revIDLastSave="0" documentId="8_{47677560-C69B-4149-BC93-DEE505C1F3BC}" xr6:coauthVersionLast="47" xr6:coauthVersionMax="47" xr10:uidLastSave="{00000000-0000-0000-0000-000000000000}"/>
  <bookViews>
    <workbookView xWindow="-120" yWindow="-120" windowWidth="20730" windowHeight="11160" firstSheet="2" activeTab="2" xr2:uid="{00000000-000D-0000-FFFF-FFFF00000000}"/>
  </bookViews>
  <sheets>
    <sheet name="Hoja2 (2)" sheetId="4" state="hidden" r:id="rId1"/>
    <sheet name="Mapa de Ruta" sheetId="1" state="hidden" r:id="rId2"/>
    <sheet name="PINAR 2023" sheetId="12" r:id="rId3"/>
    <sheet name="PGD" sheetId="11" r:id="rId4"/>
    <sheet name="SIC" sheetId="5" r:id="rId5"/>
    <sheet name="PROGRAMAS ESPECIFICOS" sheetId="15" r:id="rId6"/>
    <sheet name="PRESERVACIÓN DIGITAL" sheetId="16" r:id="rId7"/>
    <sheet name="RESPONSABILIDADES" sheetId="14" state="hidden" r:id="rId8"/>
    <sheet name=" PINAR 2021" sheetId="6" state="hidden" r:id="rId9"/>
    <sheet name="Aspectos Críticos" sheetId="2" state="hidden" r:id="rId10"/>
    <sheet name="Hoja2" sheetId="3" state="hidden" r:id="rId11"/>
    <sheet name="PLAN DE ACCIÓN " sheetId="8" state="hidden" r:id="rId12"/>
  </sheets>
  <externalReferences>
    <externalReference r:id="rId13"/>
  </externalReferences>
  <definedNames>
    <definedName name="_xlnm._FilterDatabase" localSheetId="1" hidden="1">'Mapa de Ruta'!$A$7:$AF$44</definedName>
    <definedName name="_xlnm._FilterDatabase" localSheetId="11" hidden="1">'PLAN DE ACCIÓN '!$A$9:$AG$46</definedName>
    <definedName name="_xlnm._FilterDatabase" localSheetId="4" hidden="1">SIC!$A$8:$I$8</definedName>
    <definedName name="_Toc80702663" localSheetId="8">' PINAR 2021'!$B$19</definedName>
    <definedName name="_Toc80702663" localSheetId="3">PGD!#REF!</definedName>
    <definedName name="_Toc80702663" localSheetId="2">'PINAR 2023'!$B$20</definedName>
    <definedName name="_xlnm.Print_Area" localSheetId="1">'Mapa de Ruta'!$A$1:$AE$60</definedName>
    <definedName name="_xlnm.Print_Area" localSheetId="11">'PLAN DE ACCIÓN '!$A$8:$AF$48</definedName>
    <definedName name="_xlnm.Print_Area" localSheetId="4">SIC!$A$1:$E$57</definedName>
    <definedName name="Incremento_de_desplazamiento">[1]Gantt!$F$4</definedName>
    <definedName name="Inicio_del_proyecto">[1]Gantt!$F$3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11" l="1"/>
  <c r="C45" i="11"/>
  <c r="C39" i="11"/>
  <c r="C31" i="11"/>
  <c r="C28" i="11"/>
  <c r="C22" i="11"/>
  <c r="C18" i="11"/>
  <c r="C7" i="11"/>
  <c r="C20" i="16"/>
  <c r="C58" i="15"/>
  <c r="C47" i="15"/>
  <c r="C36" i="15"/>
  <c r="C10" i="15"/>
  <c r="D39" i="5"/>
  <c r="C86" i="12"/>
  <c r="C80" i="12"/>
  <c r="C72" i="12"/>
  <c r="C47" i="12"/>
  <c r="C36" i="12"/>
  <c r="C29" i="12"/>
  <c r="C23" i="12"/>
  <c r="C13" i="12"/>
  <c r="C8" i="12" l="1"/>
  <c r="G90" i="12"/>
  <c r="D9" i="5"/>
  <c r="D90" i="12"/>
  <c r="C90" i="12" l="1"/>
  <c r="D65" i="15" l="1"/>
  <c r="C65" i="15" l="1"/>
  <c r="D20" i="5"/>
  <c r="D31" i="5"/>
  <c r="F38" i="5"/>
  <c r="F31" i="5"/>
  <c r="C9" i="5"/>
  <c r="D49" i="5" l="1"/>
  <c r="D13" i="5"/>
  <c r="F39" i="5"/>
  <c r="F48" i="5"/>
  <c r="F47" i="5"/>
  <c r="F46" i="5"/>
  <c r="F44" i="5"/>
  <c r="F43" i="5"/>
  <c r="F41" i="5"/>
  <c r="F40" i="5"/>
  <c r="F30" i="5"/>
  <c r="F29" i="5"/>
  <c r="F28" i="5"/>
  <c r="F26" i="5"/>
  <c r="F25" i="5"/>
  <c r="F23" i="5"/>
  <c r="F22" i="5"/>
  <c r="F20" i="5"/>
  <c r="F21" i="5"/>
  <c r="F9" i="5"/>
  <c r="F10" i="5"/>
  <c r="F11" i="5"/>
  <c r="F12" i="5"/>
  <c r="F13" i="5"/>
  <c r="F19" i="5"/>
  <c r="F15" i="5"/>
  <c r="F16" i="5"/>
  <c r="F14" i="5"/>
  <c r="C49" i="5"/>
  <c r="C31" i="5"/>
  <c r="C20" i="5"/>
  <c r="C13" i="5"/>
  <c r="C58" i="5" l="1"/>
  <c r="D58" i="5"/>
  <c r="C5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tc={1B7E9C5A-596D-41FA-B25C-6E4E3AB1ED17}</author>
    <author>tc={12E791FD-923C-4C55-B960-BB3F2130C242}</author>
    <author>tc={F3340C92-8E21-4AAD-BF81-FB1EE896A2F2}</author>
    <author>tc={138F3282-FD2F-41D7-8F65-F85B0D2C5ED3}</author>
    <author>tc={AF230837-383D-4933-BB1A-4969760E6A13}</author>
    <author>tc={793FD752-A8A5-4306-977A-40A1134B443E}</author>
    <author>tc={F0B165DF-C6FA-47EB-8CDB-C090941D72BB}</author>
    <author>tc={D368646A-FFE9-4A8C-B2ED-CA1F7A4C20D7}</author>
    <author>tc={E9F57866-055F-43F0-88D6-A43119AF6256}</author>
    <author>tc={6E1EBBF4-CCF9-4611-A9BF-BAA3AF627C58}</author>
    <author>tc={374EECAD-DE3A-42FA-9B79-3087DB864D47}</author>
    <author>tc={FB1C23EF-655C-4119-B617-16B77DF5A7EC}</author>
    <author>tc={A3694202-5DFD-4A4B-80CE-313D05729A46}</author>
    <author>tc={E1E7565E-36D9-4982-AA91-4D9EE377DB1D}</author>
    <author>tc={1D5347EC-A25F-4FD8-BA36-2115F330BB0E}</author>
    <author>tc={DD59BAAF-B700-4B71-A935-1FB317A1D199}</author>
    <author>tc={243426A1-3F1E-4243-8A8A-215CF0CFF246}</author>
    <author>tc={DB3DCA9C-3E5A-4F5E-B8F4-17D4E3B9562F}</author>
    <author>tc={3EA970A7-C027-48BE-9A60-4CF8063D8647}</author>
    <author>tc={CD05A7A2-F429-42F9-94FF-4E4E436A270B}</author>
    <author>tc={594AC7C4-C929-4C64-B257-A513E9E79850}</author>
    <author>tc={FAF11EB2-8FE5-4A03-9637-DB3EAFD7E93E}</author>
    <author>tc={37EC7BA4-06FD-4551-B2B1-3C862E17A938}</author>
    <author>tc={F88CA9A3-8C8E-441E-9CAD-1C22D6574602}</author>
    <author>tc={28ECC184-5DE3-4E63-B4F2-3180508F42F3}</author>
    <author>tc={90D88C71-F009-4603-BB31-30BBC033CD07}</author>
    <author>tc={09286776-9D9F-4FA1-8DE6-F75CA772A69B}</author>
    <author>tc={3290AC8B-D982-477B-9B72-B93EBA78CA53}</author>
    <author>tc={A2293AFB-4737-4EF6-9DA1-A739C5817F54}</author>
    <author>tc={B2EFEAA0-E316-4D77-9899-C5D60C721325}</author>
    <author>tc={A6099B09-D5C7-4B54-8036-BC80040FAAAB}</author>
    <author>tc={12A11116-732F-412E-BCAE-5808AAF2B5A4}</author>
    <author>tc={26A3863C-66CF-457D-91A7-BBB3848ABE46}</author>
    <author>tc={708C5DDE-A121-4BFB-B70F-4DC8A31E23D3}</author>
    <author>tc={0FDB53A9-9343-4478-B798-2723DAA1838E}</author>
    <author>tc={63691DFF-2F95-4DB7-A4B6-156366DCAAD6}</author>
    <author>tc={317B9A3D-DF8E-4341-82C6-CA78F97C98D6}</author>
    <author>tc={A4F6518E-4D55-4183-B0C8-C5EA15A355D3}</author>
    <author>tc={16E43304-91B6-4EF0-9EF4-FA99CF048602}</author>
    <author>tc={34BABDCE-669F-419E-8F8F-976D5668D34F}</author>
    <author>tc={A3E46DD0-2CA2-4C9F-ADDC-A6BDD24307BA}</author>
    <author>tc={AD1C6E0F-9C10-4711-88CF-31E7F4334ECF}</author>
    <author>tc={96E23521-9513-43D5-989C-D0F6406A0BC7}</author>
    <author>tc={7AE10049-C525-4E5F-8394-F8F958C80119}</author>
    <author>tc={1A6596CA-ACAE-4859-A24A-9FEF81B28F8A}</author>
    <author>tc={11AAA4C7-B3B0-46E3-8BB0-F265587848C7}</author>
    <author>tc={1883ABED-3817-4341-B277-DEBBE77129D8}</author>
    <author>tc={7A022E55-84D6-4751-A01A-789F04E6384D}</author>
    <author>tc={BF522B2E-633A-4785-9BFA-36BA9C56525D}</author>
    <author>tc={2EDE5C0D-05EC-4993-B796-8A19603F909B}</author>
    <author>tc={D1AEC139-3191-4FB5-86F8-0B77A32E62DE}</author>
    <author>tc={10CA38D5-F998-4C5E-815D-9DCFE5E1B570}</author>
    <author>tc={1A2E9651-605D-4B07-93B9-23E1C6354ABD}</author>
    <author>tc={C60F6A28-92B9-4F49-A4D5-236330DAE042}</author>
    <author>tc={FDEE2EF3-5913-4D23-A2DB-6B05FE4CC406}</author>
    <author>tc={2409225D-955A-415B-8C52-00BE2CE14A21}</author>
    <author>tc={379A8116-E6E9-4A00-9010-BADC3708CAD3}</author>
    <author>tc={CEA3DF0F-BCCF-45A4-BF02-528F95FBDFAE}</author>
    <author>tc={B4C2F5FD-FBBC-4451-A3E2-F62EFB22A93F}</author>
    <author>tc={32C865C4-DE2C-41D6-BDAA-07E87EA5110B}</author>
    <author>tc={1D82DC88-B8CB-433D-A5B2-DF1F62D0AD0F}</author>
    <author>tc={00FD2610-195D-4FC1-86D0-F5FF7A534F38}</author>
    <author>tc={3AFE4C2A-1324-4981-A5A9-A839BCE191FB}</author>
    <author>tc={743F11FC-0D7F-4B4C-AF00-15FC918C6DE1}</author>
    <author>tc={B743A7B7-7D65-4D25-A1F6-412AC6AFD9B2}</author>
    <author>tc={577CDC1B-9C4A-4F29-9C8C-E0B62034A1E0}</author>
    <author>tc={E51DD69A-59DE-49CE-BEF1-A1D3CC07AE76}</author>
    <author>tc={34E1EE95-C5AA-4119-BBBC-FB00776DE2A6}</author>
    <author>tc={B19D5B01-C6EB-4521-8345-E01AEC9855D4}</author>
    <author>tc={75204C24-CE12-4D6F-9DC9-1FCE29C493AF}</author>
    <author>tc={702A8988-501F-4E78-B9F5-2FA5F8170E1A}</author>
    <author>tc={95AF08D4-4372-407E-B886-172A3AE99DDC}</author>
    <author>tc={7F9C0BC2-6876-4819-8D88-AD8A87CE9CC2}</author>
    <author>tc={4952997D-8DB6-41EF-B72D-221DB442C1CE}</author>
    <author>tc={513009AA-E668-4689-99E9-8658A693E098}</author>
    <author>tc={A5F31934-4778-4114-BF5B-99DACA95C5A0}</author>
    <author>tc={B72FAFFF-DA53-48D2-AB48-8A8F9A5E195C}</author>
    <author>tc={C3C446D1-FB35-45B5-BEBF-FAB32CD120EE}</author>
    <author>tc={025EBFC4-6417-4A95-A95B-3F5979AD005E}</author>
    <author>tc={079D7B7F-6F72-4294-80C2-8B3BEAEB5DE4}</author>
    <author>tc={7B0E03D3-D90B-49D9-953E-B3B05382BEBF}</author>
    <author>tc={9D2D5C7C-44F5-4774-ADA6-7051499A5902}</author>
    <author>tc={806DD2AE-F935-4923-8623-38A618AE1B11}</author>
    <author>tc={EBA512B3-B239-4995-9ACB-264953CADBEF}</author>
    <author>tc={78A1E8B1-43AE-4AE7-B0AA-3A2C266B55FA}</author>
    <author>tc={F1C4FFD8-F381-458E-AC64-B644D7FC0F8B}</author>
    <author>tc={FFF95530-A01E-41F0-9A33-B242334E1471}</author>
    <author>tc={32562CB0-C472-4C5D-A7CD-0B3B10C608AC}</author>
    <author>tc={BBAE08B6-AF47-4647-8448-94F0F4F63728}</author>
    <author>tc={037D5E34-807B-4E5A-AC60-86334D19C6FB}</author>
    <author>tc={399E31CE-CCB1-4E28-B913-F9CC2ED3B0A4}</author>
    <author>tc={CDFC8A5B-7479-4C1F-85A5-8D51DA3D8248}</author>
    <author>tc={F5CB5750-397B-46DB-A773-BDD29866E344}</author>
    <author>tc={586F7A53-EE7F-404B-A423-2BB5902E51D1}</author>
    <author>tc={A989C570-0439-4AE8-A5FA-13AB9DBF52FE}</author>
    <author>tc={C7B98B4A-3A28-48C9-BB1E-51F82AB37F16}</author>
    <author>tc={FDC7A5F0-D074-41F0-80EA-6D1463A3696E}</author>
    <author>tc={30C82CFD-21D1-4502-B100-AA7203495D5E}</author>
    <author>tc={9C551460-EC7E-45A5-84B0-A7D6076ED662}</author>
    <author>tc={16EABA13-F426-4D31-B9A1-5C5893B7918B}</author>
    <author>tc={AF9D34C3-5437-462B-8BF1-29DD545B3F43}</author>
    <author>tc={B11AC4FA-6D5F-46A6-8FFA-515026E6DFFB}</author>
    <author>tc={BE647827-FA86-4E96-8420-C03D1B2051C1}</author>
    <author>tc={E6B04911-30F0-4A9B-B1A0-995F7DA71E47}</author>
    <author>tc={00090272-0D7A-454B-B3E3-501ABBB951B1}</author>
    <author>tc={C0061A88-7891-4266-B13A-24C683077C35}</author>
    <author>tc={EEE0B4F3-E75D-4D7E-BB3D-E1B2785B6F2D}</author>
    <author>tc={DED796D7-D54C-45C9-B3EF-17AA8119EF74}</author>
    <author>tc={10F97A2A-056B-42A3-BB14-C7FD03D1370E}</author>
    <author>tc={627F147C-122F-4118-AEFA-3A2D8E589656}</author>
    <author>tc={EF18DD7D-C911-4C3C-A316-27F422C9C744}</author>
    <author>tc={64E00911-3702-437A-8E64-BB298A9B54C5}</author>
    <author>tc={ED2BE321-3155-4570-BD2F-31A6632D35AB}</author>
    <author>tc={1344B341-7FCB-4559-89DB-CD735D9F1586}</author>
    <author>tc={C31523C6-75BF-4603-8E75-D4B2119854D4}</author>
    <author>tc={6E5516A0-4FC6-4B8D-9E83-7D6525740A3D}</author>
    <author>tc={C9943531-5354-415C-BA5E-4024B56193A0}</author>
    <author>tc={EA196CC7-072E-4D35-AED5-2623E92E1841}</author>
    <author>tc={FD4EAB19-7886-4452-802F-3320206C13AB}</author>
    <author>tc={CCDEB523-DCD5-425E-B2D3-B353B2A3F8E6}</author>
    <author>tc={159E762F-691A-4E5A-82A2-E7B5A92D98B9}</author>
    <author>tc={FB0D2652-26A1-49DF-8D9E-CD3E938E04A8}</author>
    <author>tc={A7A2C6F7-2E52-40B9-994E-055607CE3682}</author>
    <author>tc={4B336798-13DE-49EB-884F-D4E73D0FDCF1}</author>
    <author>tc={0D3708A5-3F43-4E59-9AFC-75F37E89C906}</author>
    <author>tc={9C8BB433-C9D5-4D3F-A8A2-8ED98CAD89CA}</author>
    <author>tc={B67EEC11-A3AD-4FEE-BBAF-5281A337879C}</author>
    <author>tc={5C679FAF-2E69-4DFE-9523-07890C4DDDDF}</author>
    <author>tc={150F1208-D4EE-468D-944E-7B7DB61401C8}</author>
    <author>tc={04F7C6B6-4AA0-45E2-AF9C-89710C8B9E2F}</author>
    <author>tc={56EB85E2-A51C-4B4C-85C9-1308146A19BB}</author>
    <author>tc={0C513AE2-E91C-489B-B5CE-3652B3C0E5C3}</author>
    <author>tc={5DEF8867-BCAC-486B-876E-F4CF88C2C114}</author>
    <author>tc={D773DE84-94AC-4AD2-AF68-36E8C58EB239}</author>
    <author>tc={A7B9A6B0-8F08-4A4E-B63F-370A9F104EAE}</author>
    <author>tc={7EDF1963-5127-4862-BE10-A6896A4A5D64}</author>
    <author>tc={6C441A18-44FD-4244-A150-F72196612108}</author>
    <author>tc={97057C0E-E4D2-403C-9154-91F42B02108F}</author>
    <author>tc={FBFC7739-A45D-46C0-A2CE-06F4746B20F8}</author>
    <author>tc={E4D9DAEE-DB79-488E-A043-66C783BFD1AF}</author>
    <author>tc={2BF3E811-F53C-448A-BD6B-D3FF9E83A9D8}</author>
    <author>tc={C4AE31F7-FB13-4716-90F3-805B381076A7}</author>
    <author>tc={38CC8B89-D510-45DB-A25A-372E5B7F5642}</author>
    <author>tc={8E6A0ADF-F04B-4B3D-94B6-04C16524C707}</author>
    <author>tc={A0232E1C-5C3B-4DFA-9993-CC3A122FB2BA}</author>
    <author>tc={2D5E97F6-70DD-4389-B575-F5D28DD99F0C}</author>
    <author>tc={CD8BC02A-6BC3-4DF1-91AF-E1889C389B69}</author>
    <author>tc={FC46C00F-0DBD-41F4-BCED-A2D2CAD159C1}</author>
    <author>tc={DE0B651B-9828-40A1-902C-144CD40C2142}</author>
    <author>tc={2B9566A7-3C9A-45C3-B5E9-1DFC6DBE5C6F}</author>
    <author>tc={1BE42163-5BC5-4449-B657-267D11AE8CA5}</author>
    <author>tc={46692743-09EC-454D-B26D-24DF956C167C}</author>
    <author>tc={5E118C13-14D0-46B5-9254-6E44583173CC}</author>
    <author>tc={2C7D40C3-5566-437E-BDAC-D05AC95ECD21}</author>
    <author>tc={1F43234C-205D-4C93-9F93-81D6C341E2C9}</author>
    <author>tc={F7CB90F4-F1FB-4E3D-8AA3-F62B95477585}</author>
    <author>tc={C27484B4-70AA-4198-A963-36239E4B101E}</author>
    <author>tc={34D32398-0DDB-41C4-A1B9-1027B58100E7}</author>
    <author>tc={FE57B82E-C67D-4DDF-AAEB-6254268B30D5}</author>
    <author>tc={6537C13C-3335-4A75-9BF7-8C696152B6EC}</author>
    <author>tc={46DAE726-D579-4407-B0C1-F8C8BEE3B3B3}</author>
  </authors>
  <commentList>
    <comment ref="M8" authorId="0" shapeId="0" xr:uid="{1B7E9C5A-596D-41FA-B25C-6E4E3AB1ED1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2.858%</t>
        </r>
      </text>
    </comment>
    <comment ref="K9" authorId="1" shapeId="0" xr:uid="{12E791FD-923C-4C55-B960-BB3F2130C242}">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M9" authorId="2" shapeId="0" xr:uid="{F3340C92-8E21-4AAD-BF81-FB1EE896A2F2}">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K10" authorId="3" shapeId="0" xr:uid="{138F3282-FD2F-41D7-8F65-F85B0D2C5ED3}">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M10" authorId="4" shapeId="0" xr:uid="{AF230837-383D-4933-BB1A-4969760E6A13}">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K11" authorId="5" shapeId="0" xr:uid="{793FD752-A8A5-4306-977A-40A1134B443E}">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M11" authorId="6" shapeId="0" xr:uid="{F0B165DF-C6FA-47EB-8CDB-C090941D72BB}">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1,429%
</t>
        </r>
      </text>
    </comment>
    <comment ref="O12" authorId="7" shapeId="0" xr:uid="{D368646A-FFE9-4A8C-B2ED-CA1F7A4C20D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1.3875</t>
        </r>
      </text>
    </comment>
    <comment ref="U12" authorId="8" shapeId="0" xr:uid="{E9F57866-055F-43F0-88D6-A43119AF625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1.3875</t>
        </r>
      </text>
    </comment>
    <comment ref="AA12" authorId="9" shapeId="0" xr:uid="{6E1EBBF4-CCF9-4611-A9BF-BAA3AF627C5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1.3875</t>
        </r>
      </text>
    </comment>
    <comment ref="AG12" authorId="10" shapeId="0" xr:uid="{374EECAD-DE3A-42FA-9B79-3087DB864D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1.3875</t>
        </r>
      </text>
    </comment>
    <comment ref="M13" authorId="11" shapeId="0" xr:uid="{FB1C23EF-655C-4119-B617-16B77DF5A7E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7.745%</t>
        </r>
      </text>
    </comment>
    <comment ref="U14" authorId="12" shapeId="0" xr:uid="{A3694202-5DFD-4A4B-80CE-313D05729A4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AG14" authorId="13" shapeId="0" xr:uid="{E1E7565E-36D9-4982-AA91-4D9EE377DB1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U15" authorId="14" shapeId="0" xr:uid="{1D5347EC-A25F-4FD8-BA36-2115F330BB0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AG15" authorId="15" shapeId="0" xr:uid="{DD59BAAF-B700-4B71-A935-1FB317A1D19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U16" authorId="16" shapeId="0" xr:uid="{243426A1-3F1E-4243-8A8A-215CF0CFF24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AG16" authorId="17" shapeId="0" xr:uid="{DB3DCA9C-3E5A-4F5E-B8F4-17D4E3B9562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U17" authorId="18" shapeId="0" xr:uid="{3EA970A7-C027-48BE-9A60-4CF8063D86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AG17" authorId="19" shapeId="0" xr:uid="{CD05A7A2-F429-42F9-94FF-4E4E436A270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U18" authorId="20" shapeId="0" xr:uid="{594AC7C4-C929-4C64-B257-A513E9E7985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AG18" authorId="21" shapeId="0" xr:uid="{FAF11EB2-8FE5-4A03-9637-DB3EAFD7E93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0.4625%</t>
        </r>
      </text>
    </comment>
    <comment ref="O19" authorId="22" shapeId="0" xr:uid="{37EC7BA4-06FD-4551-B2B1-3C862E17A93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0.23125%</t>
        </r>
      </text>
    </comment>
    <comment ref="U19" authorId="23" shapeId="0" xr:uid="{F88CA9A3-8C8E-441E-9CAD-1C22D657460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0.23125%</t>
        </r>
      </text>
    </comment>
    <comment ref="AA19" authorId="24" shapeId="0" xr:uid="{28ECC184-5DE3-4E63-B4F2-3180508F42F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0.23125%</t>
        </r>
      </text>
    </comment>
    <comment ref="AG19" authorId="25" shapeId="0" xr:uid="{90D88C71-F009-4603-BB31-30BBC033CD0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0.23125%</t>
        </r>
      </text>
    </comment>
    <comment ref="M24" authorId="26" shapeId="0" xr:uid="{09286776-9D9F-4FA1-8DE6-F75CA772A69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AC24" authorId="27" shapeId="0" xr:uid="{3290AC8B-D982-477B-9B72-B93EBA78CA5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M25" authorId="28" shapeId="0" xr:uid="{A2293AFB-4737-4EF6-9DA1-A739C5817F5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AC25" authorId="29" shapeId="0" xr:uid="{B2EFEAA0-E316-4D77-9899-C5D60C7213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M26" authorId="30" shapeId="0" xr:uid="{A6099B09-D5C7-4B54-8036-BC80040FAAA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AC26" authorId="31" shapeId="0" xr:uid="{12A11116-732F-412E-BCAE-5808AAF2B5A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0.555%</t>
        </r>
      </text>
    </comment>
    <comment ref="U27" authorId="32" shapeId="0" xr:uid="{26A3863C-66CF-457D-91A7-BBB3848ABE4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1.11%</t>
        </r>
      </text>
    </comment>
    <comment ref="Q28" authorId="33" shapeId="0" xr:uid="{708C5DDE-A121-4BFB-B70F-4DC8A31E23D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1.11%</t>
        </r>
      </text>
    </comment>
    <comment ref="O29" authorId="34" shapeId="0" xr:uid="{0FDB53A9-9343-4478-B798-2723DAA1838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O30" authorId="35" shapeId="0" xr:uid="{63691DFF-2F95-4DB7-A4B6-156366DCAA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U31" authorId="36" shapeId="0" xr:uid="{317B9A3D-DF8E-4341-82C6-CA78F97C98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Q32" authorId="37" shapeId="0" xr:uid="{A4F6518E-4D55-4183-B0C8-C5EA15A355D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Q33" authorId="38" shapeId="0" xr:uid="{16E43304-91B6-4EF0-9EF4-FA99CF04860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Q34" authorId="39" shapeId="0" xr:uid="{34BABDCE-669F-419E-8F8F-976D5668D34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Q35" authorId="40" shapeId="0" xr:uid="{A3E46DD0-2CA2-4C9F-ADDC-A6BDD24307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0.792%</t>
        </r>
      </text>
    </comment>
    <comment ref="U36" authorId="41" shapeId="0" xr:uid="{AD1C6E0F-9C10-4711-88CF-31E7F4334EC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36" authorId="42" shapeId="0" xr:uid="{96E23521-9513-43D5-989C-D0F6406A0B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37" authorId="43" shapeId="0" xr:uid="{7AE10049-C525-4E5F-8394-F8F958C8011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37" authorId="44" shapeId="0" xr:uid="{1A6596CA-ACAE-4859-A24A-9FEF81B28F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38" authorId="45" shapeId="0" xr:uid="{11AAA4C7-B3B0-46E3-8BB0-F265587848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38" authorId="46" shapeId="0" xr:uid="{1883ABED-3817-4341-B277-DEBBE77129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39" authorId="47" shapeId="0" xr:uid="{7A022E55-84D6-4751-A01A-789F04E6384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39" authorId="48" shapeId="0" xr:uid="{BF522B2E-633A-4785-9BFA-36BA9C56525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0" authorId="49" shapeId="0" xr:uid="{2EDE5C0D-05EC-4993-B796-8A19603F909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0" authorId="50" shapeId="0" xr:uid="{D1AEC139-3191-4FB5-86F8-0B77A32E62D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1" authorId="51" shapeId="0" xr:uid="{10CA38D5-F998-4C5E-815D-9DCFE5E1B57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1" authorId="52" shapeId="0" xr:uid="{1A2E9651-605D-4B07-93B9-23E1C6354AB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2" authorId="53" shapeId="0" xr:uid="{C60F6A28-92B9-4F49-A4D5-236330DAE0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2" authorId="54" shapeId="0" xr:uid="{FDEE2EF3-5913-4D23-A2DB-6B05FE4CC40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3" authorId="55" shapeId="0" xr:uid="{2409225D-955A-415B-8C52-00BE2CE14A2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3" authorId="56" shapeId="0" xr:uid="{379A8116-E6E9-4A00-9010-BADC3708CAD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4" authorId="57" shapeId="0" xr:uid="{CEA3DF0F-BCCF-45A4-BF02-528F95FBDFA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4" authorId="58" shapeId="0" xr:uid="{B4C2F5FD-FBBC-4451-A3E2-F62EFB22A93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5" authorId="59" shapeId="0" xr:uid="{32C865C4-DE2C-41D6-BDAA-07E87EA5110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5" authorId="60" shapeId="0" xr:uid="{1D82DC88-B8CB-433D-A5B2-DF1F62D0AD0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U46" authorId="61" shapeId="0" xr:uid="{00FD2610-195D-4FC1-86D0-F5FF7A534F3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AC46" authorId="62" shapeId="0" xr:uid="{3AFE4C2A-1324-4981-A5A9-A839BCE191F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0.252%</t>
        </r>
      </text>
    </comment>
    <comment ref="I47" authorId="63" shapeId="0" xr:uid="{743F11FC-0D7F-4B4C-AF00-15FC918C6DE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ENVIAN TODAS LAS ACTIVIDADES COMPARTIDAS CON TI PARA MEDIANO PLAZO</t>
        </r>
      </text>
    </comment>
    <comment ref="Q47" authorId="64" shapeId="0" xr:uid="{B743A7B7-7D65-4D25-A1F6-412AC6AFD9B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47" authorId="65" shapeId="0" xr:uid="{577CDC1B-9C4A-4F29-9C8C-E0B62034A1E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48" authorId="66" shapeId="0" xr:uid="{E51DD69A-59DE-49CE-BEF1-A1D3CC07AE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48" authorId="67" shapeId="0" xr:uid="{34E1EE95-C5AA-4119-BBBC-FB00776DE2A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49" authorId="68" shapeId="0" xr:uid="{B19D5B01-C6EB-4521-8345-E01AEC9855D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49" authorId="69" shapeId="0" xr:uid="{75204C24-CE12-4D6F-9DC9-1FCE29C493A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0" authorId="70" shapeId="0" xr:uid="{702A8988-501F-4E78-B9F5-2FA5F8170E1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0" authorId="71" shapeId="0" xr:uid="{95AF08D4-4372-407E-B886-172A3AE99DD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1" authorId="72" shapeId="0" xr:uid="{7F9C0BC2-6876-4819-8D88-AD8A87CE9CC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1" authorId="73" shapeId="0" xr:uid="{4952997D-8DB6-41EF-B72D-221DB442C1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2" authorId="74" shapeId="0" xr:uid="{513009AA-E668-4689-99E9-8658A693E09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2" authorId="75" shapeId="0" xr:uid="{A5F31934-4778-4114-BF5B-99DACA95C5A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3" authorId="76" shapeId="0" xr:uid="{B72FAFFF-DA53-48D2-AB48-8A8F9A5E195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3" authorId="77" shapeId="0" xr:uid="{C3C446D1-FB35-45B5-BEBF-FAB32CD120E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4" authorId="78" shapeId="0" xr:uid="{025EBFC4-6417-4A95-A95B-3F5979AD005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4" authorId="79" shapeId="0" xr:uid="{079D7B7F-6F72-4294-80C2-8B3BEAEB5DE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5" authorId="80" shapeId="0" xr:uid="{7B0E03D3-D90B-49D9-953E-B3B05382BEB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5" authorId="81" shapeId="0" xr:uid="{9D2D5C7C-44F5-4774-ADA6-7051499A590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6" authorId="82" shapeId="0" xr:uid="{806DD2AE-F935-4923-8623-38A618AE1B1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6" authorId="83" shapeId="0" xr:uid="{EBA512B3-B239-4995-9ACB-264953CADBE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7" authorId="84" shapeId="0" xr:uid="{78A1E8B1-43AE-4AE7-B0AA-3A2C266B55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7" authorId="85" shapeId="0" xr:uid="{F1C4FFD8-F381-458E-AC64-B644D7FC0F8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8" authorId="86" shapeId="0" xr:uid="{FFF95530-A01E-41F0-9A33-B242334E147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8" authorId="87" shapeId="0" xr:uid="{32562CB0-C472-4C5D-A7CD-0B3B10C608A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59" authorId="88" shapeId="0" xr:uid="{BBAE08B6-AF47-4647-8448-94F0F4F6372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59" authorId="89" shapeId="0" xr:uid="{037D5E34-807B-4E5A-AC60-86334D19C6F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0" authorId="90" shapeId="0" xr:uid="{399E31CE-CCB1-4E28-B913-F9CC2ED3B0A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0" authorId="91" shapeId="0" xr:uid="{CDFC8A5B-7479-4C1F-85A5-8D51DA3D824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1" authorId="92" shapeId="0" xr:uid="{F5CB5750-397B-46DB-A773-BDD29866E34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1" authorId="93" shapeId="0" xr:uid="{586F7A53-EE7F-404B-A423-2BB5902E51D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2" authorId="94" shapeId="0" xr:uid="{A989C570-0439-4AE8-A5FA-13AB9DBF52F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2" authorId="95" shapeId="0" xr:uid="{C7B98B4A-3A28-48C9-BB1E-51F82AB37F1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3" authorId="96" shapeId="0" xr:uid="{FDC7A5F0-D074-41F0-80EA-6D1463A3696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3" authorId="97" shapeId="0" xr:uid="{30C82CFD-21D1-4502-B100-AA7203495D5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4" authorId="98" shapeId="0" xr:uid="{9C551460-EC7E-45A5-84B0-A7D6076ED66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4" authorId="99" shapeId="0" xr:uid="{16EABA13-F426-4D31-B9A1-5C5893B7918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5" authorId="100" shapeId="0" xr:uid="{AF9D34C3-5437-462B-8BF1-29DD545B3F4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5" authorId="101" shapeId="0" xr:uid="{B11AC4FA-6D5F-46A6-8FFA-515026E6DFF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6" authorId="102" shapeId="0" xr:uid="{BE647827-FA86-4E96-8420-C03D1B2051C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6" authorId="103" shapeId="0" xr:uid="{E6B04911-30F0-4A9B-B1A0-995F7DA71E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7" authorId="104" shapeId="0" xr:uid="{00090272-0D7A-454B-B3E3-501ABBB951B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7" authorId="105" shapeId="0" xr:uid="{C0061A88-7891-4266-B13A-24C683077C3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8" authorId="106" shapeId="0" xr:uid="{EEE0B4F3-E75D-4D7E-BB3D-E1B2785B6F2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8" authorId="107" shapeId="0" xr:uid="{DED796D7-D54C-45C9-B3EF-17AA8119EF7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69" authorId="108" shapeId="0" xr:uid="{10F97A2A-056B-42A3-BB14-C7FD03D1370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69" authorId="109" shapeId="0" xr:uid="{627F147C-122F-4118-AEFA-3A2D8E58965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70" authorId="110" shapeId="0" xr:uid="{EF18DD7D-C911-4C3C-A316-27F422C9C74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70" authorId="111" shapeId="0" xr:uid="{64E00911-3702-437A-8E64-BB298A9B54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Q71" authorId="112" shapeId="0" xr:uid="{ED2BE321-3155-4570-BD2F-31A6632D35A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AE71" authorId="113" shapeId="0" xr:uid="{1344B341-7FCB-4559-89DB-CD735D9F158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0.111%</t>
        </r>
      </text>
    </comment>
    <comment ref="L72" authorId="114" shapeId="0" xr:uid="{C31523C6-75BF-4603-8E75-D4B2119854D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O72" authorId="115" shapeId="0" xr:uid="{6E5516A0-4FC6-4B8D-9E83-7D6525740A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O73" authorId="116" shapeId="0" xr:uid="{C9943531-5354-415C-BA5E-4024B56193A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Q74" authorId="117" shapeId="0" xr:uid="{EA196CC7-072E-4D35-AED5-2623E92E184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4" authorId="118" shapeId="0" xr:uid="{FD4EAB19-7886-4452-802F-3320206C13A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4" authorId="119" shapeId="0" xr:uid="{CCDEB523-DCD5-425E-B2D3-B353B2A3F8E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Q75" authorId="120" shapeId="0" xr:uid="{159E762F-691A-4E5A-82A2-E7B5A92D98B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5" authorId="121" shapeId="0" xr:uid="{FB0D2652-26A1-49DF-8D9E-CD3E938E04A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5" authorId="122" shapeId="0" xr:uid="{A7A2C6F7-2E52-40B9-994E-055607CE36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Q76" authorId="123" shapeId="0" xr:uid="{4B336798-13DE-49EB-884F-D4E73D0FDCF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6" authorId="124" shapeId="0" xr:uid="{0D3708A5-3F43-4E59-9AFC-75F37E89C90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6" authorId="125" shapeId="0" xr:uid="{9C8BB433-C9D5-4D3F-A8A2-8ED98CAD89C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Q77" authorId="126" shapeId="0" xr:uid="{B67EEC11-A3AD-4FEE-BBAF-5281A337879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7" authorId="127" shapeId="0" xr:uid="{5C679FAF-2E69-4DFE-9523-07890C4DDDD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7" authorId="128" shapeId="0" xr:uid="{150F1208-D4EE-468D-944E-7B7DB61401C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Q78" authorId="129" shapeId="0" xr:uid="{04F7C6B6-4AA0-45E2-AF9C-89710C8B9E2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8" authorId="130" shapeId="0" xr:uid="{56EB85E2-A51C-4B4C-85C9-1308146A19B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8" authorId="131" shapeId="0" xr:uid="{0C513AE2-E91C-489B-B5CE-3652B3C0E5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Q79" authorId="132" shapeId="0" xr:uid="{5DEF8867-BCAC-486B-876E-F4CF88C2C11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Y79" authorId="133" shapeId="0" xr:uid="{D773DE84-94AC-4AD2-AF68-36E8C58EB23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E79" authorId="134" shapeId="0" xr:uid="{A7B9A6B0-8F08-4A4E-B63F-370A9F104EA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O80" authorId="135" shapeId="0" xr:uid="{7EDF1963-5127-4862-BE10-A6896A4A5D6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0" authorId="136" shapeId="0" xr:uid="{6C441A18-44FD-4244-A150-F7219661210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Y80" authorId="137" shapeId="0" xr:uid="{97057C0E-E4D2-403C-9154-91F42B02108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0.23%</t>
        </r>
      </text>
    </comment>
    <comment ref="AA80" authorId="138" shapeId="0" xr:uid="{FBFC7739-A45D-46C0-A2CE-06F4746B20F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O81" authorId="139" shapeId="0" xr:uid="{E4D9DAEE-DB79-488E-A043-66C783BFD1A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1" authorId="140" shapeId="0" xr:uid="{2BF3E811-F53C-448A-BD6B-D3FF9E83A9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AA81" authorId="141" shapeId="0" xr:uid="{C4AE31F7-FB13-4716-90F3-805B381076A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O82" authorId="142" shapeId="0" xr:uid="{38CC8B89-D510-45DB-A25A-372E5B7F56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2" authorId="143" shapeId="0" xr:uid="{8E6A0ADF-F04B-4B3D-94B6-04C16524C70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AA82" authorId="144" shapeId="0" xr:uid="{A0232E1C-5C3B-4DFA-9993-CC3A122FB2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O83" authorId="145" shapeId="0" xr:uid="{2D5E97F6-70DD-4389-B575-F5D28DD99F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3" authorId="146" shapeId="0" xr:uid="{CD8BC02A-6BC3-4DF1-91AF-E1889C389B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AA83" authorId="147" shapeId="0" xr:uid="{FC46C00F-0DBD-41F4-BCED-A2D2CAD159C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O84" authorId="148" shapeId="0" xr:uid="{DE0B651B-9828-40A1-902C-144CD40C21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4" authorId="149" shapeId="0" xr:uid="{2B9566A7-3C9A-45C3-B5E9-1DFC6DBE5C6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AA84" authorId="150" shapeId="0" xr:uid="{1BE42163-5BC5-4449-B657-267D11AE8CA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O85" authorId="151" shapeId="0" xr:uid="{46692743-09EC-454D-B26D-24DF956C167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U85" authorId="152" shapeId="0" xr:uid="{5E118C13-14D0-46B5-9254-6E44583173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AA85" authorId="153" shapeId="0" xr:uid="{2C7D40C3-5566-437E-BDAC-D05AC95ECD2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0.308%</t>
        </r>
      </text>
    </comment>
    <comment ref="B86" authorId="154" shapeId="0" xr:uid="{1F43234C-205D-4C93-9F93-81D6C341E2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Verificación del Proceso de Gestión documental del cumplimiento del cronograma de implementación del PGD y política de Gestión Documental en el PGD</t>
        </r>
      </text>
    </comment>
    <comment ref="O86" authorId="155" shapeId="0" xr:uid="{F7CB90F4-F1FB-4E3D-8AA3-F62B9547758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t>
        </r>
      </text>
    </comment>
    <comment ref="O87" authorId="156" shapeId="0" xr:uid="{C27484B4-70AA-4198-A963-36239E4B101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1.38%</t>
        </r>
      </text>
    </comment>
    <comment ref="O88" authorId="157" shapeId="0" xr:uid="{34D32398-0DDB-41C4-A1B9-1027B58100E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AE88" authorId="158" shapeId="0" xr:uid="{FE57B82E-C67D-4DDF-AAEB-6254268B30D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O89" authorId="159" shapeId="0" xr:uid="{6537C13C-3335-4A75-9BF7-8C696152B6E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 ref="AE89" authorId="160" shapeId="0" xr:uid="{46DAE726-D579-4407-B0C1-F8C8BEE3B3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tc={3C8645A2-B371-41F2-98BF-1E4C82042257}</author>
    <author>tc={B4ACD721-DEEC-48E3-9271-54722074666E}</author>
    <author>tc={18A7A7F1-5BD8-4FC1-95E9-47B122980453}</author>
    <author>tc={F78AABA7-2D28-4464-BFF4-27223DAB700C}</author>
    <author>tc={B168B144-3419-49A3-8EC8-1C37204FE869}</author>
    <author>tc={ACED659E-3C94-4C62-A0B8-ED60CD0A5EE3}</author>
    <author>tc={954E1F4F-EC29-4BB0-A798-CCAD23014CBE}</author>
    <author>tc={C9AB1BE3-64A2-4FDF-8722-0C90305D255E}</author>
    <author>tc={4C73788E-2ADD-4455-B7B8-2F8EF32B9B0C}</author>
    <author>tc={8117BC20-C5BB-41A1-AB2D-079CD29872B9}</author>
    <author>tc={688449F6-8A8A-4B76-A4B0-405B1998AAD5}</author>
    <author>tc={C2C41215-4ABD-4785-BD0D-13670D44AEC3}</author>
    <author>tc={43B4F82D-85B9-41A8-8ACC-95F39241275B}</author>
    <author>tc={4D965CDB-AD6D-4933-910A-47D898F10499}</author>
    <author>tc={21A03432-A5D0-4B03-B3D8-2C04DE595AC8}</author>
    <author>tc={3B1A3E6A-1249-40BD-A423-FE2B497EFA2C}</author>
    <author>tc={05579577-74A2-48CA-B9F2-FA7F980B2236}</author>
    <author>tc={281C1FEB-2351-43E0-A76A-26D28CD186E2}</author>
    <author>tc={2D49811E-2661-4500-9C7A-8FDB538740C5}</author>
    <author>tc={A77E3559-8640-4923-854A-2832C0CC5283}</author>
    <author>tc={8DE774F5-ACEA-4D9B-884B-23259A4A00F0}</author>
    <author>tc={83953A69-C7EB-4701-9120-E4A821E2138A}</author>
    <author>tc={227B0A10-4C30-4193-B9CF-5EFFFDBF160E}</author>
    <author>tc={4D3FB72F-3BA6-4615-9445-A61E456AD51A}</author>
    <author>tc={E9007A4C-D4EC-4D00-A032-91071CC3D973}</author>
    <author>tc={AC07E46E-2719-4CB2-A538-D8C7DBFE91F7}</author>
    <author>tc={02311069-9D51-430B-8038-CCEC2388469E}</author>
    <author>tc={C540735E-40C0-4017-9244-A27A85C5667C}</author>
    <author>tc={9EC81EAB-7A78-4AC7-A590-05244C6E5829}</author>
    <author>tc={9B48F023-0737-4CD7-A43E-4EDFF7F915DD}</author>
    <author>tc={913B8E0E-7AB0-4AFC-A368-9E12F8B74363}</author>
    <author>tc={C238054A-B148-4436-A9E3-1D7806733755}</author>
    <author>tc={DE18A2B5-D8C3-4FE8-9B9F-58BFB375EECD}</author>
    <author>tc={C0D3700A-E4ED-4A45-810E-F63A53215A15}</author>
    <author>tc={4AF384E0-284E-4995-8A02-0C3C2943511A}</author>
    <author>tc={8D5F4151-BCC0-4FD1-B1A6-F0F05AD6D92B}</author>
    <author>tc={D2274136-0F68-455A-A2E6-4F2505923661}</author>
    <author>tc={EE220357-145C-4299-B7C6-D4D034698919}</author>
    <author>tc={AF75BC86-0669-45E7-99AE-4A3926EF40C8}</author>
    <author>tc={896EEFBA-6AFA-40A8-8733-2C2B24BFDD5B}</author>
    <author>tc={FABDBFB1-22CF-494C-9E45-F895E47EF1DD}</author>
    <author>tc={30B369D3-00D4-40BE-9856-466F04F5EF94}</author>
    <author>tc={CF916723-12D3-47AA-A5EC-AE6CDC6EB9E8}</author>
    <author>tc={856FFEF7-9718-4A2C-8EDA-F48E10944F43}</author>
    <author>tc={59DDFE00-E4A1-4168-9F85-E66230DCF82C}</author>
    <author>tc={5D10D5BA-F5F8-4888-955B-B6A12D40DC06}</author>
    <author>tc={9EE23C09-D17E-454D-BB54-89A3E4FD180C}</author>
    <author>tc={C72CA1D4-7D77-4B7B-A472-149285C3D9D8}</author>
    <author>tc={44965150-3189-4127-86A5-EEA919E7B4D6}</author>
    <author>tc={73CFFFA5-C184-4D53-844B-80931513AAA0}</author>
    <author>tc={5978644B-7AD2-4902-BD69-4DF87ECF7169}</author>
    <author>tc={4DD658F1-DF7A-46B7-A603-181D6444BE09}</author>
    <author>tc={150E5F91-3063-4A28-A05C-B6BA53E16FAE}</author>
    <author>tc={626AAD47-6517-45AA-AFDE-BA263C1545EB}</author>
    <author>tc={42078252-A65F-466B-8A6A-31ED8B6DF318}</author>
    <author>tc={51144E08-C567-4371-B498-7D2321165528}</author>
    <author>tc={838B39CD-E156-47CC-A6E5-16AC863F1258}</author>
    <author>tc={DDD00945-74D4-43B8-9E81-F39B9B32073B}</author>
    <author>tc={E04F58A3-910C-4BAF-B81B-50729B601076}</author>
    <author>tc={F9C675FA-59EE-444D-A23C-47B79D7A076C}</author>
    <author>tc={2D828E98-4BC7-49A9-9CA8-6B3AF102D442}</author>
    <author>tc={2138BC45-B405-4DAD-B973-58F3111EF355}</author>
    <author>tc={04DAE307-C9FA-42B2-8BBB-FFA9E3131301}</author>
    <author>tc={DDBB2BA1-0FB5-4C1D-AF5F-05EF99686933}</author>
    <author>tc={81B821A8-53CE-43B1-942E-01540D11A971}</author>
    <author>tc={88010708-607D-4FEE-A876-9938C2F9B596}</author>
    <author>tc={A7B24FEA-7F5D-40D9-985B-C40E828248C9}</author>
    <author>tc={60A012E9-12F8-4A2F-9ED7-ADA547E0BFF2}</author>
    <author>tc={8CE2895F-51DA-448A-AB38-064C9A47EA8E}</author>
    <author>tc={1E5A454C-A76F-45AC-9AEB-FD7396B92A02}</author>
    <author>tc={E723877E-CD74-4E6D-A7DB-2746F9641304}</author>
    <author>tc={A6033EF5-719C-4FED-9309-02816867C8F4}</author>
    <author>tc={CEC2822B-E098-4734-A499-FDDF1BD9C7BA}</author>
    <author>tc={DF3E37BD-22C8-4BDF-A2CB-4B6B35C9F445}</author>
    <author>tc={D5DFE6C8-FFCE-4901-9C7B-2F322E52761C}</author>
    <author>tc={ECE1C2F0-2C5B-4052-A417-36E19863E74C}</author>
    <author>tc={100C21D2-E8B3-4F09-8397-9132B8F1968E}</author>
    <author>tc={54B5FC40-B919-4DF6-8A65-E143C6DCC9B3}</author>
    <author>tc={53FBE344-B09B-4C07-9676-CA54DB43D1C4}</author>
    <author>tc={063D2E71-963E-479E-B301-9C8CE2C59F57}</author>
    <author>tc={819915C1-F2E6-4C41-BB30-AE4F60765075}</author>
    <author>tc={FE220EE3-CBE9-4F25-B150-0B54E82505AC}</author>
    <author>tc={3F251BDB-073F-476E-B667-4EC84F8A9C23}</author>
    <author>tc={E7C7B76A-4941-4EBC-AF2F-7BB3267AA47F}</author>
    <author>tc={193BC11A-AF5F-4930-982E-A5C512165730}</author>
    <author>tc={BB86AE09-6528-4CFE-9955-86999FC1ED64}</author>
    <author>tc={33BB639B-3F35-40DB-AA0B-73963904DA1F}</author>
    <author>tc={C5A25180-4733-47A4-BEFD-ABA726AC4C57}</author>
    <author>tc={311016DD-62C0-42A0-A452-C49EAC64736E}</author>
    <author>tc={62B5C0BF-37A1-41A7-9196-D4C682515897}</author>
    <author>tc={644B2024-A602-4795-B24F-3D5D0F3C2985}</author>
    <author>tc={210241B8-9474-45B0-AD92-ACBB8116CC8E}</author>
    <author>tc={EB543924-F110-435F-8D36-AAEB49417CC2}</author>
    <author>tc={2BD8A849-0A5B-4871-992B-27644DEE61F4}</author>
    <author>tc={A4BAD094-3072-4FFF-92C1-7D28BA712F67}</author>
    <author>tc={1F6B5324-2368-486D-BE08-CDFB365A9563}</author>
    <author>tc={8253D4BA-6658-4AAC-96D1-AA05ECB3A550}</author>
    <author>tc={A7FF160E-6BC6-482A-B815-BF98151BFD6F}</author>
    <author>tc={04203933-9630-4F4D-9F40-4544747758F5}</author>
    <author>tc={53FF16A7-E866-4DF4-8155-251DC1945620}</author>
    <author>tc={D2D647CD-8B4F-4671-8F4F-7A3E7C8A5489}</author>
    <author>tc={82A471D4-1175-42D9-9BE0-BA6A69B1F364}</author>
    <author>tc={CE759C04-A837-479F-96C9-E849261E6354}</author>
    <author>tc={3B02E573-C7B3-4B9B-89B8-2ADD0B3850F2}</author>
  </authors>
  <commentList>
    <comment ref="U7" authorId="0" shapeId="0" xr:uid="{3C8645A2-B371-41F2-98BF-1E4C820422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AG7" authorId="1" shapeId="0" xr:uid="{B4ACD721-DEEC-48E3-9271-54722074666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U8" authorId="2" shapeId="0" xr:uid="{18A7A7F1-5BD8-4FC1-95E9-47B12298045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AG8" authorId="3" shapeId="0" xr:uid="{F78AABA7-2D28-4464-BFF4-27223DAB70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AG9" authorId="4" shapeId="0" xr:uid="{B168B144-3419-49A3-8EC8-1C37204FE8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E10" authorId="5" shapeId="0" xr:uid="{ACED659E-3C94-4C62-A0B8-ED60CD0A5EE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implmentación de esta actividad se da en el marco del desarrollo de todas las actividades propuestas en el PGD</t>
        </r>
      </text>
    </comment>
    <comment ref="AG10" authorId="6" shapeId="0" xr:uid="{954E1F4F-EC29-4BB0-A798-CCAD23014CB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E11" authorId="7" shapeId="0" xr:uid="{C9AB1BE3-64A2-4FDF-8722-0C90305D255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implmentación de esta actividad se da en el marco del desarrollo de todas las actividades propuestas en el PINAR.</t>
        </r>
      </text>
    </comment>
    <comment ref="AG11" authorId="8" shapeId="0" xr:uid="{4C73788E-2ADD-4455-B7B8-2F8EF32B9B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U12" authorId="9" shapeId="0" xr:uid="{8117BC20-C5BB-41A1-AB2D-079CD29872B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AG12" authorId="10" shapeId="0" xr:uid="{688449F6-8A8A-4B76-A4B0-405B1998AAD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0.284%</t>
        </r>
      </text>
    </comment>
    <comment ref="AA13" authorId="11" shapeId="0" xr:uid="{C2C41215-4ABD-4785-BD0D-13670D44AE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O14" authorId="12" shapeId="0" xr:uid="{43B4F82D-85B9-41A8-8ACC-95F39241275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U15" authorId="13" shapeId="0" xr:uid="{4D965CDB-AD6D-4933-910A-47D898F1049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AA16" authorId="14" shapeId="0" xr:uid="{21A03432-A5D0-4B03-B3D8-2C04DE595AC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0.568%</t>
        </r>
      </text>
    </comment>
    <comment ref="O17" authorId="15" shapeId="0" xr:uid="{3B1A3E6A-1249-40BD-A423-FE2B497EFA2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0.189%</t>
        </r>
      </text>
    </comment>
    <comment ref="U17" authorId="16" shapeId="0" xr:uid="{05579577-74A2-48CA-B9F2-FA7F980B223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0.189%</t>
        </r>
      </text>
    </comment>
    <comment ref="AA17" authorId="17" shapeId="0" xr:uid="{281C1FEB-2351-43E0-A76A-26D28CD186E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0.189%</t>
        </r>
      </text>
    </comment>
    <comment ref="AC18" authorId="18" shapeId="0" xr:uid="{2D49811E-2661-4500-9C7A-8FDB538740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1.562%</t>
        </r>
      </text>
    </comment>
    <comment ref="AC19" authorId="19" shapeId="0" xr:uid="{A77E3559-8640-4923-854A-2832C0CC528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1.562%</t>
        </r>
      </text>
    </comment>
    <comment ref="AA20" authorId="20" shapeId="0" xr:uid="{8DE774F5-ACEA-4D9B-884B-23259A4A00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1.562%</t>
        </r>
      </text>
    </comment>
    <comment ref="E21" authorId="21" shapeId="0" xr:uid="{83953A69-C7EB-4701-9120-E4A821E213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Producto=Cronograma divulgado</t>
        </r>
      </text>
    </comment>
    <comment ref="M21" authorId="22" shapeId="0" xr:uid="{227B0A10-4C30-4193-B9CF-5EFFFDBF160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3.125 %</t>
        </r>
      </text>
    </comment>
    <comment ref="O21" authorId="23" shapeId="0" xr:uid="{4D3FB72F-3BA6-4615-9445-A61E456AD51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1.562%</t>
        </r>
      </text>
    </comment>
    <comment ref="AA22" authorId="24" shapeId="0" xr:uid="{E9007A4C-D4EC-4D00-A032-91071CC3D97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U23" authorId="25" shapeId="0" xr:uid="{AC07E46E-2719-4CB2-A538-D8C7DBFE91F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U24" authorId="26" shapeId="0" xr:uid="{02311069-9D51-430B-8038-CCEC2388469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U25" authorId="27" shapeId="0" xr:uid="{C540735E-40C0-4017-9244-A27A85C5667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AA26" authorId="28" shapeId="0" xr:uid="{9EC81EAB-7A78-4AC7-A590-05244C6E582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AG27" authorId="29" shapeId="0" xr:uid="{9B48F023-0737-4CD7-A43E-4EDFF7F915D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U28" authorId="30" shapeId="0" xr:uid="{913B8E0E-7AB0-4AFC-A368-9E12F8B7436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t>
        </r>
      </text>
    </comment>
    <comment ref="AG28" authorId="31" shapeId="0" xr:uid="{C238054A-B148-4436-A9E3-1D780673375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t>
        </r>
      </text>
    </comment>
    <comment ref="U29" authorId="32" shapeId="0" xr:uid="{DE18A2B5-D8C3-4FE8-9B9F-58BFB375EEC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t>
        </r>
      </text>
    </comment>
    <comment ref="AG29" authorId="33" shapeId="0" xr:uid="{C0D3700A-E4ED-4A45-810E-F63A53215A1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1.56%</t>
        </r>
      </text>
    </comment>
    <comment ref="U30" authorId="34" shapeId="0" xr:uid="{4AF384E0-284E-4995-8A02-0C3C2943511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2.083%</t>
        </r>
      </text>
    </comment>
    <comment ref="AG30" authorId="35" shapeId="0" xr:uid="{8D5F4151-BCC0-4FD1-B1A6-F0F05AD6D9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2.083%</t>
        </r>
      </text>
    </comment>
    <comment ref="E31" authorId="36" shapeId="0" xr:uid="{D2274136-0F68-455A-A2E6-4F25059236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implmentación de esta actividad se da en el marco del desarrollo de todas las actividades propuestas en el SIC</t>
        </r>
      </text>
    </comment>
    <comment ref="AG31" authorId="37" shapeId="0" xr:uid="{EE220357-145C-4299-B7C6-D4D03469891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O32" authorId="38" shapeId="0" xr:uid="{AF75BC86-0669-45E7-99AE-4A3926EF40C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U32" authorId="39" shapeId="0" xr:uid="{896EEFBA-6AFA-40A8-8733-2C2B24BFDD5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AA32" authorId="40" shapeId="0" xr:uid="{FABDBFB1-22CF-494C-9E45-F895E47EF1D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M33" authorId="41" shapeId="0" xr:uid="{30B369D3-00D4-40BE-9856-466F04F5EF9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0.15%</t>
        </r>
      </text>
    </comment>
    <comment ref="O33" authorId="42" shapeId="0" xr:uid="{CF916723-12D3-47AA-A5EC-AE6CDC6EB9E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0.15%</t>
        </r>
      </text>
    </comment>
    <comment ref="U33" authorId="43" shapeId="0" xr:uid="{856FFEF7-9718-4A2C-8EDA-F48E10944F4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0.15%</t>
        </r>
      </text>
    </comment>
    <comment ref="AE33" authorId="44" shapeId="0" xr:uid="{59DDFE00-E4A1-4168-9F85-E66230DCF82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0.15%</t>
        </r>
      </text>
    </comment>
    <comment ref="AG33" authorId="45" shapeId="0" xr:uid="{5D10D5BA-F5F8-4888-955B-B6A12D40DC0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0.15%</t>
        </r>
      </text>
    </comment>
    <comment ref="M34" authorId="46" shapeId="0" xr:uid="{9EE23C09-D17E-454D-BB54-89A3E4FD180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0.260%</t>
        </r>
      </text>
    </comment>
    <comment ref="O34" authorId="47" shapeId="0" xr:uid="{C72CA1D4-7D77-4B7B-A472-149285C3D9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0.130%</t>
        </r>
      </text>
    </comment>
    <comment ref="S34" authorId="48" shapeId="0" xr:uid="{44965150-3189-4127-86A5-EEA919E7B4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0.130%</t>
        </r>
      </text>
    </comment>
    <comment ref="U34" authorId="49" shapeId="0" xr:uid="{73CFFFA5-C184-4D53-844B-80931513AAA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0.130%</t>
        </r>
      </text>
    </comment>
    <comment ref="AE34" authorId="50" shapeId="0" xr:uid="{5978644B-7AD2-4902-BD69-4DF87ECF71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0.130%</t>
        </r>
      </text>
    </comment>
    <comment ref="AG34" authorId="51" shapeId="0" xr:uid="{4DD658F1-DF7A-46B7-A603-181D6444BE0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0.130%</t>
        </r>
      </text>
    </comment>
    <comment ref="K35" authorId="52" shapeId="0" xr:uid="{150E5F91-3063-4A28-A05C-B6BA53E16FA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M35" authorId="53" shapeId="0" xr:uid="{626AAD47-6517-45AA-AFDE-BA263C1545E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O35" authorId="54" shapeId="0" xr:uid="{42078252-A65F-466B-8A6A-31ED8B6DF31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Q35" authorId="55" shapeId="0" xr:uid="{51144E08-C567-4371-B498-7D232116552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S35" authorId="56" shapeId="0" xr:uid="{838B39CD-E156-47CC-A6E5-16AC863F125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U35" authorId="57" shapeId="0" xr:uid="{DDD00945-74D4-43B8-9E81-F39B9B32073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W35" authorId="58" shapeId="0" xr:uid="{E04F58A3-910C-4BAF-B81B-50729B6010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Y35" authorId="59" shapeId="0" xr:uid="{F9C675FA-59EE-444D-A23C-47B79D7A076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AA35" authorId="60" shapeId="0" xr:uid="{2D828E98-4BC7-49A9-9CA8-6B3AF102D4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AC35" authorId="61" shapeId="0" xr:uid="{2138BC45-B405-4DAD-B973-58F3111EF35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AE35" authorId="62" shapeId="0" xr:uid="{04DAE307-C9FA-42B2-8BBB-FFA9E313130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AG35" authorId="63" shapeId="0" xr:uid="{DDBB2BA1-0FB5-4C1D-AF5F-05EF9968693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0.06%</t>
        </r>
      </text>
    </comment>
    <comment ref="U36" authorId="64" shapeId="0" xr:uid="{81B821A8-53CE-43B1-942E-01540D11A97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AE36" authorId="65" shapeId="0" xr:uid="{88010708-607D-4FEE-A876-9938C2F9B59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AG36" authorId="66" shapeId="0" xr:uid="{A7B24FEA-7F5D-40D9-985B-C40E828248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M37" authorId="67" shapeId="0" xr:uid="{60A012E9-12F8-4A2F-9ED7-ADA547E0BF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Q37" authorId="68" shapeId="0" xr:uid="{8CE2895F-51DA-448A-AB38-064C9A47EA8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S37" authorId="69" shapeId="0" xr:uid="{1E5A454C-A76F-45AC-9AEB-FD7396B92A0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U37" authorId="70" shapeId="0" xr:uid="{E723877E-CD74-4E6D-A7DB-2746F964130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AC37" authorId="71" shapeId="0" xr:uid="{A6033EF5-719C-4FED-9309-02816867C8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AE37" authorId="72" shapeId="0" xr:uid="{CEC2822B-E098-4734-A499-FDDF1BD9C7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t>
        </r>
      </text>
    </comment>
    <comment ref="E38" authorId="73" shapeId="0" xr:uid="{DF3E37BD-22C8-4BDF-A2CB-4B6B35C9F44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Plan se desarrolla de acuerdo a los reuqerimientos en el Porgrama de Documentos Específicos y la planeación para la adquisición de un ECM.</t>
        </r>
      </text>
    </comment>
    <comment ref="AE38" authorId="74" shapeId="0" xr:uid="{D5DFE6C8-FFCE-4901-9C7B-2F322E52761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0.390%</t>
        </r>
      </text>
    </comment>
    <comment ref="AG38" authorId="75" shapeId="0" xr:uid="{ECE1C2F0-2C5B-4052-A417-36E19863E74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0.390%</t>
        </r>
      </text>
    </comment>
    <comment ref="U39" authorId="76" shapeId="0" xr:uid="{100C21D2-E8B3-4F09-8397-9132B8F1968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0.347%</t>
        </r>
      </text>
    </comment>
    <comment ref="AA39" authorId="77" shapeId="0" xr:uid="{54B5FC40-B919-4DF6-8A65-E143C6DCC9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0.347%</t>
        </r>
      </text>
    </comment>
    <comment ref="AG39" authorId="78" shapeId="0" xr:uid="{53FBE344-B09B-4C07-9676-CA54DB43D1C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0.347%</t>
        </r>
      </text>
    </comment>
    <comment ref="U40" authorId="79" shapeId="0" xr:uid="{063D2E71-963E-479E-B301-9C8CE2C59F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AG40" authorId="80" shapeId="0" xr:uid="{819915C1-F2E6-4C41-BB30-AE4F607650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U41" authorId="81" shapeId="0" xr:uid="{FE220EE3-CBE9-4F25-B150-0B54E82505A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AG41" authorId="82" shapeId="0" xr:uid="{3F251BDB-073F-476E-B667-4EC84F8A9C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U42" authorId="83" shapeId="0" xr:uid="{E7C7B76A-4941-4EBC-AF2F-7BB3267AA47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AG42" authorId="84" shapeId="0" xr:uid="{193BC11A-AF5F-4930-982E-A5C51216573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U43" authorId="85" shapeId="0" xr:uid="{BB86AE09-6528-4CFE-9955-86999FC1ED6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AG43" authorId="86" shapeId="0" xr:uid="{33BB639B-3F35-40DB-AA0B-73963904DA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U44" authorId="87" shapeId="0" xr:uid="{C5A25180-4733-47A4-BEFD-ABA726AC4C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AG44" authorId="88" shapeId="0" xr:uid="{311016DD-62C0-42A0-A452-C49EAC64736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0.520%</t>
        </r>
      </text>
    </comment>
    <comment ref="U45" authorId="89" shapeId="0" xr:uid="{62B5C0BF-37A1-41A7-9196-D4C68251589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AG45" authorId="90" shapeId="0" xr:uid="{644B2024-A602-4795-B24F-3D5D0F3C298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U46" authorId="91" shapeId="0" xr:uid="{210241B8-9474-45B0-AD92-ACBB8116CC8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AG46" authorId="92" shapeId="0" xr:uid="{EB543924-F110-435F-8D36-AAEB49417CC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U47" authorId="93" shapeId="0" xr:uid="{2BD8A849-0A5B-4871-992B-27644DEE61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AG47" authorId="94" shapeId="0" xr:uid="{A4BAD094-3072-4FFF-92C1-7D28BA712F6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U48" authorId="95" shapeId="0" xr:uid="{1F6B5324-2368-486D-BE08-CDFB365A956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AG48" authorId="96" shapeId="0" xr:uid="{8253D4BA-6658-4AAC-96D1-AA05ECB3A55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0.781%</t>
        </r>
      </text>
    </comment>
    <comment ref="AG49" authorId="97" shapeId="0" xr:uid="{A7FF160E-6BC6-482A-B815-BF98151BFD6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12.50%</t>
        </r>
      </text>
    </comment>
    <comment ref="U50" authorId="98" shapeId="0" xr:uid="{04203933-9630-4F4D-9F40-4544747758F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AG50" authorId="99" shapeId="0" xr:uid="{53FF16A7-E866-4DF4-8155-251DC19456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1.041%</t>
        </r>
      </text>
    </comment>
    <comment ref="O51" authorId="100" shapeId="0" xr:uid="{D2D647CD-8B4F-4671-8F4F-7A3E7C8A548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0.694%</t>
        </r>
      </text>
    </comment>
    <comment ref="U51" authorId="101" shapeId="0" xr:uid="{82A471D4-1175-42D9-9BE0-BA6A69B1F36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0.694%</t>
        </r>
      </text>
    </comment>
    <comment ref="AA51" authorId="102" shapeId="0" xr:uid="{CE759C04-A837-479F-96C9-E849261E635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0.694%</t>
        </r>
      </text>
    </comment>
    <comment ref="AC52" authorId="103" shapeId="0" xr:uid="{3B02E573-C7B3-4B9B-89B8-2ADD0B3850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2.083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tc={46E3BFF2-8273-4A0C-84B4-9161C53EC81E}</author>
    <author>tc={732D73A2-290E-4B5E-8523-421AC3092B20}</author>
    <author>tc={5339FD63-6F06-4624-9C52-6476B160CA6C}</author>
    <author>tc={A9FEB44F-3D0F-47B4-99CB-2C64C39295B2}</author>
    <author>tc={0CB985A5-BAA8-4CFB-9DAE-3D03343F5225}</author>
    <author>tc={98F1C904-9765-434B-A6A6-5397D331646B}</author>
    <author>tc={66530FE2-6927-49F6-829B-75A8F82468AF}</author>
    <author>tc={4A5F8D7B-8E67-4F96-AB7C-BFD19A6BD6F2}</author>
    <author>tc={E35CDF61-D322-4616-A418-F15C64043DED}</author>
    <author>tc={2A075883-C533-46FC-B32E-9AFAF03B1D52}</author>
    <author>tc={CF1BEC42-1491-4BE1-AB8D-8831B15C1431}</author>
    <author>tc={C7CC3235-D700-46D5-ADCB-BAD55CCA9F83}</author>
    <author>tc={B6EF8B89-972C-4133-8407-427555CE9E27}</author>
    <author>tc={F194337D-CD8A-40CB-AD5A-D1FEB3E3C9FC}</author>
    <author>tc={2080F6B0-3B90-4579-BF05-241BFC85B3A1}</author>
    <author>tc={D5D13B60-D9D0-48E1-9304-4790372A1E4A}</author>
    <author>tc={8DFC7CD5-4B3A-4B49-AB68-467342A8A3EA}</author>
    <author>tc={FE915499-6E4A-43B1-98A3-035EB83C0B2C}</author>
    <author>tc={9E666D00-1DCB-438F-8826-8C5EDE000AA6}</author>
    <author>tc={A676E7AC-815D-4280-A5CD-59934BFEB180}</author>
    <author>tc={E3372E8B-31A4-4E67-AE5C-19F73A8E1AA5}</author>
    <author>tc={2D06C04B-C86E-4A8B-8941-3674FD7EE907}</author>
    <author>tc={6B52FF23-CB7C-482E-9840-70A165F60CB3}</author>
    <author>tc={2F49BE1C-DEA3-4D7B-8FA9-79B3D6B1E9F7}</author>
    <author>tc={99D6036A-F6D6-4CA2-945F-25E1E0D3F834}</author>
    <author>tc={27864C88-178F-4258-8E53-2C8A84CAE67A}</author>
    <author>tc={3364F4F6-7302-435B-8548-92058B9B87CA}</author>
    <author>tc={179C26F9-DA7A-4C8A-A8D7-CF9B18489FA6}</author>
    <author>tc={1AA2C856-20BC-4DED-9C95-37F49876AF1B}</author>
    <author>tc={9D0429AB-EB72-4EFE-9460-2CFBAAC2C081}</author>
    <author>tc={7B687D7E-68E9-4CE2-AE19-122C15223A0A}</author>
    <author>tc={BBD51758-6C4A-452A-BDD8-93485C1C5C90}</author>
    <author>tc={0BAB9718-F9B3-4F23-98A6-5635924F6AF7}</author>
    <author>tc={86D6B8F7-930A-46CA-A5FC-6709695E91CA}</author>
    <author>tc={C6942432-419A-4840-B0C4-CB89CB95A717}</author>
    <author>tc={4EA5F307-6D46-4783-8A6A-C70EB5A0E3F1}</author>
    <author>tc={E41ADAFE-DDB5-420F-A84E-A1C1C24FA1FC}</author>
    <author>tc={A0314488-88E9-479F-9C52-2410331F4E10}</author>
    <author>tc={55F329EB-C18F-407E-9A66-5960DA7A7270}</author>
    <author>tc={E16B7DDA-B4D8-4484-B39B-25ED044F5F8F}</author>
    <author>tc={450DD6E4-7067-4A77-93E4-72F65260452A}</author>
    <author>tc={15387AE6-A77E-4910-950E-C9F709DCCE08}</author>
    <author>tc={2D17399C-E124-4741-BB02-601349D5A9C7}</author>
    <author>tc={9B901EF3-C64B-4869-833E-624A20EDD9F9}</author>
    <author>tc={2F1ECAE7-A2C6-4B53-9E4D-CD371ADD09B0}</author>
    <author>tc={B7BB78AA-B65B-4712-A60D-EE7136C2DBBF}</author>
    <author>tc={DA249AE5-CE49-407A-895D-DDCB1695C34B}</author>
    <author>tc={341BF18E-0D6B-4AB4-AB6E-042DB4049AAC}</author>
    <author>tc={54A1FF93-522E-4015-A0F8-DBBFA7388F25}</author>
    <author>tc={62C59471-4B02-40A2-AF77-459F55930A32}</author>
    <author>tc={112A6EBB-7DBF-45F6-8F50-FC3F39349752}</author>
    <author>tc={7F31AA2B-CAE9-4D7A-A050-34B664CF4C89}</author>
    <author>tc={301E15CC-49F8-4EE3-9DE1-095FFFC00C93}</author>
    <author>tc={B579339D-E1E8-42F9-B015-40A75DB012AA}</author>
    <author>tc={7DED1FFC-337A-4439-BC8B-86239CDF067C}</author>
    <author>tc={EBD34F33-003C-432E-BA2A-7166BD46A34B}</author>
    <author>tc={B1072867-E8A4-4174-96BE-D8390DC86E6A}</author>
    <author>tc={4BFC6F99-4EB1-411D-BE71-E24F9111B3CB}</author>
    <author>tc={A4011121-B8AC-415D-BF30-3E7BE79A1782}</author>
    <author>tc={718965D6-0510-40A7-B21F-F6CF7E6CB7EB}</author>
    <author>tc={5DA4030F-EDAD-47CC-93E2-95ED92C34581}</author>
    <author>tc={7DE222A2-0E42-45B5-95D7-5AE5A6C3E3D8}</author>
    <author>tc={1496264F-F388-4E86-8A7D-A45AB14C8C76}</author>
    <author>tc={26E9F071-3E34-4C79-AFEB-B1626DDCD054}</author>
    <author>tc={EE2D6F8A-0A64-4994-BB19-5D582316FDF0}</author>
    <author>tc={40207FCD-26CD-40BF-9FA8-76FFC195B1C3}</author>
    <author>tc={25174FD8-EFE4-4A8F-B548-70B136A32DC5}</author>
    <author>tc={1547F403-45F6-4A30-BCE5-E1D9CF22FECF}</author>
    <author>tc={5BC52D48-531C-42B6-96B9-F26314C04025}</author>
    <author>tc={D2D5CDE9-EE68-45CE-A893-C25054343DE4}</author>
    <author>tc={E748BEEB-FDB2-4F5F-B38D-7F250FFC39D6}</author>
    <author>tc={DD374998-2599-47FC-83A6-4B29A04CB9C7}</author>
    <author>tc={61DFC6C7-7504-467E-9AC1-66565DF4FF27}</author>
    <author>tc={01759B4B-BAE6-46EE-A82B-AE7ECD29BA9F}</author>
    <author>tc={29F36DF7-BD87-4BEC-A578-DB5DD66096B6}</author>
    <author>tc={78FFED52-DA91-4D1E-A71A-EB107F601C20}</author>
    <author>tc={618F97E5-A8CA-4332-8270-D91A2084FFF4}</author>
    <author>tc={97ADBB61-646E-4D1C-9B08-08AE1848ACFC}</author>
    <author>tc={70A2CBE6-2530-4275-A8E5-D871ACD251D6}</author>
    <author>tc={9EED3C26-232F-4D90-88AC-8C744B5E6E34}</author>
    <author>tc={F9810C8F-038B-4640-AF52-88A5B0B61E85}</author>
    <author>tc={B17BE21D-6956-40AA-AAE7-745D2777CF64}</author>
    <author>tc={A706FE90-9907-4964-B92F-1AC230DD5656}</author>
    <author>tc={F5BA2E72-9C48-4CD0-9596-D3894FD88051}</author>
    <author>tc={A829889B-7D2C-4443-AAD9-F61A6181A925}</author>
    <author>tc={40351CA8-0661-41D8-95B7-437B9A8ACBDE}</author>
    <author>tc={E76BDF47-C5F3-42FA-87BA-BEE10C159130}</author>
    <author>tc={FA4110AB-CF79-4104-9964-AE909602332B}</author>
    <author>tc={AF14B7B1-8AD0-4F87-94FE-1A41F89E8C1F}</author>
  </authors>
  <commentList>
    <comment ref="M9" authorId="0" shapeId="0" xr:uid="{46E3BFF2-8273-4A0C-84B4-9161C53EC81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4.17%</t>
        </r>
      </text>
    </comment>
    <comment ref="O10" authorId="1" shapeId="0" xr:uid="{732D73A2-290E-4B5E-8523-421AC3092B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U10" authorId="2" shapeId="0" xr:uid="{5339FD63-6F06-4624-9C52-6476B160CA6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AA10" authorId="3" shapeId="0" xr:uid="{A9FEB44F-3D0F-47B4-99CB-2C64C39295B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O11" authorId="4" shapeId="0" xr:uid="{0CB985A5-BAA8-4CFB-9DAE-3D03343F52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U11" authorId="5" shapeId="0" xr:uid="{98F1C904-9765-434B-A6A6-5397D33164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AA11" authorId="6" shapeId="0" xr:uid="{66530FE2-6927-49F6-829B-75A8F82468A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1.39%</t>
        </r>
      </text>
    </comment>
    <comment ref="M12" authorId="7" shapeId="0" xr:uid="{4A5F8D7B-8E67-4F96-AB7C-BFD19A6BD6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4.17%</t>
        </r>
      </text>
    </comment>
    <comment ref="O13" authorId="8" shapeId="0" xr:uid="{E35CDF61-D322-4616-A418-F15C64043DE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3.21%</t>
        </r>
      </text>
    </comment>
    <comment ref="AE14" authorId="9" shapeId="0" xr:uid="{2A075883-C533-46FC-B32E-9AFAF03B1D5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3.21%</t>
        </r>
      </text>
    </comment>
    <comment ref="O15" authorId="10" shapeId="0" xr:uid="{CF1BEC42-1491-4BE1-AB8D-8831B15C14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3.21%</t>
        </r>
      </text>
    </comment>
    <comment ref="U16" authorId="11" shapeId="0" xr:uid="{C7CC3235-D700-46D5-ADCB-BAD55CCA9F8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1.60%</t>
        </r>
      </text>
    </comment>
    <comment ref="AG16" authorId="12" shapeId="0" xr:uid="{B6EF8B89-972C-4133-8407-427555CE9E27}">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1.61%
</t>
        </r>
      </text>
    </comment>
    <comment ref="AG17" authorId="13" shapeId="0" xr:uid="{F194337D-CD8A-40CB-AD5A-D1FEB3E3C9F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AG18" authorId="14" shapeId="0" xr:uid="{2080F6B0-3B90-4579-BF05-241BFC85B3A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M19" authorId="15" shapeId="0" xr:uid="{D5D13B60-D9D0-48E1-9304-4790372A1E4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3.21%</t>
        </r>
      </text>
    </comment>
    <comment ref="M20" authorId="16" shapeId="0" xr:uid="{8DFC7CD5-4B3A-4B49-AB68-467342A8A3E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1.79%</t>
        </r>
      </text>
    </comment>
    <comment ref="O21" authorId="17" shapeId="0" xr:uid="{FE915499-6E4A-43B1-98A3-035EB83C0B2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0.89</t>
        </r>
      </text>
    </comment>
    <comment ref="AE21" authorId="18" shapeId="0" xr:uid="{9E666D00-1DCB-438F-8826-8C5EDE000AA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0.90%</t>
        </r>
      </text>
    </comment>
    <comment ref="S22" authorId="19" shapeId="0" xr:uid="{A676E7AC-815D-4280-A5CD-59934BFEB18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0.89</t>
        </r>
      </text>
    </comment>
    <comment ref="AG22" authorId="20" shapeId="0" xr:uid="{E3372E8B-31A4-4E67-AE5C-19F73A8E1AA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0.90%</t>
        </r>
      </text>
    </comment>
    <comment ref="AG23" authorId="21" shapeId="0" xr:uid="{2D06C04B-C86E-4A8B-8941-3674FD7EE90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1.79%</t>
        </r>
      </text>
    </comment>
    <comment ref="AG24" authorId="22" shapeId="0" xr:uid="{6B52FF23-CB7C-482E-9840-70A165F60C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U25" authorId="23" shapeId="0" xr:uid="{2F49BE1C-DEA3-4D7B-8FA9-79B3D6B1E9F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1.79%</t>
        </r>
      </text>
    </comment>
    <comment ref="U26" authorId="24" shapeId="0" xr:uid="{99D6036A-F6D6-4CA2-945F-25E1E0D3F83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1.79%</t>
        </r>
      </text>
    </comment>
    <comment ref="AG27" authorId="25" shapeId="0" xr:uid="{27864C88-178F-4258-8E53-2C8A84CAE67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U28" authorId="26" shapeId="0" xr:uid="{3364F4F6-7302-435B-8548-92058B9B87C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0.89</t>
        </r>
      </text>
    </comment>
    <comment ref="AG28" authorId="27" shapeId="0" xr:uid="{179C26F9-DA7A-4C8A-A8D7-CF9B18489FA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0.90%</t>
        </r>
      </text>
    </comment>
    <comment ref="U29" authorId="28" shapeId="0" xr:uid="{1AA2C856-20BC-4DED-9C95-37F49876AF1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0.89</t>
        </r>
      </text>
    </comment>
    <comment ref="AG29" authorId="29" shapeId="0" xr:uid="{9D0429AB-EB72-4EFE-9460-2CFBAAC2C08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0.90%</t>
        </r>
      </text>
    </comment>
    <comment ref="M30" authorId="30" shapeId="0" xr:uid="{7B687D7E-68E9-4CE2-AE19-122C15223A0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1.79%</t>
        </r>
      </text>
    </comment>
    <comment ref="K31" authorId="31" shapeId="0" xr:uid="{BBD51758-6C4A-452A-BDD8-93485C1C5C9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3.87%</t>
        </r>
      </text>
    </comment>
    <comment ref="K32" authorId="32" shapeId="0" xr:uid="{0BAB9718-F9B3-4F23-98A6-5635924F6AF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M32" authorId="33" shapeId="0" xr:uid="{86D6B8F7-930A-46CA-A5FC-6709695E91C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O32" authorId="34" shapeId="0" xr:uid="{C6942432-419A-4840-B0C4-CB89CB95A71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Q32" authorId="35" shapeId="0" xr:uid="{4EA5F307-6D46-4783-8A6A-C70EB5A0E3F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1.30%</t>
        </r>
      </text>
    </comment>
    <comment ref="S32" authorId="36" shapeId="0" xr:uid="{E41ADAFE-DDB5-420F-A84E-A1C1C24FA1F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U32" authorId="37" shapeId="0" xr:uid="{A0314488-88E9-479F-9C52-2410331F4E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W32" authorId="38" shapeId="0" xr:uid="{55F329EB-C18F-407E-9A66-5960DA7A727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Y32" authorId="39" shapeId="0" xr:uid="{E16B7DDA-B4D8-4484-B39B-25ED044F5F8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A32" authorId="40" shapeId="0" xr:uid="{450DD6E4-7067-4A77-93E4-72F65260452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C32" authorId="41" shapeId="0" xr:uid="{15387AE6-A77E-4910-950E-C9F709DCCE0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E32" authorId="42" shapeId="0" xr:uid="{2D17399C-E124-4741-BB02-601349D5A9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G32" authorId="43" shapeId="0" xr:uid="{9B901EF3-C64B-4869-833E-624A20EDD9F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K33" authorId="44" shapeId="0" xr:uid="{2F1ECAE7-A2C6-4B53-9E4D-CD371ADD09B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0.35%</t>
        </r>
      </text>
    </comment>
    <comment ref="M33" authorId="45" shapeId="0" xr:uid="{B7BB78AA-B65B-4712-A60D-EE7136C2DBB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O33" authorId="46" shapeId="0" xr:uid="{DA249AE5-CE49-407A-895D-DDCB1695C34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Q33" authorId="47" shapeId="0" xr:uid="{341BF18E-0D6B-4AB4-AB6E-042DB4049AA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S33" authorId="48" shapeId="0" xr:uid="{54A1FF93-522E-4015-A0F8-DBBFA7388F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U33" authorId="49" shapeId="0" xr:uid="{62C59471-4B02-40A2-AF77-459F55930A3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W33" authorId="50" shapeId="0" xr:uid="{112A6EBB-7DBF-45F6-8F50-FC3F3934975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Y33" authorId="51" shapeId="0" xr:uid="{7F31AA2B-CAE9-4D7A-A050-34B664CF4C8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A33" authorId="52" shapeId="0" xr:uid="{301E15CC-49F8-4EE3-9DE1-095FFFC00C9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C33" authorId="53" shapeId="0" xr:uid="{B579339D-E1E8-42F9-B015-40A75DB012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E33" authorId="54" shapeId="0" xr:uid="{7DED1FFC-337A-4439-BC8B-86239CDF067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G33" authorId="55" shapeId="0" xr:uid="{EBD34F33-003C-432E-BA2A-7166BD46A34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0.32%</t>
        </r>
      </text>
    </comment>
    <comment ref="AG34" authorId="56" shapeId="0" xr:uid="{B1072867-E8A4-4174-96BE-D8390DC86E6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AG35" authorId="57" shapeId="0" xr:uid="{4BFC6F99-4EB1-411D-BE71-E24F9111B3C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AG36" authorId="58" shapeId="0" xr:uid="{A4011121-B8AC-415D-BF30-3E7BE79A17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AG37" authorId="59" shapeId="0" xr:uid="{718965D6-0510-40A7-B21F-F6CF7E6CB7E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M38" authorId="60" shapeId="0" xr:uid="{5DA4030F-EDAD-47CC-93E2-95ED92C3458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0.77%</t>
        </r>
      </text>
    </comment>
    <comment ref="O38" authorId="61" shapeId="0" xr:uid="{7DE222A2-0E42-45B5-95D7-5AE5A6C3E3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0.77%</t>
        </r>
      </text>
    </comment>
    <comment ref="U38" authorId="62" shapeId="0" xr:uid="{1496264F-F388-4E86-8A7D-A45AB14C8C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0.77%</t>
        </r>
      </text>
    </comment>
    <comment ref="AA38" authorId="63" shapeId="0" xr:uid="{26E9F071-3E34-4C79-AFEB-B1626DDCD05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0.77%</t>
        </r>
      </text>
    </comment>
    <comment ref="AG38" authorId="64" shapeId="0" xr:uid="{EE2D6F8A-0A64-4994-BB19-5D582316FD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0.79%</t>
        </r>
      </text>
    </comment>
    <comment ref="M39" authorId="65" shapeId="0" xr:uid="{40207FCD-26CD-40BF-9FA8-76FFC195B1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0" authorId="66" shapeId="0" xr:uid="{25174FD8-EFE4-4A8F-B548-70B136A32D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1" authorId="67" shapeId="0" xr:uid="{1547F403-45F6-4A30-BCE5-E1D9CF22FEC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2" authorId="68" shapeId="0" xr:uid="{5BC52D48-531C-42B6-96B9-F26314C040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0.30%</t>
        </r>
      </text>
    </comment>
    <comment ref="AE43" authorId="69" shapeId="0" xr:uid="{D2D5CDE9-EE68-45CE-A893-C25054343DE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4" authorId="70" shapeId="0" xr:uid="{E748BEEB-FDB2-4F5F-B38D-7F250FFC39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E46" authorId="71" shapeId="0" xr:uid="{DD374998-2599-47FC-83A6-4B29A04CB9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7" authorId="72" shapeId="0" xr:uid="{61DFC6C7-7504-467E-9AC1-66565DF4FF2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AG48" authorId="73" shapeId="0" xr:uid="{01759B4B-BAE6-46EE-A82B-AE7ECD29BA9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2.05%</t>
        </r>
      </text>
    </comment>
    <comment ref="M49" authorId="74" shapeId="0" xr:uid="{29F36DF7-BD87-4BEC-A578-DB5DD66096B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EQUIVALENTE AL 2.05%</t>
        </r>
      </text>
    </comment>
    <comment ref="S50" authorId="75" shapeId="0" xr:uid="{78FFED52-DA91-4D1E-A71A-EB107F601C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C50" authorId="76" shapeId="0" xr:uid="{618F97E5-A8CA-4332-8270-D91A2084FF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S51" authorId="77" shapeId="0" xr:uid="{97ADBB61-646E-4D1C-9B08-08AE1848ACF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C51" authorId="78" shapeId="0" xr:uid="{70A2CBE6-2530-4275-A8E5-D871ACD251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U52" authorId="79" shapeId="0" xr:uid="{9EED3C26-232F-4D90-88AC-8C744B5E6E3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E52" authorId="80" shapeId="0" xr:uid="{F9810C8F-038B-4640-AF52-88A5B0B61E8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AG53" authorId="81" shapeId="0" xr:uid="{B17BE21D-6956-40AA-AAE7-745D2777CF6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0.28%</t>
        </r>
      </text>
    </comment>
    <comment ref="S54" authorId="82" shapeId="0" xr:uid="{A706FE90-9907-4964-B92F-1AC230DD565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C54" authorId="83" shapeId="0" xr:uid="{F5BA2E72-9C48-4CD0-9596-D3894FD8805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Q55" authorId="84" shapeId="0" xr:uid="{A829889B-7D2C-4443-AAD9-F61A6181A9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E55" authorId="85" shapeId="0" xr:uid="{40351CA8-0661-41D8-95B7-437B9A8ACBD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S56" authorId="86" shapeId="0" xr:uid="{E76BDF47-C5F3-42FA-87BA-BEE10C15913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1.02 %</t>
        </r>
      </text>
    </comment>
    <comment ref="AC56" authorId="87" shapeId="0" xr:uid="{FA4110AB-CF79-4104-9964-AE90960233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1.03%</t>
        </r>
      </text>
    </comment>
    <comment ref="M57" authorId="88" shapeId="0" xr:uid="{AF14B7B1-8AD0-4F87-94FE-1A41F89E8C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2.04%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tc={CF6735CA-FA23-4C13-8D5B-4160AC8615BC}</author>
    <author>tc={299A3311-4AED-4BFB-916B-EC182AAB90CC}</author>
    <author>tc={6F337E82-3936-4D13-A782-4E9CF451B11B}</author>
    <author>tc={438CCF4D-D0C6-4EC7-BA05-335BD27E25F8}</author>
    <author>tc={61C6F524-EB85-4D61-87D5-71D3D74A94E1}</author>
    <author>tc={CDBBEB4E-C678-49F7-97D5-B44361A3A107}</author>
    <author>tc={DF3FC656-F4E4-476D-85F7-DE30ACA1915F}</author>
    <author>tc={F944953B-41EB-40FE-BF65-E925F06C5B00}</author>
    <author>tc={D5A1CC9C-81FA-4FC1-AB24-E2891233E749}</author>
    <author>tc={E1581593-600F-4B5D-8D81-2A0F9B3F75EB}</author>
    <author>tc={47980D28-8B46-4165-B3BD-DB8C759CDC49}</author>
    <author>tc={44B31D84-632E-42AA-8F10-6CD2CC933249}</author>
    <author>tc={548F4AAE-B4CA-4D4D-9FE5-BB57B2B68F9A}</author>
    <author>tc={D7119F38-5C60-4C2E-A3DF-777BB287A994}</author>
    <author>tc={C236BB8D-1EA1-4024-9D6E-A0FA845F0403}</author>
    <author>tc={5910C7F2-F6E3-40DB-9B05-C55EA9B61122}</author>
    <author>tc={C2CC4D53-4008-4662-9F06-308980DDEE6F}</author>
    <author>tc={8F177757-DB67-4A84-83C5-8901F3F7BAB6}</author>
    <author>tc={C250096F-C5F5-476D-9FB2-7470F5070B64}</author>
    <author>tc={AC2D2703-9F2A-4E03-8D4F-F62947996EF4}</author>
    <author>tc={9F05F1A7-2099-42D5-8EFC-A1B37777D967}</author>
    <author>tc={DF1D5E03-36FC-4D23-AC18-D85BBB98F051}</author>
    <author>tc={100058D9-7580-4A12-AFF5-A372A040F74A}</author>
    <author>tc={EB854012-8E89-4ADD-8E02-3C39E9DF5B78}</author>
    <author>tc={062D7C9D-6E50-4DAA-A417-087C530F8E37}</author>
    <author>tc={63554E14-1626-41D6-9FC6-51808F843EB3}</author>
    <author>tc={C73C609F-4E75-4A8B-9ABC-3A8FB0DFF665}</author>
    <author>tc={94607ED3-B787-40CD-BC0D-40153A1EBED8}</author>
    <author>tc={88C89BEC-6856-497B-9951-83FF9CFD1065}</author>
    <author>tc={54D05372-386C-425C-A0AF-1334156880EE}</author>
    <author>tc={60E34982-08AB-4732-A7E8-BC880DD5F9F3}</author>
    <author>tc={3877B70D-6BC6-4E59-8D96-0DD7B2E9FB05}</author>
    <author>tc={DFEDE9FF-214D-4BCB-A47D-237A965BB274}</author>
    <author>tc={71379F8B-2094-40CD-BA28-6887AEFF6A07}</author>
    <author>tc={D726C339-89C8-4DAA-BEC6-E5FE049D44F4}</author>
    <author>tc={E97F0DD5-7144-4101-BA4F-B077EBF49610}</author>
    <author>tc={A3830749-A86B-4BCE-A4CC-0625F35A0795}</author>
    <author>tc={FD28E14B-27B0-4D2F-906F-98686A6ABFCA}</author>
    <author>tc={671D8B3E-88CA-44B9-A082-77AF30F65D36}</author>
    <author>tc={16FA40E8-1645-48E3-8CCA-5E7A50A41447}</author>
    <author>tc={9CC4D449-BC3B-4224-B577-9A976D5C5A3B}</author>
    <author>tc={AE5E79A8-33A7-49F2-AEAF-FF33E86D4C00}</author>
    <author>tc={00B9D740-AD2B-45DC-8E00-00F741515FAB}</author>
    <author>tc={D83D9305-D549-4789-B1F1-F63800540038}</author>
    <author>tc={7280AD62-2EC9-41C7-A155-06DF55B56DC3}</author>
    <author>tc={F295AD63-762F-4D18-9089-3D49D1A29E42}</author>
    <author>tc={A3D67442-DF5C-45D4-B643-8A226608917E}</author>
    <author>tc={A6BDF73D-3467-4629-B410-4558F0C0DC04}</author>
    <author>tc={2538C98B-2A4C-44D1-9848-72F4FFBDF18D}</author>
    <author>tc={FD56A31E-C35F-47A6-80F3-3963668B1622}</author>
    <author>tc={6F6D18F0-24AA-4DED-A91F-D2A8DC496199}</author>
    <author>tc={9E676437-D767-42B6-9E26-A17B269DBC00}</author>
    <author>tc={254A7DFF-6599-4728-92E6-1EBF778EB6C3}</author>
    <author>tc={D9FFC332-04D4-416C-9997-60522009271E}</author>
    <author>tc={7788F8A5-5C37-4A9D-ABE7-673852E817A3}</author>
    <author>tc={D2B87652-0321-45B4-9409-D2B277F0CEC7}</author>
    <author>tc={7573CD38-4267-41EF-9F4B-2911DF145803}</author>
    <author>tc={D8EFB903-0756-4166-B8C0-2C5781D2F9E8}</author>
    <author>tc={1EE2AACC-7CB7-47C1-8478-33F0A919170D}</author>
    <author>tc={E9CFB048-BE04-4357-92D3-086156D809CF}</author>
    <author>tc={92536DB9-1797-4A89-B93E-9C60FC3FAF82}</author>
    <author>tc={DCD1DDBF-C678-4C51-AD80-CEFE429C6978}</author>
    <author>tc={6499DDDB-50DC-4E2F-B24A-F65974B35420}</author>
    <author>tc={1BFAB594-5757-42C4-8CD4-45BA61DEB7C9}</author>
    <author>tc={BBC64FE8-B3FF-4E64-B11A-8BED1BF43947}</author>
    <author>tc={29DE297A-D42B-4C9A-83DA-A1427FB5AC01}</author>
    <author>tc={7E89C413-33C5-4586-9E89-E307736B1A9A}</author>
    <author>tc={0E8F3C32-5FB9-4CC2-95CD-89EADDA08F61}</author>
    <author>tc={A19C3913-9EF8-46FA-ACC7-4753609E9D49}</author>
    <author>tc={2D770F81-4A6A-4887-9666-8EDB89C6DB95}</author>
    <author>tc={18AE970D-584D-4152-BF18-424D4D145CDD}</author>
    <author>tc={4ADCF3A7-1184-4AD7-8263-446D5D625A8F}</author>
    <author>tc={1A8CFF9D-3AAF-42FD-B96D-4F5DEB1A9E35}</author>
    <author>tc={3A9E4E61-B1CA-4326-884D-D36EBB71D1B3}</author>
    <author>tc={B7071E5C-E1B2-494D-85F2-69A882DC9E59}</author>
    <author>tc={73B0A729-4A5D-42B2-86D7-7425C2E6F96C}</author>
    <author>tc={C0FF972F-509E-4263-8D59-6B24D4975192}</author>
    <author>tc={564B6FA3-501F-4360-8934-0B48C689674C}</author>
    <author>tc={A3D335EE-5CC4-474C-A258-DE498E6684DD}</author>
    <author>tc={C8342BF7-F999-4361-BA9A-CEE864B8EAB3}</author>
    <author>tc={B888710A-97B8-4759-8E4E-CFDBDF2F1754}</author>
    <author>tc={E7B7AAB2-97D6-407E-A095-E185508989BE}</author>
  </authors>
  <commentList>
    <comment ref="N9" authorId="0" shapeId="0" xr:uid="{CF6735CA-FA23-4C13-8D5B-4160AC8615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5%</t>
        </r>
      </text>
    </comment>
    <comment ref="N10" authorId="1" shapeId="0" xr:uid="{299A3311-4AED-4BFB-916B-EC182AAB90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1" authorId="2" shapeId="0" xr:uid="{6F337E82-3936-4D13-A782-4E9CF451B11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0,62%</t>
        </r>
      </text>
    </comment>
    <comment ref="AF11" authorId="3" shapeId="0" xr:uid="{438CCF4D-D0C6-4EC7-BA05-335BD27E25F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0,62%</t>
        </r>
      </text>
    </comment>
    <comment ref="L12" authorId="4" shapeId="0" xr:uid="{61C6F524-EB85-4D61-87D5-71D3D74A94E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3" authorId="5" shapeId="0" xr:uid="{CDBBEB4E-C678-49F7-97D5-B44361A3A10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4" authorId="6" shapeId="0" xr:uid="{DF3FC656-F4E4-476D-85F7-DE30ACA1915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5" authorId="7" shapeId="0" xr:uid="{F944953B-41EB-40FE-BF65-E925F06C5B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6" authorId="8" shapeId="0" xr:uid="{D5A1CC9C-81FA-4FC1-AB24-E2891233E74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T17" authorId="9" shapeId="0" xr:uid="{E1581593-600F-4B5D-8D81-2A0F9B3F75E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1.25</t>
        </r>
      </text>
    </comment>
    <comment ref="N18" authorId="10" shapeId="0" xr:uid="{47980D28-8B46-4165-B3BD-DB8C759CDC4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3.33%</t>
        </r>
      </text>
    </comment>
    <comment ref="R19" authorId="11" shapeId="0" xr:uid="{44B31D84-632E-42AA-8F10-6CD2CC93324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3.33%</t>
        </r>
      </text>
    </comment>
    <comment ref="T20" authorId="12" shapeId="0" xr:uid="{548F4AAE-B4CA-4D4D-9FE5-BB57B2B68F9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3.35%</t>
        </r>
      </text>
    </comment>
    <comment ref="T21" authorId="13" shapeId="0" xr:uid="{D7119F38-5C60-4C2E-A3DF-777BB287A99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3.33%</t>
        </r>
      </text>
    </comment>
    <comment ref="AD22" authorId="14" shapeId="0" xr:uid="{C236BB8D-1EA1-4024-9D6E-A0FA845F040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0.83%</t>
        </r>
      </text>
    </comment>
    <comment ref="AF23" authorId="15" shapeId="0" xr:uid="{5910C7F2-F6E3-40DB-9B05-C55EA9B611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0.83%</t>
        </r>
      </text>
    </comment>
    <comment ref="T24" authorId="16" shapeId="0" xr:uid="{C2CC4D53-4008-4662-9F06-308980DDEE6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4" authorId="17" shapeId="0" xr:uid="{8F177757-DB67-4A84-83C5-8901F3F7BAB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25" authorId="18" shapeId="0" xr:uid="{C250096F-C5F5-476D-9FB2-7470F5070B6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5" authorId="19" shapeId="0" xr:uid="{AC2D2703-9F2A-4E03-8D4F-F62947996E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26" authorId="20" shapeId="0" xr:uid="{9F05F1A7-2099-42D5-8EFC-A1B37777D96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6" authorId="21" shapeId="0" xr:uid="{DF1D5E03-36FC-4D23-AC18-D85BBB98F05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27" authorId="22" shapeId="0" xr:uid="{100058D9-7580-4A12-AFF5-A372A040F74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7" authorId="23" shapeId="0" xr:uid="{EB854012-8E89-4ADD-8E02-3C39E9DF5B7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28" authorId="24" shapeId="0" xr:uid="{062D7C9D-6E50-4DAA-A417-087C530F8E3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8" authorId="25" shapeId="0" xr:uid="{63554E14-1626-41D6-9FC6-51808F843E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29" authorId="26" shapeId="0" xr:uid="{C73C609F-4E75-4A8B-9ABC-3A8FB0DFF66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29" authorId="27" shapeId="0" xr:uid="{94607ED3-B787-40CD-BC0D-40153A1EBE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0" authorId="28" shapeId="0" xr:uid="{88C89BEC-6856-497B-9951-83FF9CFD106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0" authorId="29" shapeId="0" xr:uid="{54D05372-386C-425C-A0AF-1334156880E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1" authorId="30" shapeId="0" xr:uid="{60E34982-08AB-4732-A7E8-BC880DD5F9F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1" authorId="31" shapeId="0" xr:uid="{3877B70D-6BC6-4E59-8D96-0DD7B2E9FB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2" authorId="32" shapeId="0" xr:uid="{DFEDE9FF-214D-4BCB-A47D-237A965BB27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2" authorId="33" shapeId="0" xr:uid="{71379F8B-2094-40CD-BA28-6887AEFF6A0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3" authorId="34" shapeId="0" xr:uid="{D726C339-89C8-4DAA-BEC6-E5FE049D44F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3" authorId="35" shapeId="0" xr:uid="{E97F0DD5-7144-4101-BA4F-B077EBF496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4" authorId="36" shapeId="0" xr:uid="{A3830749-A86B-4BCE-A4CC-0625F35A079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4" authorId="37" shapeId="0" xr:uid="{FD28E14B-27B0-4D2F-906F-98686A6ABFC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5" authorId="38" shapeId="0" xr:uid="{671D8B3E-88CA-44B9-A082-77AF30F65D3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5" authorId="39" shapeId="0" xr:uid="{16FA40E8-1645-48E3-8CCA-5E7A50A414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N36" authorId="40" shapeId="0" xr:uid="{9CC4D449-BC3B-4224-B577-9A976D5C5A3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IEQUIVALE AL 2,5%</t>
        </r>
      </text>
    </comment>
    <comment ref="T36" authorId="41" shapeId="0" xr:uid="{AE5E79A8-33A7-49F2-AEAF-FF33E86D4C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AF36" authorId="42" shapeId="0" xr:uid="{00B9D740-AD2B-45DC-8E00-00F741515FA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0.415%</t>
        </r>
      </text>
    </comment>
    <comment ref="T37" authorId="43" shapeId="0" xr:uid="{D83D9305-D549-4789-B1F1-F6380054003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37" authorId="44" shapeId="0" xr:uid="{7280AD62-2EC9-41C7-A155-06DF55B56D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D38" authorId="45" shapeId="0" xr:uid="{F295AD63-762F-4D18-9089-3D49D1A29E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R39" authorId="46" shapeId="0" xr:uid="{A3D67442-DF5C-45D4-B643-8A226608917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AF40" authorId="47" shapeId="0" xr:uid="{A6BDF73D-3467-4629-B410-4558F0C0DC0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N41" authorId="48" shapeId="0" xr:uid="{2538C98B-2A4C-44D1-9848-72F4FFBDF18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Z41" authorId="49" shapeId="0" xr:uid="{FD56A31E-C35F-47A6-80F3-3963668B16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H42" authorId="50" shapeId="0" xr:uid="{6F6D18F0-24AA-4DED-A91F-D2A8DC49619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CORRIO A MEDIANO PLAZO (HABLO SANDRA E ING)</t>
        </r>
      </text>
    </comment>
    <comment ref="T42" authorId="51" shapeId="0" xr:uid="{9E676437-D767-42B6-9E26-A17B269DBC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T43" authorId="52" shapeId="0" xr:uid="{254A7DFF-6599-4728-92E6-1EBF778EB6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H44" authorId="53" shapeId="0" xr:uid="{D9FFC332-04D4-416C-9997-60522009271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CORRIO A MEDIANO PLAZO (HABLO SANDRA E ING)</t>
        </r>
      </text>
    </comment>
    <comment ref="T44" authorId="54" shapeId="0" xr:uid="{7788F8A5-5C37-4A9D-ABE7-673852E817A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Z45" authorId="55" shapeId="0" xr:uid="{D2B87652-0321-45B4-9409-D2B277F0CE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AF46" authorId="56" shapeId="0" xr:uid="{7573CD38-4267-41EF-9F4B-2911DF14580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AF47" authorId="57" shapeId="0" xr:uid="{D8EFB903-0756-4166-B8C0-2C5781D2F9E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AF48" authorId="58" shapeId="0" xr:uid="{1EE2AACC-7CB7-47C1-8478-33F0A91917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t>
        </r>
      </text>
    </comment>
    <comment ref="T49" authorId="59" shapeId="0" xr:uid="{E9CFB048-BE04-4357-92D3-086156D809C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49" authorId="60" shapeId="0" xr:uid="{92536DB9-1797-4A89-B93E-9C60FC3FAF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0" authorId="61" shapeId="0" xr:uid="{DCD1DDBF-C678-4C51-AD80-CEFE429C697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0" authorId="62" shapeId="0" xr:uid="{6499DDDB-50DC-4E2F-B24A-F65974B3542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1" authorId="63" shapeId="0" xr:uid="{1BFAB594-5757-42C4-8CD4-45BA61DEB7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1" authorId="64" shapeId="0" xr:uid="{BBC64FE8-B3FF-4E64-B11A-8BED1BF439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2" authorId="65" shapeId="0" xr:uid="{29DE297A-D42B-4C9A-83DA-A1427FB5AC0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2" authorId="66" shapeId="0" xr:uid="{7E89C413-33C5-4586-9E89-E307736B1A9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3" authorId="67" shapeId="0" xr:uid="{0E8F3C32-5FB9-4CC2-95CD-89EADDA08F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3" authorId="68" shapeId="0" xr:uid="{A19C3913-9EF8-46FA-ACC7-4753609E9D4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4" authorId="69" shapeId="0" xr:uid="{2D770F81-4A6A-4887-9666-8EDB89C6DB9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4" authorId="70" shapeId="0" xr:uid="{18AE970D-584D-4152-BF18-424D4D145CD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5" authorId="71" shapeId="0" xr:uid="{4ADCF3A7-1184-4AD7-8263-446D5D625A8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5" authorId="72" shapeId="0" xr:uid="{1A8CFF9D-3AAF-42FD-B96D-4F5DEB1A9E3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T56" authorId="73" shapeId="0" xr:uid="{3A9E4E61-B1CA-4326-884D-D36EBB71D1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6" authorId="74" shapeId="0" xr:uid="{B7071E5C-E1B2-494D-85F2-69A882DC9E5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0.5%</t>
        </r>
      </text>
    </comment>
    <comment ref="AF58" authorId="75" shapeId="0" xr:uid="{73B0A729-4A5D-42B2-86D7-7425C2E6F96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AF59" authorId="76" shapeId="0" xr:uid="{C0FF972F-509E-4263-8D59-6B24D497519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AF60" authorId="77" shapeId="0" xr:uid="{564B6FA3-501F-4360-8934-0B48C689674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AF61" authorId="78" shapeId="0" xr:uid="{A3D335EE-5CC4-474C-A258-DE498E6684D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AF62" authorId="79" shapeId="0" xr:uid="{C8342BF7-F999-4361-BA9A-CEE864B8EA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AF63" authorId="80" shapeId="0" xr:uid="{B888710A-97B8-4759-8E4E-CFDBDF2F175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 ref="T64" authorId="81" shapeId="0" xr:uid="{E7B7AAB2-97D6-407E-A095-E185508989B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1.42%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tc={102C8C3D-A2C2-4C5A-9B97-7533056D645B}</author>
    <author>tc={776E54D7-4293-4C9C-9E83-E41E1F75A2BD}</author>
    <author>tc={6844D455-85EB-4DF5-A7F1-914DED683693}</author>
    <author>tc={667C3454-C7EA-4AB7-920D-C488932282AD}</author>
    <author>tc={053C0CC7-8114-4CF5-9FB9-117A02B9AFD4}</author>
    <author>tc={3EB754BF-67D9-4756-807C-406F51C99247}</author>
    <author>tc={261D4474-1B01-41F1-BE88-5ACCD4708532}</author>
    <author>tc={F272F6EA-344B-429C-A504-5B07BD11AF08}</author>
    <author>tc={C3986C76-D9F4-4265-87AC-C9CA1C7010B1}</author>
    <author>tc={72B95FEE-48AB-4EC8-992D-790361A73E7A}</author>
    <author>tc={79899AE6-B848-4741-9B0B-C940E70FC393}</author>
    <author>tc={C3C5D805-4A5B-4A8F-9AAB-81811EBD6E6A}</author>
    <author>tc={1EBAD917-E492-4A24-B3B8-D07B283436B8}</author>
    <author>tc={28E37413-FCCD-4785-BA85-F97127D04D4A}</author>
    <author>tc={6A209576-45F4-4EC0-9454-219F5CB3E55C}</author>
  </authors>
  <commentList>
    <comment ref="Y4" authorId="0" shapeId="0" xr:uid="{102C8C3D-A2C2-4C5A-9B97-7533056D645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5" authorId="1" shapeId="0" xr:uid="{776E54D7-4293-4C9C-9E83-E41E1F75A2B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Y6" authorId="2" shapeId="0" xr:uid="{6844D455-85EB-4DF5-A7F1-914DED68369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Y7" authorId="3" shapeId="0" xr:uid="{667C3454-C7EA-4AB7-920D-C488932282A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E8" authorId="4" shapeId="0" xr:uid="{053C0CC7-8114-4CF5-9FB9-117A02B9AFD4}">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ENVIA A MEDANO PLAZO DEBIDO A QUE EN EL COMITÉ SE ESPECIFICA QUE LAS ACTIVIDADES QUE SON RESPONSABILIDAD DE TI SE CORRIERON 4 EN ESTE PROGRAMA </t>
        </r>
      </text>
    </comment>
    <comment ref="AC8" authorId="5" shapeId="0" xr:uid="{3EB754BF-67D9-4756-807C-406F51C9924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9" authorId="6" shapeId="0" xr:uid="{261D4474-1B01-41F1-BE88-5ACCD470853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10" authorId="7" shapeId="0" xr:uid="{F272F6EA-344B-429C-A504-5B07BD11AF0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11" authorId="8" shapeId="0" xr:uid="{C3986C76-D9F4-4265-87AC-C9CA1C7010B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Q12" authorId="9" shapeId="0" xr:uid="{72B95FEE-48AB-4EC8-992D-790361A73E7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Q13" authorId="10" shapeId="0" xr:uid="{79899AE6-B848-4741-9B0B-C940E70FC39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Q14" authorId="11" shapeId="0" xr:uid="{C3C5D805-4A5B-4A8F-9AAB-81811EBD6E6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Q15" authorId="12" shapeId="0" xr:uid="{1EBAD917-E492-4A24-B3B8-D07B283436B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16" authorId="13" shapeId="0" xr:uid="{28E37413-FCCD-4785-BA85-F97127D04D4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 ref="AC17" authorId="14" shapeId="0" xr:uid="{6A209576-45F4-4EC0-9454-219F5CB3E55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EQUIVALE AL 3.57%</t>
        </r>
      </text>
    </comment>
  </commentList>
</comments>
</file>

<file path=xl/sharedStrings.xml><?xml version="1.0" encoding="utf-8"?>
<sst xmlns="http://schemas.openxmlformats.org/spreadsheetml/2006/main" count="2172" uniqueCount="753">
  <si>
    <t>PROGRAMA</t>
  </si>
  <si>
    <t>PROPOSITO</t>
  </si>
  <si>
    <t>El programa específico de reprografía comprende desde la evaluación de la necesidad del servicio, pasando por la formulación de estrategias y requerimientos para la aplicación de las técnicas reprográficas, captura de metadatos, realizar el seguimiento y control del producto en el marco de la producción documental del fondo administrativo del AGN.</t>
  </si>
  <si>
    <t xml:space="preserve">Definir los lineamientos para la elaboración del Programa de Reprografía por medio del cual se establecerán las directrices para garantizar la forma cómo se pondrán a disposición los documentos para su consulta a lo largo del tiempo, así como la racionalización del uso del papel atendiendo la directriz o estrategias de “Cero Papel” y la conservación de los documentos físicos en armonía con la disposición final de los documentos en la TRD y en concordancia con el Programa de documentos vitales o  esenciales.
</t>
  </si>
  <si>
    <t>Metodología</t>
  </si>
  <si>
    <t>Levantamiento de la información para el diagnóstico y el estado actual de la reprografía en ENTerritorio</t>
  </si>
  <si>
    <t>Identificar el estado actual de los equipos de reprografía.</t>
  </si>
  <si>
    <t>Identificar el volumen documental objeto de reprografía.</t>
  </si>
  <si>
    <t>Realizar una propuesta del documento del programa.</t>
  </si>
  <si>
    <t>Capacitar el personal que administra y ejecuta las actividades de reprografía.</t>
  </si>
  <si>
    <t>Actividades</t>
  </si>
  <si>
    <t>Teniendo en cuenta la documentación producida por ENTerritorio las actividades a realizar se describen a continuación:</t>
  </si>
  <si>
    <t>Identificar las dependencias que hacen uso de los equipo de reprografía.</t>
  </si>
  <si>
    <t>Identificación de TRD, series y subseries documentales objeto de conservación total</t>
  </si>
  <si>
    <t>definición de la técnica de reproducción a utilizar para documentos de conservación total</t>
  </si>
  <si>
    <t xml:space="preserve">Identificar los proyectos de gestión de documento electrónico </t>
  </si>
  <si>
    <t>Generar los procedimientos para la administración del programa de reprografía</t>
  </si>
  <si>
    <t>PLAN DE ACCIÓN DE GESTIÓN DOCUMENTAL 2021 - 2026
MATRIZ DE ARTICULACIÓN DE ACCIONES</t>
  </si>
  <si>
    <t>DIAR</t>
  </si>
  <si>
    <t>PINAR - PLANES Y PROYECTOS</t>
  </si>
  <si>
    <t>PGD</t>
  </si>
  <si>
    <t>SIC</t>
  </si>
  <si>
    <t>EJE</t>
  </si>
  <si>
    <t>ESTRATEGIAS DERIVADAS DEL DOFA</t>
  </si>
  <si>
    <t>6.7.1. PROYECTO ORGANIZACIÓN DE ARCHIVOS -FUID</t>
  </si>
  <si>
    <t>6.7.2. PROYECTO DE REFORMULACION, ACTUALIZACIÓN E IMPLEMENTACION DE INSTRUMENTOS ARCHIVÍSTICOS</t>
  </si>
  <si>
    <t>6.7.3.PROYECTO DE ORGANIZACIÓN Y DIGITALIZACIÓN DE LOS DOCUMENTOS DE ARCHIVO DE GESTIÓN (CONTRATOS Y ANEXOS) DE ENTERRITORIO</t>
  </si>
  <si>
    <t>6.7.4. PLAN DE TRANSFERENCIAS PRIMARIAS</t>
  </si>
  <si>
    <t>6.7.5. PROYECTO DE ALMACENAMIENTO Y CUSTODIA DE DOCUMENTOS DE ARCHIVOS DE ENTERRITORIO (ARCHIVOS DE GESTIÓN, CENTRAL E HISTORICO).</t>
  </si>
  <si>
    <t xml:space="preserve">6.7.6. PROYECTO DE IMPLEMENTACIÓN DE UNA HERRAMIENTA ECM (ENTRERPRISE CONTENT MANAGEMENT -  GESTIÓN DE CONTENIDO EMPRESARIAL) </t>
  </si>
  <si>
    <t>6.7.7. PLAN DE CAPACITACIÓN ANUAL DE GESTIÓN DOCUMENTAL</t>
  </si>
  <si>
    <t>6.7.8. PROYECTO DE DISEÑO, IMPLEMENTACIÓN Y ACTUALIZACIÓN DEL SISTEMA INTEGRADO DE CONSERVACIÓN – SIC</t>
  </si>
  <si>
    <t>6.7.9. PLAN DE AUDITORÍA Y CONTROL DEL PINAR</t>
  </si>
  <si>
    <t>6.7.10 PROYECTO DE ELABORACIÓNDE LA POLÍTICA DE GESTIÓN DOCUMENTAL</t>
  </si>
  <si>
    <t>6.1. PROGRAMA DE NORMALIZACIÓN DE FORMAS Y FORMULARIOS ELECTRÓNICOS</t>
  </si>
  <si>
    <t>6.2. PROGRAMA DE DOCUMENTOS VITALES Y ESENCIALES</t>
  </si>
  <si>
    <t>6.3. PROGRAMA DE DOCUMENTOS ELECTRÓNICOS</t>
  </si>
  <si>
    <t>6.4. PROGRAMA DE DOCUMENTOS ESPECIALES</t>
  </si>
  <si>
    <t>6.5. PROGRAMA DE REPROGRAFÍA</t>
  </si>
  <si>
    <t>PROGRAMA DE ARCHIVOS DESCENTRALIZADOS</t>
  </si>
  <si>
    <t>6.6 PROGRAMA INSTITUCIONAL DE CAPACITACIÓN</t>
  </si>
  <si>
    <t>6.7. PROGRAMA DE AUDITORIA Y CONTROL</t>
  </si>
  <si>
    <t>MODELO DE REQUISITOS PARA LA GESTIÓN DE DOCUMENTOS ELECTRÓNICOS</t>
  </si>
  <si>
    <t>PLAN DE CONSERVACIÓN DOCUMENTAL</t>
  </si>
  <si>
    <t>PROGRAMA DE CAPACITACIÓN Y SENSIBILIZACIÓN</t>
  </si>
  <si>
    <t>PROGRAMA DE INSPECCIÓN Y MANTENIMIENTO DE SISTEMAS DE ALMACENAMIENTO E INSTALACIONES FÍSICAS</t>
  </si>
  <si>
    <t>PROGRAMA DE SANEAMIENTO AMBIENTAL</t>
  </si>
  <si>
    <t>PROGRAMA DE MONITOREO Y CONTROL DE CONDICIONES AMBIENTALES</t>
  </si>
  <si>
    <t>PROGRAMA DE PREVENCIÓN DE EMERGENCIAS Y ATENCIÓN DE DESASTRES PARA MATERIAL DOCUMENTAL</t>
  </si>
  <si>
    <t>PROGRAMA DE ALMACENAMIENTO Y REALMACENAMIENTO</t>
  </si>
  <si>
    <t>PROGRAMA DE IMPLEMENTACIÓN PRESERVACIÓN DIGITAL LARGO PLAZO</t>
  </si>
  <si>
    <t>ESTRATÉGICO</t>
  </si>
  <si>
    <t>Elaborar, aprobar, divulgar e implementar la Política Institucional de Gestión Documental.</t>
  </si>
  <si>
    <t>X</t>
  </si>
  <si>
    <t>Articular el PGD y el PINAR con el Plan Estratégico de la Entidad.</t>
  </si>
  <si>
    <t xml:space="preserve"> </t>
  </si>
  <si>
    <t>Elaborar, actualizar y aplicar los procesos, procedimientos, protocolos, manuales, políticas, instructivos y formatos que se requieran en gestión documental, de acuerdo con los objetivos estratégicos de la Entidad.</t>
  </si>
  <si>
    <t>En el sistema de seguridad de la información identificar los riesgos con el fin de proteger instalaciones, evitar el acceso físico no autorizado, prevenir perdida, daño o robo de la información de la Entidad y establecer las condiciones de seguridad de la información análoga y electrónica.</t>
  </si>
  <si>
    <t>Realizar análisis y definición de la información de acuerdo con la Ley 1712 de 2014, para su posterior clasificación (publica, clasificada, reservada), igualmente la identificación de ubicación, responsables, medios de conservación, nivel de seguridad y riesgo de los documentos vitales.</t>
  </si>
  <si>
    <t>Apalancamiento de la gestión documental en el desarrollo articulado con otras políticas públicas en particular las expresadas en el Modelo Integrado de planeación gestión – MIPG.</t>
  </si>
  <si>
    <t>PROCEDIMIENTOS</t>
  </si>
  <si>
    <t>Incluir en el Plan de Acción Anual de la Entidad, la continuidad del recurso para dar sostenibilidad a los proyectos asociados a la Gestión Documental</t>
  </si>
  <si>
    <t xml:space="preserve">X
</t>
  </si>
  <si>
    <t>Verificar la aplicación del procedimiento de organización documental</t>
  </si>
  <si>
    <t>Consolidar los Inventarios Documentales del Archivo Central.</t>
  </si>
  <si>
    <t>Digitalizar e indexar en el SGDEA asociando la imagen de cada documento al respectivo expediente con el fin de conformar los expedientes virtuales.</t>
  </si>
  <si>
    <t>Establecer el procedimiento y garantizar la destrucción segura y adecuada de todas y cada una de las agrupaciones documentales objeto de eliminación.</t>
  </si>
  <si>
    <t>Verificar que los documentos objeto de transferencia estén debidamente clasificados, ordenados y descritos en el FUID, utilizando la Norma ISO 4095 Norma General para la Descripción Archivística.</t>
  </si>
  <si>
    <t>Establecer en el plan anual de actualización o renovación tecnológica recursos con fines de preservación digital a largo plazo.</t>
  </si>
  <si>
    <t>INSTRUMENTOS</t>
  </si>
  <si>
    <t>Articular los instrumentos archivísticos relacionados con el registro de activos de información, índice de información clasificada y reservada, tabla de control de acceso, las Tablas de Retención Documental TRD para administrar los documentos institucionales.</t>
  </si>
  <si>
    <t>Elaborar e Implementar las Tablas de Control de Acceso en la Entidad.</t>
  </si>
  <si>
    <t>Actualizar y convalidar la TRD y TVD, para su aplicación en los fondos documentales administrados por la Entidad.</t>
  </si>
  <si>
    <t>PROGRAMAS ESPECIFICOS</t>
  </si>
  <si>
    <t>Continuar con la organización documental de los fondos documentales administrados por la Entidad en aras de disponer la información para su consulta y uso en soporte físico, digital y electrónico.</t>
  </si>
  <si>
    <t>Diseñar e implementar el programa específico de documentos especiales el cual debe: realizar el Inventario Documental, definir lineamientos de captura, almacenamiento y preservación a largo plazo.</t>
  </si>
  <si>
    <t>Actualización del PINAR y PGD</t>
  </si>
  <si>
    <t>Evaluar, aprobar y hacer seguimiento y mejora de los procesos de Gestión Documental, a través del programa específico de auditoria, en el cual se establezca revisión periódica de los respectivos controles a los lineamientos con el fin de identificar los posibles riesgos y verificar el desarrollo de los planes y programas establecidos en el PGD y PINAR, en conjunto con el área de control interno de la Entidad.</t>
  </si>
  <si>
    <t>Diseñar e implementar el programa específico de documentos vitales y esenciales, a través del cual se debe identificar los tipos documentales que son fuente principal para la continuidad del negocio en caso de un desastre o acontecimiento social que afecte los registros.</t>
  </si>
  <si>
    <t>Diseñar e implementar el programa específico de formas y formularios electrónicos que establezca la normalización de formas, formatos y formularios registrados en el SIG de la Entidad, encaminados a la producción documental</t>
  </si>
  <si>
    <t>Elaborar el programa específico de reprografía estableciendo los requisitos técnicos para la implementación de la digitalización y las condiciones de volumetría en impresión, fotocopiado y digitalización para documentos análogos y electrónicos.</t>
  </si>
  <si>
    <t>DESARROLLO SGDEA</t>
  </si>
  <si>
    <t>Diseñar e implementar el programa específico de documento electrónico el cual debe contemplar:</t>
  </si>
  <si>
    <t>(1) Un modelo de requisitos para la gestión de documentos electrónicos de archivo.</t>
  </si>
  <si>
    <t>(2) Una evaluación funcional de los sistemas de información documental existentes.</t>
  </si>
  <si>
    <t>(3) Un diseño del Sistema de Gestión de Documentos Electrónicos de Archivo - SGDEA, teniendo en cuenta la integridad, autenticidad y fiabilidad como la interoperabilidad entre sistemas.</t>
  </si>
  <si>
    <t>(4) Un esquema de metadatos para indexación y recuperación de documentos en soporte físico y análogo.</t>
  </si>
  <si>
    <t>(5) Soluciones de integración para la digitalización.</t>
  </si>
  <si>
    <t>(6) Permitir la parametrización de las TRD, Tablas de control de acceso, aplicar el servicio de búsqueda y reportes teniendo en cuenta los respectivos permisos de acceso del sistema.</t>
  </si>
  <si>
    <t>Se debe garantizar en el SGDEA la conformación y ordenación de los expedientes electrónicos de archivo con sus características de metadatos, índice electrónico, y demás atributos establecidos por el Archivo General de la Nación.</t>
  </si>
  <si>
    <t>El gestor documental actual y el futuro SGDEA, deben contemplar las necesidades de infraestructura del sistema de gestión documental de la Entidad, los repositorios y los back ups de las imágenes y registros de los documentos radicados en el sistema, acorde con los parámetros y buenas prácticas establecidas por el Archivo General de la Nación y el Ministerio de las TICS.</t>
  </si>
  <si>
    <t>CAPACITACIÓN</t>
  </si>
  <si>
    <t>Realizar capacitación y sensibilización en temas de gestión documental con el apoyo de la Subgerencia Administrativa, la oficina de gestión del talento humano y la oficina de desarrollo organizacional de la Entidad, en temas teórico prácticos, haciendo énfasis en la organización, transferencias, conservación y preservación de los documentos.</t>
  </si>
  <si>
    <t>Fortalecer las competencias laborales y habilidades de los servidores y colaboradores que tengan manejo en la gestión documental y del gestor documental, a través de programas de capacitación propias o de entidades públicas, articulado con el Plan institucional de capacitación.</t>
  </si>
  <si>
    <t>Elaborar e implementar el Sistema Integrado de Conservación SIC en la Entidad, que contenga:</t>
  </si>
  <si>
    <t>(1) Programa de Conservación Documental el cual incluye: programa de inspección y mantenimiento de sistemas de almacenamiento e instalaciones físicas, el programa de prevención de emergencias y atención de desastres y el programa de saneamiento ambiental.</t>
  </si>
  <si>
    <t>(2) Plan de Preservación a Largo Plazo para documentos análogos y electrónico.</t>
  </si>
  <si>
    <t>EJES ARTICULADORES:</t>
  </si>
  <si>
    <t>ASPECTOS TECNOLÓGICOS Y DE SEGURIDAD</t>
  </si>
  <si>
    <t>PRESERVACIÓN DE LA INFORMACIÓN</t>
  </si>
  <si>
    <t>ADMINISTRACIÓN DE ARCHIVOS</t>
  </si>
  <si>
    <t>FORTALECIMIENTO Y ARTICULACIÓN</t>
  </si>
  <si>
    <t>ACCESO A LA INFORMACIÓN</t>
  </si>
  <si>
    <t>ASPECTOS CRÍTICOS</t>
  </si>
  <si>
    <t>1. CAPACITACIÓN</t>
  </si>
  <si>
    <t>2. ORFEO</t>
  </si>
  <si>
    <t>3. SGDEA</t>
  </si>
  <si>
    <t>4. DIGITALIZACIÓN</t>
  </si>
  <si>
    <t>5. MODELO DE REQUISITOS ELECTRÓNICOS</t>
  </si>
  <si>
    <t>6. TABLAS DE CONTROL DE ACCESO</t>
  </si>
  <si>
    <t>7. PINAR - PGD</t>
  </si>
  <si>
    <t>8. INSTRUMENTOS ARCHIVÍSTICOS</t>
  </si>
  <si>
    <t>9. LEVANTAMIENTO DE INVENTARIOS</t>
  </si>
  <si>
    <t>10. PLAN DE AUDITORÍA</t>
  </si>
  <si>
    <t>11. SIC</t>
  </si>
  <si>
    <t>12. POLÍTICA DEL PGD</t>
  </si>
  <si>
    <t>CONVENCIONES</t>
  </si>
  <si>
    <t>CP</t>
  </si>
  <si>
    <t>Corto Plazo (1 año)</t>
  </si>
  <si>
    <t>MP</t>
  </si>
  <si>
    <t>Mediano Plazo (hasta 3 años)</t>
  </si>
  <si>
    <t>LP</t>
  </si>
  <si>
    <t>Largo Plazo (hasta 5 años)</t>
  </si>
  <si>
    <t xml:space="preserve">ACTIVIDADES DEL PINAR </t>
  </si>
  <si>
    <t xml:space="preserve">TIEMPO DE EJECUCIÓN </t>
  </si>
  <si>
    <t xml:space="preserve">ÍTEM </t>
  </si>
  <si>
    <t>GESTOR RESPONSABLE</t>
  </si>
  <si>
    <t xml:space="preserve">NOOMBRE DEL PLAN Y/O PROYECTO </t>
  </si>
  <si>
    <t>TOTAL AVANCE PLAN Y/O PROYECTO</t>
  </si>
  <si>
    <t>PORCENTAJE</t>
  </si>
  <si>
    <t xml:space="preserve">ACTIVIDADES </t>
  </si>
  <si>
    <t>PRODUCTO</t>
  </si>
  <si>
    <t xml:space="preserve">INDICADOR </t>
  </si>
  <si>
    <t xml:space="preserve">GRUPO RESPONSABLE </t>
  </si>
  <si>
    <t>PORCENTAJE EJECUCIÓN</t>
  </si>
  <si>
    <t>DICIEMBRE
2022</t>
  </si>
  <si>
    <t>ENERO
 2023</t>
  </si>
  <si>
    <t xml:space="preserve">SEGUIMIENTO I  TRIMETSRE </t>
  </si>
  <si>
    <t xml:space="preserve">
2022</t>
  </si>
  <si>
    <t>6.7.1.	PROYECTO DE ALMACENAMIENTO Y CUSTODIA DE DOCUMENTOS DE ARCHIVOS DE ENTERRITORIO (ARCHIVOS DE GESTIÓN, CENTRAL E HISTORICO).</t>
  </si>
  <si>
    <t xml:space="preserve">Planeación de Actividades de Almacenamiento y custodia </t>
  </si>
  <si>
    <t>Plan de Trabajo de Actividades de Almacenamiento y custodia.</t>
  </si>
  <si>
    <t>No. de Carpetas Entregadas / No. De Carpetas
Almacenadas y Custodiadas *100</t>
  </si>
  <si>
    <t>Subgerencia Administrativa - Grupo de Servicios Administrativos</t>
  </si>
  <si>
    <t>INICIO Y FIN
28 FEBRERO</t>
  </si>
  <si>
    <t>Definición de Cronograma de Actividades</t>
  </si>
  <si>
    <t>Cronograma de Actividades de almacenamiento y custodia</t>
  </si>
  <si>
    <t xml:space="preserve">INICIO 
2 ENERO </t>
  </si>
  <si>
    <t>FIN
28 FEBRERO</t>
  </si>
  <si>
    <t>Alistamiento de Cajas y Carpetas</t>
  </si>
  <si>
    <t>Inventario en estado natural.</t>
  </si>
  <si>
    <t xml:space="preserve">INICIO
2 ENERO </t>
  </si>
  <si>
    <t>Punteo de Inventario</t>
  </si>
  <si>
    <t>Inventario en estado natural</t>
  </si>
  <si>
    <t>Entrega de Cajas y Carpetas para Almacenamiento y Custodia</t>
  </si>
  <si>
    <t>Acta de entrega de Cajas, Carpetas e Inventario</t>
  </si>
  <si>
    <t>30 JUNIO</t>
  </si>
  <si>
    <t>30 SEPTIEMBRE</t>
  </si>
  <si>
    <t>30 DICIEMBRE</t>
  </si>
  <si>
    <t>6.7.2.	PROYECTO DE ORGANIZACIÓN DE LOS ARCHIVOS DE GESTIÓN Y CENTRAL DE LA EMPRESA NACIONAL PROMOTORA DEL DESARROLLO TERRITORIAL ENTerritorio - FASE: DE DESCRIPCIÓN (SE RELACIONA CON EL LEVANTAMIENTO DE LOS INVENTARIOS EN EL FORMATO UNICO DE INVENTARIO DOCUMENTAL – FUID)</t>
  </si>
  <si>
    <t>Planeación de Actividades de Organización.</t>
  </si>
  <si>
    <t>Planeación del proyecto.</t>
  </si>
  <si>
    <t>No. de Documentos identificados / No. de
Documentos intervenidos *100</t>
  </si>
  <si>
    <t>Definición de Cronograma de Actividades.</t>
  </si>
  <si>
    <t>Cronograma de Actividades.</t>
  </si>
  <si>
    <t>Identificación y Registro de Documentos de Archivo.</t>
  </si>
  <si>
    <t>Clasificación de Documentos.</t>
  </si>
  <si>
    <t>Análisis de los Documentos de Archivo o de sus agrupaciones (Serie, Subserie, expediente).</t>
  </si>
  <si>
    <t>Inventario en estado natural con la identificación de las posibles  Series y Subseries documentales.</t>
  </si>
  <si>
    <t>Divulgación del procedimiento de consulta y préstamo de expedientes.</t>
  </si>
  <si>
    <t>Actualización del Procedimiento de préstamo y devolución de documentos.</t>
  </si>
  <si>
    <t>Ejecución del Procedimiento de consulta y préstamo de expedientes.</t>
  </si>
  <si>
    <t>Informe de seguimiento a los prestamos realizados.</t>
  </si>
  <si>
    <t>6.7.3.PROYECTO DE ELABORACIÓN DE LA POLÍTICA DE GESTIÓN DOCUMENTAL</t>
  </si>
  <si>
    <t>Planeación de la Elaboración de la Política de Gestión Documental</t>
  </si>
  <si>
    <t>Cronograma de Elaboración de Política de Gestión Documental</t>
  </si>
  <si>
    <t xml:space="preserve">Documento aprobado </t>
  </si>
  <si>
    <t>Seguimiento a las actividades de Elaboración de la Política de Gestión Documental</t>
  </si>
  <si>
    <t>Preliminares de Política de Gestión Documental</t>
  </si>
  <si>
    <t>Aprobación de la Política de Gestión Documental</t>
  </si>
  <si>
    <t>Acta de Comité Institucional de Gestión y Desempeño de carácter informativo.</t>
  </si>
  <si>
    <t>6.7.4.	PROYECTO DE REFORMULACION, ACTUALIZACIÓN E IMPLEMENTACION DE INSTRUMENTOS ARCHIVÍSTICOS.</t>
  </si>
  <si>
    <t>Identificación de la necesidad.</t>
  </si>
  <si>
    <t>Pliegos de licitación – adjudicación del proyecto.</t>
  </si>
  <si>
    <t>Instrumentos archivísticos
programados / Instrumentos
archivísticos actualizados*100</t>
  </si>
  <si>
    <t>Planeación de actualización de instrumentos archivísticos.</t>
  </si>
  <si>
    <t>Plan de Actualización de instrumentos archivísticos.</t>
  </si>
  <si>
    <t>Gestión de recursos.</t>
  </si>
  <si>
    <t>Disponibilidad presupuestal</t>
  </si>
  <si>
    <t>Actualización de instrumentos.</t>
  </si>
  <si>
    <t>Instrumento archivístico actualizado.</t>
  </si>
  <si>
    <t>Aprobación de Instrumentos Archivísticos.</t>
  </si>
  <si>
    <t xml:space="preserve">Acta de Comité Institucional de Gestión y Desempeño </t>
  </si>
  <si>
    <t>Presentación de Instrumentos Archivísticos para Convalidación.</t>
  </si>
  <si>
    <t xml:space="preserve">los instrumentos que lo requieran por norma requieran </t>
  </si>
  <si>
    <t>6.7.5 PROYECTO DE DISEÑO, IMPLEMENTACIÓN Y ACTUALIZACIÓN DEL SISTEMA INTEGRADO DE
CONSERVACIÓN – SIC</t>
  </si>
  <si>
    <t>Reformulación y Actualización del
Sistema Integrado de
Conservación - SIC</t>
  </si>
  <si>
    <t>Sistema Integrado de
Conservación – SIC.</t>
  </si>
  <si>
    <t xml:space="preserve">Programas del Plan de Conservación
Documental elaborados /Nro. De
programas ejecutados.
Documentos Elaborados/
Documentos Aprobados *100.
Documentos Aprobados /
Documentos Divulgados *100.
</t>
  </si>
  <si>
    <t>Formulación del Plan de
Conservación Documental</t>
  </si>
  <si>
    <t>Plan de Conservación
Documental</t>
  </si>
  <si>
    <t>Formulación del componente Plan
de Preservación Digital a Largo
Plazo</t>
  </si>
  <si>
    <t>Plan de Preservación
Digital a Largo Plazo</t>
  </si>
  <si>
    <t>Subgerencia Administrativa - Grupo de Servicios Administrativos / Grupo de Tecnologías.</t>
  </si>
  <si>
    <t>Aprobación del Sistema
Integrado de Conservación</t>
  </si>
  <si>
    <t>Acta de Comité Institucional de
Gestión y Desempeño.</t>
  </si>
  <si>
    <t>Divulgación del Sistema
Integrado de Conservación</t>
  </si>
  <si>
    <t>Evidencias de Divulgación /
Listado de asistencia a
reuniones</t>
  </si>
  <si>
    <t>Implementación del Sistema Integrado de Conservación Componente Plan de Conservación Documental y Plan de Preservación Digital a Largo Plazo</t>
  </si>
  <si>
    <t>Seguimiento del Plan de
Conservación Documental y del
Plan de Preservación
Digital a Largo Plazo</t>
  </si>
  <si>
    <t>Actualización del Sistema Integrado de
Conservación</t>
  </si>
  <si>
    <t>6.7.6. PROYECTO DE ORGANIZACIÓN Y DIGITALIZACIÓN DE LOS DOCUMENTOS DE ARCHIVO DE DE GESTIÓN Y CENTRAL DE LA EMPRESA
NACIONAL PROMOTORA DEL DESARROLLO TERRITORIAL ENTerritorio - FASE: DE DESCRIPCIÓN
(SE RELACIONA CON EL LEVANTAMIENTO DE LOS INVENTARIOS EN EL FORMATO UNICO DE
INVENTARIO DOCUMENTAL – FUID).</t>
  </si>
  <si>
    <t>Planeación de Actividades de Organización</t>
  </si>
  <si>
    <t>Plan de Trabajo
Archivístico</t>
  </si>
  <si>
    <t xml:space="preserve">Metros Lineales por Organizar / Metros
Lineales Organizados *100
Digitalización de archivos de gestión /
Expedientes Digitalizados *100
</t>
  </si>
  <si>
    <t>Definición de Cronograma de
Actividades</t>
  </si>
  <si>
    <t>Cronograma de Actividades</t>
  </si>
  <si>
    <t>Clasificación de Documentos</t>
  </si>
  <si>
    <t>Inventario Documental
actualizado</t>
  </si>
  <si>
    <t>Ordenación de Documentos</t>
  </si>
  <si>
    <t>Inventario Documental</t>
  </si>
  <si>
    <t>Foliación</t>
  </si>
  <si>
    <t>Elaboración de Hoja de Control</t>
  </si>
  <si>
    <t>Hojas de Control en cada
expediente conformado</t>
  </si>
  <si>
    <t>Encarpetado y Rotulación de
Carpetas</t>
  </si>
  <si>
    <t>Almacenamiento de Carpetas y Rotulación de Cajas</t>
  </si>
  <si>
    <t>Rotulación a Nivel de Inventario – FUID</t>
  </si>
  <si>
    <t>Limpieza documental</t>
  </si>
  <si>
    <t>Digitalización</t>
  </si>
  <si>
    <t>Imágenes de Documentos
de Expedientes Misionales</t>
  </si>
  <si>
    <t>6.7.7. PROYECTO DE IMPLEMENTACIÓN DE UNA HERRAMIENTA ECM (ENTRERPRISE CONTENT
MANAGEMENT = GESTIÓN DE CONTENIDO EMPRESARIAL) Y ADMINISTRACIÓN DE CONTENIDOS
PARA ENTERRITORIO, DE ACUERDO CON LOS PROCESOS ESTRATÉGICOS, MISIONALES, DE
SOPORTE, DE MONITOREO Y CONTROL Y SU APLICACIÓN.</t>
  </si>
  <si>
    <t>Plan de Calidad de Proyecto</t>
  </si>
  <si>
    <t>Actividades Planeada / Actividades
Ejecutadas *100</t>
  </si>
  <si>
    <t xml:space="preserve">Subgerencia Administrativa y Grupo de Tecnologías </t>
  </si>
  <si>
    <t>Seguimiento y control de la implementación de la gestión documental.</t>
  </si>
  <si>
    <t>Informes Periódicos de la
Implementación</t>
  </si>
  <si>
    <t>Planeación de la operación</t>
  </si>
  <si>
    <t>Plan de Desarrollo de la Operación</t>
  </si>
  <si>
    <t>Subgerencia Administrativa / Gerente Grupo de Tecnología de la Información.</t>
  </si>
  <si>
    <t>Operación</t>
  </si>
  <si>
    <t>Informes de Desarrollo de la
operación</t>
  </si>
  <si>
    <t>Hand-Over: transferencia de
la Operación</t>
  </si>
  <si>
    <t>Informe de Transferencia de la
Operación</t>
  </si>
  <si>
    <t>Subgerencia Administrativa / Gerente Grupo de
Tecnología de la Información.</t>
  </si>
  <si>
    <t>Especificación de la Gestión
Documental y de la Administración
de contenidos de ENTerritorio.</t>
  </si>
  <si>
    <t>Subgerencia Administrativa - Grupo de Servicios
Administrativos/Gerente Grupo de
Tecnología de la Información</t>
  </si>
  <si>
    <t>Especificación de componentes
extendidos.</t>
  </si>
  <si>
    <t>Especificación de componentes
extendidos</t>
  </si>
  <si>
    <t>Subgerencia Administrativa - Grupo de Servicios
Administrativos/Gerente Grupo de Tecnología de la Información.</t>
  </si>
  <si>
    <t>Formulación de la estrategia de
implementación</t>
  </si>
  <si>
    <t>Documento de Estrategia de
implementación</t>
  </si>
  <si>
    <t>Subgerencia Administrativa - Grupo de Servicios
Administrativos/G erente Grupo de
Tecnología de la Información.</t>
  </si>
  <si>
    <t>Modelamiento de la Gestión Documental y de la Administración de contenidos de
ENTerritorio.</t>
  </si>
  <si>
    <t>Diseño de Gestión documental y
Administración de contenidos</t>
  </si>
  <si>
    <t>Diseño de Componentes extendidos.</t>
  </si>
  <si>
    <t>Diseño de Componentes
extendidos</t>
  </si>
  <si>
    <t>Subgerencia Administrativa - Grupo de Servicios
Administrativos/ Gerente Grupo de Tecnología de la Información.</t>
  </si>
  <si>
    <t>Planeación de pruebas – Fase I</t>
  </si>
  <si>
    <t>Plan general de pruebas
Casos de pruebas - Fase I
Informes de pruebas.</t>
  </si>
  <si>
    <t>Implementación de la Gestión
documental y de la Administración
de contenidos de ENTerritorio.</t>
  </si>
  <si>
    <t>ECM implementado  en
ambiente de pruebas (probado
y aceptado) Informe de
pruebas.</t>
  </si>
  <si>
    <t>Implementación de componentes
extendidos – Fase I</t>
  </si>
  <si>
    <t>Gestión de correspondencia en ambiente de pruebas (probado
y aceptado) Categorización y
direccionamiento en ambiente de
pruebas (probado y aceptado).</t>
  </si>
  <si>
    <t>Subgerencia Administrativa - Grupo de Servicios
Administrativos/Gerente Grupo de
Tecnología de la Información.</t>
  </si>
  <si>
    <t>Migración</t>
  </si>
  <si>
    <t>Diseños de los procesos de migración y poblamiento
Procesos de migración y
poblamiento ejecutados en
ambiente pruebas (probado y
aceptado).</t>
  </si>
  <si>
    <t>Subgerencia Administrativa - Grupo de Servicios
Administrativos/ Gerente Grupo de Tecnología de la Información</t>
  </si>
  <si>
    <t>Puesta en producción – Fase I</t>
  </si>
  <si>
    <t>ECM implementado en ambiente de producción (probado y
aceptado) Gestión de correspondencia en ambiente de
producción (probado y aceptado)</t>
  </si>
  <si>
    <t>Entrenamiento –
Fase I</t>
  </si>
  <si>
    <t>Material de entrenamiento
Informes de entrenamiento</t>
  </si>
  <si>
    <t>Subgerencia Administrativa - Grupo de Servicios
Administrativos/ Gerente Grupo de
Tecnología de la Información</t>
  </si>
  <si>
    <t>Planeación de
pruebas – Fase II</t>
  </si>
  <si>
    <t>Casos de pruebas - Fase II</t>
  </si>
  <si>
    <t>Implementación de Componentes extendidos – Fase II</t>
  </si>
  <si>
    <t>Jurisdicción, Doctrina y
Normatividad en ambiente de
pruebas (probado y aceptado)
Procesos externos en ambiente de
pruebas (probado y aceptado).</t>
  </si>
  <si>
    <t>Desarrollo de la integración con
Sistema de Gestión Documental de
ENTerritorio.</t>
  </si>
  <si>
    <t>Diseño de la integración con el
Sistema de Gestión Documental
ENTerritorio Integración con el
Sistema de Gestión Judicial
JEP en ambiente de pruebas
(probado y aceptado).</t>
  </si>
  <si>
    <t>Puesta en producción – Fase II</t>
  </si>
  <si>
    <t>Jurisprudencia, Doctrina y
Normatividad en ambiente de
producción: Procesos Externos
en ambiente de producción
(probado y aceptado) Procesos externos en ambiente de producción (probado y
aceptado).</t>
  </si>
  <si>
    <t>Entrenamiento – Fase II</t>
  </si>
  <si>
    <t>Documentación de entrenamiento
Informe de entrenamiento.</t>
  </si>
  <si>
    <t>Puesta en Producción de la
Solución Total ECM</t>
  </si>
  <si>
    <t>ECM en ambiente de producción
(probado y aceptado) Gestión de
correspondencia en ambiente de
producción (probado y
aceptado) Categorización y direccionamiento en ambiente de
producción (probado y
aceptado)</t>
  </si>
  <si>
    <t>Subgerencia Administrativa – Grupo de Servicios Administrativos/Gerente Grupo de
Tecnología de la Información</t>
  </si>
  <si>
    <t>Licenciamiento</t>
  </si>
  <si>
    <t>Licencias</t>
  </si>
  <si>
    <t>Subgerencia Administrativa - Grupo de Servicios Administrativos/ Gerente Grupo de Tecnología de la Información</t>
  </si>
  <si>
    <t>Mantenimiento y Soporte ECM</t>
  </si>
  <si>
    <t>ECM implementado en ambiente
(probado y aceptado)</t>
  </si>
  <si>
    <t>Subgerencia Administrativa - Grupo de Servicios Administrativos/Gerente Grupo de Tecnología de la Información.</t>
  </si>
  <si>
    <t>6.7.8. PLAN DE TRANSFERENCIAS PRIMARIAS</t>
  </si>
  <si>
    <t>Planeación de Actividades de Transferencias</t>
  </si>
  <si>
    <t>Plan de Transferencias</t>
  </si>
  <si>
    <t>Transferencias Programadas /
Transferencias Ejecutadas *100</t>
  </si>
  <si>
    <t>Subgerencia Administrativa - Grupo de
Servicios Administrativos</t>
  </si>
  <si>
    <t>Cronograma de Transferencias</t>
  </si>
  <si>
    <t>Identificación de Series y Subseries objeto
de Transferencia Primaria</t>
  </si>
  <si>
    <t>Alistamiento de Cajas y Carpetas
Transferencias Primarias</t>
  </si>
  <si>
    <t>Inventario Documental de Transferencias</t>
  </si>
  <si>
    <t>Subgerencia Administrativa -
Grupo de Servicios Administrativos</t>
  </si>
  <si>
    <t>Inventario Documental Transferencias</t>
  </si>
  <si>
    <t>Entrega de Cajas y Carpetas por Transferencia Documental</t>
  </si>
  <si>
    <t>Inventario de Transferencia Firmado por las
partes</t>
  </si>
  <si>
    <t>Elaboración y Divulgación de procedimiento de préstamo y devolución de documentos</t>
  </si>
  <si>
    <t>Procedimiento de Consulta</t>
  </si>
  <si>
    <t>Subgerencia Administrativa -
Grupo de Servicios
Administrativos</t>
  </si>
  <si>
    <t>Ejecución del Procedimiento
de préstamo y devolución de
documentos</t>
  </si>
  <si>
    <t>Informe de Seguimiento</t>
  </si>
  <si>
    <t>6.7.9. PLAN DE CAPACITACIÓN Y/O SENSIBILIZACIÓN ANUAL DE GESTIÓN DOCUMENTAL</t>
  </si>
  <si>
    <t>Planeación de la Capacitación en
Gestión Documental.</t>
  </si>
  <si>
    <t>Plan de Capacitación.</t>
  </si>
  <si>
    <t xml:space="preserve">No. de colaboradores a Capacitar / No.
de colaboradores capacitados *100
No. de Sesiones Programadas / No. de
Sesiones Ejecutadas *100
</t>
  </si>
  <si>
    <t>Definición de Temas y perfiles de
Capacitación y/o sensibilización.</t>
  </si>
  <si>
    <t>Caracterización de Perfiles y
Competencias en Gestión
Documental requeridas.</t>
  </si>
  <si>
    <t>Programación de Capacitaciones y/o
sensibilizaciones.</t>
  </si>
  <si>
    <t>Cronograma de
Capacitaciones
y/o
sensibilizaciones.</t>
  </si>
  <si>
    <t>Preparación de Contenidos de
Capacitación y/o sensibilización.</t>
  </si>
  <si>
    <t>Presentaciones de
las capacitaciones
y/o
sensibilizaciones.</t>
  </si>
  <si>
    <t>Subgerencia Administrativa - Grupo de
Servicios Administrativos.</t>
  </si>
  <si>
    <t>Ejecución de Capacitaciones y/o
sensibilizaciones.</t>
  </si>
  <si>
    <t>Listados de
Asistencia.</t>
  </si>
  <si>
    <t>Seguimiento a la efectividad de las
capacitaciones y/o sensibilizaciones.</t>
  </si>
  <si>
    <t>Listados de
asistencia de las
capacitaciones y/o
sensibilizaciones.</t>
  </si>
  <si>
    <t>6.7.10. PLAN DE AUDITORÍA Y CONTROL DEL PINAR</t>
  </si>
  <si>
    <t>Planeación para identificar las actividades a revisar.</t>
  </si>
  <si>
    <t xml:space="preserve">Cronograma </t>
  </si>
  <si>
    <t>Seguimientos  Programados / Seguimientos Ejecutados *100</t>
  </si>
  <si>
    <t>Gerencia de Servicios Administrativos</t>
  </si>
  <si>
    <t>Cronograma de ejecución</t>
  </si>
  <si>
    <t xml:space="preserve">Aplicación de acciones </t>
  </si>
  <si>
    <t>Informes</t>
  </si>
  <si>
    <t>Seguimiento</t>
  </si>
  <si>
    <t>Fotos</t>
  </si>
  <si>
    <t>TOTAL PORCENTAJE EJECUTADO</t>
  </si>
  <si>
    <t>ACTIVIDADES DEL PGD</t>
  </si>
  <si>
    <t xml:space="preserve">LARGO PLAZO
4 AÑOS EN ADELANTE </t>
  </si>
  <si>
    <t xml:space="preserve">NOMBRE DEL PLAN Y/O PROYECTO </t>
  </si>
  <si>
    <t>PORCENTAJE EJECUTADO</t>
  </si>
  <si>
    <t xml:space="preserve">REFORMULACIÓN,ACTUALIZACIÓN E IMPLEMENTACIÓN DE INSTRUMENTOS ARCHIVISTICOS  </t>
  </si>
  <si>
    <t>Cuadro de clasificación documental</t>
  </si>
  <si>
    <t xml:space="preserve">30 JUNIO </t>
  </si>
  <si>
    <t xml:space="preserve">30 DICIEMBRE </t>
  </si>
  <si>
    <t xml:space="preserve">
Tablas de Retención Documental -TRD
</t>
  </si>
  <si>
    <t>Tablas de Valoración Documental-TVD</t>
  </si>
  <si>
    <t>Programa de Gestión Documental PGD</t>
  </si>
  <si>
    <t xml:space="preserve">30 DICIEMBRE  </t>
  </si>
  <si>
    <t>Plan Institucional de Archivos PINAR</t>
  </si>
  <si>
    <t>Inventarios Documentales</t>
  </si>
  <si>
    <t xml:space="preserve">30 JUNIO  </t>
  </si>
  <si>
    <t xml:space="preserve">30 DICIEMBRE   </t>
  </si>
  <si>
    <t>Modelo de Requisitos para la Gestión Electónica de documentos</t>
  </si>
  <si>
    <t xml:space="preserve">30 SEPTIEMBRE  </t>
  </si>
  <si>
    <t>Bancos Terminológicos</t>
  </si>
  <si>
    <t xml:space="preserve">30 DE MARZO INICIO </t>
  </si>
  <si>
    <t xml:space="preserve">
Mapas de Procesos ( SGDEA)</t>
  </si>
  <si>
    <t>Tablas de Control de Acceso</t>
  </si>
  <si>
    <t>Plan de Capacitación</t>
  </si>
  <si>
    <t xml:space="preserve">ELABORACIÓN E IMPLEMENTACIÓN DE LOS PROCEDIMIENTOS DE GESTIÓN DOCUMENTAL </t>
  </si>
  <si>
    <t xml:space="preserve">
Procedimiento de Producción Documental
</t>
  </si>
  <si>
    <t>30 NOVIEMBRE</t>
  </si>
  <si>
    <t>Procedimiento de Aplicación de TRD</t>
  </si>
  <si>
    <t>Procedimiento de Aplicación de TVD</t>
  </si>
  <si>
    <t xml:space="preserve">Procedimiento de Transferencias Documentales ( Cronograma) </t>
  </si>
  <si>
    <t xml:space="preserve">ELABORACIÓN DE PROGRAMAS DE ESPECÍFICOS DEL PGD </t>
  </si>
  <si>
    <t>Programa de Normalizacion de formas y formuarios</t>
  </si>
  <si>
    <t>Programa de Documentos Vitales y Esenciales</t>
  </si>
  <si>
    <t>Programa de Gestión de Documentos Electrónicos</t>
  </si>
  <si>
    <t>Programa de Documentos Especiales</t>
  </si>
  <si>
    <t>Programa de Reprografía</t>
  </si>
  <si>
    <t>Programa de Seguimiento y Control</t>
  </si>
  <si>
    <t xml:space="preserve">ORGANIZACIÓN ARCHIVOS DE GESTIÓN </t>
  </si>
  <si>
    <t>Aplicación de Tablas de Retención Documental</t>
  </si>
  <si>
    <t>Transferencias Documentales al Archivo Central</t>
  </si>
  <si>
    <t xml:space="preserve">Inventario en estado natural </t>
  </si>
  <si>
    <t xml:space="preserve">DISEÑO, IMPLEMENTACIÓN Y ACTUALIZACIÓN DEL SISTEMA INTEGRADO DE CONSERVACIÓN </t>
  </si>
  <si>
    <t>Plan de conservacion documental</t>
  </si>
  <si>
    <t>Programa de Capacitación y Sensibilización</t>
  </si>
  <si>
    <t>Programa de Inspección y Mantenimiento de sistemas de almacenamiento e instalaciones físicas</t>
  </si>
  <si>
    <t xml:space="preserve">28 FEBRERO INICIO </t>
  </si>
  <si>
    <t xml:space="preserve">30 NOVIEMBRE </t>
  </si>
  <si>
    <t>Programa de Saneamiento Ambiental</t>
  </si>
  <si>
    <t xml:space="preserve">31 MAYO  </t>
  </si>
  <si>
    <t>Programa de Monitoreo y Control de Condiciones Ambientales</t>
  </si>
  <si>
    <t>30 ENERO INICIO</t>
  </si>
  <si>
    <t xml:space="preserve">28 FEBRERO </t>
  </si>
  <si>
    <t xml:space="preserve">30 ABRIL </t>
  </si>
  <si>
    <t xml:space="preserve">31 MAYO </t>
  </si>
  <si>
    <t xml:space="preserve">31 AGOSTO </t>
  </si>
  <si>
    <t xml:space="preserve">30 SEPTIEMBRE   </t>
  </si>
  <si>
    <t xml:space="preserve">31 OCTUBRE </t>
  </si>
  <si>
    <t>Programa de Prevención de Emergencias y Atención de Desastres</t>
  </si>
  <si>
    <t>Programa de Almacenamiento y realmacenamiento</t>
  </si>
  <si>
    <t>30 ABRIL</t>
  </si>
  <si>
    <t xml:space="preserve">30 MAYO  </t>
  </si>
  <si>
    <t xml:space="preserve">30 0CTUBRE </t>
  </si>
  <si>
    <t>Plan de preservación digital a largo plazo</t>
  </si>
  <si>
    <t>IMPLEMENTACIÓN DEL SGDEA</t>
  </si>
  <si>
    <t>Levantamiento de requerimientos funcionales y no Funcionales</t>
  </si>
  <si>
    <t>Adquisición del SGDEA</t>
  </si>
  <si>
    <t>Parametrización</t>
  </si>
  <si>
    <t>Pruebas</t>
  </si>
  <si>
    <t>Producción</t>
  </si>
  <si>
    <t>Ajustes</t>
  </si>
  <si>
    <t>APLICACIÓN DE TABLAS DE VALORACIÓN DOCUMENTAL ARCHIVO CENTRAL</t>
  </si>
  <si>
    <t xml:space="preserve">Aplicación de Tablas de Valoración en el archivo central
</t>
  </si>
  <si>
    <t>Identificación de series documentales a conservar</t>
  </si>
  <si>
    <t>Identificación de series documentales a eliminar</t>
  </si>
  <si>
    <t>Identificación de series documentales a seleccionar</t>
  </si>
  <si>
    <t>Identificación de series documentales a digitalizar</t>
  </si>
  <si>
    <t>SEGUIMIENTO CONTROL</t>
  </si>
  <si>
    <t xml:space="preserve">
Verificación del Proceso de Gestión documental del cumplimiento del cronograma de implementación del PGD y política de Gestión Documental.
</t>
  </si>
  <si>
    <t>Plan de Capacitación y/o sensibilización anual de gestión documental.</t>
  </si>
  <si>
    <t xml:space="preserve">30 SEPTIEMBRE </t>
  </si>
  <si>
    <t xml:space="preserve">Plan de Seguimiento y control. </t>
  </si>
  <si>
    <t xml:space="preserve">30 OCTUBRE </t>
  </si>
  <si>
    <t>ACTIVIDADES DEL PLAN DE COSERVACIÓN DOCUMENTAL EN EL MARCO DEL SIC</t>
  </si>
  <si>
    <t xml:space="preserve">MEDIANO PLAZO  1-4 AÑOS </t>
  </si>
  <si>
    <t xml:space="preserve">LARGO PLAZO
4  AÑOS EN ADELANTE </t>
  </si>
  <si>
    <t xml:space="preserve">TOTAL AVANCE </t>
  </si>
  <si>
    <t xml:space="preserve">ACTIVIDADES A DESARROLLAR </t>
  </si>
  <si>
    <t>INDICADOR</t>
  </si>
  <si>
    <t>RESPONSABLES</t>
  </si>
  <si>
    <t>PERIODICIDAD</t>
  </si>
  <si>
    <t xml:space="preserve">PROGRAMA DE CAPACITACIÓN Y SENSIBILIZACIÓN </t>
  </si>
  <si>
    <t>Elaborar cronograma de capacitaciones y sensibilizaciones</t>
  </si>
  <si>
    <t xml:space="preserve">Número capacitaciones y/o sensibilizaciones realizadas /Número capacitaciones y/o sensibilizaciones programadas x 100%
 Número de sesiones ejecutadas/Número de sesiones programadas x 100%
</t>
  </si>
  <si>
    <t xml:space="preserve">Gerencia de Servicios Administrativos </t>
  </si>
  <si>
    <t>ANUAL</t>
  </si>
  <si>
    <t>28 FEBRERO</t>
  </si>
  <si>
    <t>Realizar capacitaciones virtuales y/o presenciales en conservación documental.</t>
  </si>
  <si>
    <t xml:space="preserve">DE ACUERDO AL CRONOGRAMA </t>
  </si>
  <si>
    <t xml:space="preserve">30 MARZO </t>
  </si>
  <si>
    <t xml:space="preserve">
30 JUNIO</t>
  </si>
  <si>
    <t>Estructurar sensibilizaciones en conservación documental.</t>
  </si>
  <si>
    <t>Elaborar los formatos para presentar reportes técnicos de implementación del programa y conformar el expediente.</t>
  </si>
  <si>
    <t>PROGRAMA DE INSPECCIÓN Y MANTENIMIENTO DE SISTEMAS DE ALMACENAMIENTO.</t>
  </si>
  <si>
    <t>Elaborar el cronograma de inspecciones en conservación de cada uno de los archivos de gestión, central e histórico de ENTerritorio.</t>
  </si>
  <si>
    <t xml:space="preserve">Número inspecciones en conservación de archivos realizadas x 100%
Número de inspecciones en conservación de archivos programadas por vigencia.  
Número mantenimientos en conservación de archivos realizados x 100%
Número de mantenimientos en conservación de archivos programados por vigencia   </t>
  </si>
  <si>
    <t xml:space="preserve">ANUAL
Al iniciar vigencia </t>
  </si>
  <si>
    <t>30 MARZO</t>
  </si>
  <si>
    <t>Elaborar el cronograma de los mantenimientos preventivos y/o correctivos, que deben ejecutarse por vigencia, en los archivos de gestión que se encuentran en instalaciones propias.</t>
  </si>
  <si>
    <t xml:space="preserve">ANUAL
último trimestre de la vigencia </t>
  </si>
  <si>
    <t xml:space="preserve">30 DE NOVIEMBRE </t>
  </si>
  <si>
    <t>Definir el cronograma de los mantenimientos preventivos y/o correctivos que deben adelantarse en las instalaciones físicas del colaborador externo</t>
  </si>
  <si>
    <t xml:space="preserve">ANUAL
al inicio de cada vigencia </t>
  </si>
  <si>
    <t>Ejecutar las inspecciones en conservación en los archivos de gestión, central e histórico de ENTerritorio</t>
  </si>
  <si>
    <t xml:space="preserve">SEMESTRAL </t>
  </si>
  <si>
    <t>Ejecutar los mantenimientos preventivos y/o correctivos en los archivos ubicados en instalaciones propias.</t>
  </si>
  <si>
    <t>Verificar el cumplimiento de los mantenimientos preventivos y/o correctivos realizados en los archivos ubicados en instalaciones del colaborador externo.</t>
  </si>
  <si>
    <t>Elaborar los formatos para presentar los reportes técnicos de implementación del programa y conformar elexpediente.</t>
  </si>
  <si>
    <t xml:space="preserve">PROGRAMA DE SANEAMIENTO AMBIENTAL </t>
  </si>
  <si>
    <t>Consolidar el cronograma de las actividades de saneamiento ambiental en los archivos de gestión, central e histórico de la entidad.</t>
  </si>
  <si>
    <t>Número de actividades de saneamiento en archivos realizadas x 100%
Número de actividades de saneamiento en archivos programadas por vigencia</t>
  </si>
  <si>
    <t>Realizar la limpieza de instalaciones físicas de archivo de la entidad.</t>
  </si>
  <si>
    <t>30  NOVIEMBRE</t>
  </si>
  <si>
    <t>Realizar la limpieza de las superficies de los archivos de gestión, central e histórico.</t>
  </si>
  <si>
    <t>CUANDO SE REQUIERA</t>
  </si>
  <si>
    <t>30  MAYO</t>
  </si>
  <si>
    <t>Realizar la limpieza de documentos de archivo en soporte papel en buen estado de conservación.(Cuando se requieran).</t>
  </si>
  <si>
    <t>Realizar la limpieza de documentos de archivo en soporte papel con deterioro biológico.
(Cuando se identifiquen)</t>
  </si>
  <si>
    <t>Realizar desinfección en áreas de archivo de la entidad.</t>
  </si>
  <si>
    <t>Realizar desinfección de superficies de archivo de la entidad.</t>
  </si>
  <si>
    <t>Realizar desinfección en documentos de archivo con deterioro biológico.(Cuando se requieran).</t>
  </si>
  <si>
    <t>Realizar desinsectación en los archivos de la entidad.</t>
  </si>
  <si>
    <t>Realizar desratización en los archivos de la entidad.</t>
  </si>
  <si>
    <t xml:space="preserve">PROGRAMA DE MONITOREO Y CONTROL DE CONDICIONES AMBIENTALES </t>
  </si>
  <si>
    <t>Elaborar el cronograma de monitoreos de condiciones ambientales en archivos de la Entidad.</t>
  </si>
  <si>
    <t>Número de monitoreos ambientales en archivos realizados x 100%
Número de monitoreos ambientales en archivos programados por vigencia</t>
  </si>
  <si>
    <t xml:space="preserve">
31 ENERO</t>
  </si>
  <si>
    <t>Realizar el monitoreo de humedad relativa y temperatura en archivos de gestión ubicados en instalaciones propias.</t>
  </si>
  <si>
    <t>MENSUAL</t>
  </si>
  <si>
    <t>30 MAYO</t>
  </si>
  <si>
    <t>30 JULIO</t>
  </si>
  <si>
    <t>31 AGOSTO</t>
  </si>
  <si>
    <t>Realizar el monitoreo de humedad relativa y temperatura en el archivo central e histórico en instalaciones del colaborador externo.</t>
  </si>
  <si>
    <t xml:space="preserve">MENSUAL </t>
  </si>
  <si>
    <t>Realizar monitoreo de iluminación en archivos de gestión ubicados en instalaciones propias.</t>
  </si>
  <si>
    <t>Realizar monitoreo de iluminación en el archivo central e histórico en instalaciones del colaborador externo.</t>
  </si>
  <si>
    <t>Realizar monitoreo de contaminantes atmosféricos en archivos de la Entidad.(Cuando se requiera).</t>
  </si>
  <si>
    <t>Realizar monitoreo de contaminantes biológicos en archivos de la Entidad.(Cuando se requiera).</t>
  </si>
  <si>
    <t xml:space="preserve">TRIMESTRAL </t>
  </si>
  <si>
    <t>PROGRAMA DE PREVENCIÓN DE EMRGENCIAS Y ATENCIÓN DE DESASTRES.</t>
  </si>
  <si>
    <t>Elaborar el cronograma de las actividades del programa.</t>
  </si>
  <si>
    <t>Número de actividades de prevención y/o atención de emergencias realizados x 100%
Número de actividades de prevención y/o atención de emergencias programadas por vigencia</t>
  </si>
  <si>
    <t>Actualizar el listado de documentación con prioridad de rescate, información que se encuentra articulada con el Programa de Documentos vitales y/o esenciales.</t>
  </si>
  <si>
    <t xml:space="preserve">ANUAL </t>
  </si>
  <si>
    <t xml:space="preserve">Evaluar aspectos de prevención de emergencias y atención de desastres para material documental </t>
  </si>
  <si>
    <t>Registrar los daños a los activos de información de la entidad.</t>
  </si>
  <si>
    <t>Elaborar y/o actualizar la matriz de riesgos en conservación.</t>
  </si>
  <si>
    <r>
      <t xml:space="preserve">Conformar y/o actualizar la brigada de emergencias documentales </t>
    </r>
    <r>
      <rPr>
        <b/>
        <sz val="16"/>
        <color theme="1"/>
        <rFont val="Tahoma"/>
        <family val="2"/>
      </rPr>
      <t xml:space="preserve">con Acto Administrativo </t>
    </r>
  </si>
  <si>
    <t xml:space="preserve">UNA VEZ </t>
  </si>
  <si>
    <t xml:space="preserve">Actualizar los integrantes de la brigada de emergencias documentales </t>
  </si>
  <si>
    <t xml:space="preserve">CUANDO SE REQUIERA </t>
  </si>
  <si>
    <t>Dotar y revisar los botiquines de emergencias documentales</t>
  </si>
  <si>
    <t xml:space="preserve">Realizar simulacro para el rescate y recuperación de documentos </t>
  </si>
  <si>
    <t>DIEGO QUINTERO</t>
  </si>
  <si>
    <t>PROGRAMA DE ALMACENAMIENTO Y REALMACENAMIENTO DOCUMENTAL</t>
  </si>
  <si>
    <t>Elaborar el cronograma de las actividades del programa</t>
  </si>
  <si>
    <t>Número de actividades de almacenamiento y/o realmacenamiento realizadas x 100%
Número de actividades de almacenamiento y/o realmacenamiento programadas por vigencia</t>
  </si>
  <si>
    <t>Revisar el mobiliario de almacenamiento documental en archivos de gestión, central e histórico.</t>
  </si>
  <si>
    <t>31 OCTUBRE</t>
  </si>
  <si>
    <t>Verificar el ensamblaje de unidades de conservación en los archivos de gestión, central e histórico</t>
  </si>
  <si>
    <t>Verificar el almacenamiento documental de acuerdo con la disposición final de las TRD y/o TVD.</t>
  </si>
  <si>
    <t>Verificar el almacenamiento de libros de conservación total.</t>
  </si>
  <si>
    <t>Verificar el almacenamiento y/o realmacenamiento de historias laborales.</t>
  </si>
  <si>
    <t>Verificar el almacenamiento y/o realmacenamiento de formatos básicos.</t>
  </si>
  <si>
    <t>Verificar la rotulación en expedientes con materiales calidad de archivo.</t>
  </si>
  <si>
    <t>Elaborar los formatos para presentar los reportes técnicos de implementación del programa.</t>
  </si>
  <si>
    <t>TOTAL</t>
  </si>
  <si>
    <t>NOMBRE GESTOR</t>
  </si>
  <si>
    <t xml:space="preserve">PROGRAMA </t>
  </si>
  <si>
    <t xml:space="preserve"> ACTIVIADAD A CARGO</t>
  </si>
  <si>
    <t>ERIKA LISDEY MUÑOZ PINTO</t>
  </si>
  <si>
    <t>JENIFER KATHERINE SUAREZ MUÑOZ</t>
  </si>
  <si>
    <t>LUZ MIREYA CEPEDA BENAVIDES</t>
  </si>
  <si>
    <t>PAULA ANDREA ESPITIA GIRALDO</t>
  </si>
  <si>
    <t xml:space="preserve">PROGRAMA DE CAPACITACIÓN Y SENSIBILIZACIÓN  / PROGRAMA DE SANEAMIENTO AMBIENTAL </t>
  </si>
  <si>
    <t xml:space="preserve"> EDISON ALEXANDER GONZALEZ ORTEGA</t>
  </si>
  <si>
    <t>SERGIO PARRA QUINTERO</t>
  </si>
  <si>
    <t>PROGRAMA DE PREVENCIÓN DE MERGENCIAS Y ATENCIÓN DE DESASTRES.</t>
  </si>
  <si>
    <t>ANGIE MILENA GARZON GONZALEZ</t>
  </si>
  <si>
    <t>PINAR</t>
  </si>
  <si>
    <t>LINA SHIRLEY MELO VILLALOBOS</t>
  </si>
  <si>
    <t>LUZ MYRIAM MUÑOZ DIAZ</t>
  </si>
  <si>
    <t>JUDY ALEXANDRA BARRERA MARTINEZ</t>
  </si>
  <si>
    <t>ENERO 
2021</t>
  </si>
  <si>
    <t>FEBRERO 
2021</t>
  </si>
  <si>
    <t>MARZO 
2021</t>
  </si>
  <si>
    <t>ABRIL 
2021</t>
  </si>
  <si>
    <t>MAYO
 2021</t>
  </si>
  <si>
    <t>JUNIO
 2021</t>
  </si>
  <si>
    <t>JULIO
 2021</t>
  </si>
  <si>
    <t>AGOSTO 
2021</t>
  </si>
  <si>
    <t>SEPTIEMBRE
2021</t>
  </si>
  <si>
    <t>OCTUBRE
2021</t>
  </si>
  <si>
    <t>NOVIEMBRE
2021</t>
  </si>
  <si>
    <t>DICIEMBRE
2021</t>
  </si>
  <si>
    <t>Planeación de Actividades de Almacenamiento y custodia</t>
  </si>
  <si>
    <t xml:space="preserve">30 FEBRERO </t>
  </si>
  <si>
    <t>30 ENERO</t>
  </si>
  <si>
    <t>PROYECTO DE DISEÑO, IMPLEMENTACIÓN Y ACTUALIZACIÓN DEL SISTEMA INTEGRADO DE
CONSERVACIÓN – SIC</t>
  </si>
  <si>
    <t>30 AGOSTO</t>
  </si>
  <si>
    <t>Subgerencia Administrativa - Grupo de Servicios Administrativos- Grupo de Tecnologías</t>
  </si>
  <si>
    <t>EJES ARTICULADORES</t>
  </si>
  <si>
    <t>ID</t>
  </si>
  <si>
    <t>ASPECTO CRÍTICO</t>
  </si>
  <si>
    <t>RESUMEN</t>
  </si>
  <si>
    <t>Aspectos tecnológicos y de seguridad</t>
  </si>
  <si>
    <t>Preservación de la información</t>
  </si>
  <si>
    <t>Administración de Archivos</t>
  </si>
  <si>
    <t xml:space="preserve">Fortalecimiento y Articulación </t>
  </si>
  <si>
    <t>Acceso a la Información</t>
  </si>
  <si>
    <t>La Entidad debe fortalecer los planes de capacitación en gestión documental, igualmente el uso del sistema de gestión documental ORFEO.</t>
  </si>
  <si>
    <t>Inadecuado Manejo del sistema de Gestión Documental ORFEO, sin el trámite adecuado para su gestión y archivo.</t>
  </si>
  <si>
    <t>ORFEO</t>
  </si>
  <si>
    <t xml:space="preserve">La Entidad no Cuenta con un Sistema de Gestión de Documento Electrónico de Archivo – SGDEA.      </t>
  </si>
  <si>
    <t>SGDEA</t>
  </si>
  <si>
    <t>La Entidad no cuenta con toda la información digitalizada en el Aplicativo de Gestión Documental ORFEO.</t>
  </si>
  <si>
    <t>DIGITALIZACIÓN</t>
  </si>
  <si>
    <t>La Entidad no Cuenta con la Implementación de los requisitos de integridad, autenticidad, inalterabilidad, disponibilidad, preservación y metadatos de los documentos electrónicos de archivo en el Sistema de Gestión de Documentos Electrónicos.</t>
  </si>
  <si>
    <t>MODELO DE REQUISITOS ELECTRÓNICOS</t>
  </si>
  <si>
    <t>La Entidad no cuenta con la parametrización de Tablas de control de acceso en el Sistema de Gestión Documental ORFEO.</t>
  </si>
  <si>
    <t>TABLAS DE CONTROL DE ACCESO</t>
  </si>
  <si>
    <t>La Entidad no cuenta con Instrumentos Archivísticos Actualizados (PINAR, PGD).</t>
  </si>
  <si>
    <t>PINAR / PGD</t>
  </si>
  <si>
    <t>La Entidad no cuenta con los Instrumentos Archivísticos de Clasificación Documental: Tablas de Retención Documental, Cuadros de Clasificación Documental y Tablas de Valoración Documental aprobados por el Comité Institucional de Gestión y Desempeño y Convalidados por el Archivo General de la Nación.</t>
  </si>
  <si>
    <t>INSTRUMENTOS ARCHIVÍSTICOS</t>
  </si>
  <si>
    <t>La Entidad no cuenta con Inventarios Documentales que reflejen la totalidad del acervo documental de ENTerritorio.</t>
  </si>
  <si>
    <t>FUID</t>
  </si>
  <si>
    <t>La Entidad no cuenta con un Programa de Auditoría y Control</t>
  </si>
  <si>
    <t>PLAN DE AUDITORIA</t>
  </si>
  <si>
    <t>La Entidad no cuenta con un Plan para la Implementación del Sistema Integrado de Conservación – SIC.</t>
  </si>
  <si>
    <t>La Entidad no cuenta con una Política de Gestión Documental.</t>
  </si>
  <si>
    <t>POLÍTICA GD</t>
  </si>
  <si>
    <t>CORTO PLAZO</t>
  </si>
  <si>
    <t>MEDIANO PLAZO</t>
  </si>
  <si>
    <t>LARGO PLAZO</t>
  </si>
  <si>
    <t xml:space="preserve">EJECUCIÓN </t>
  </si>
  <si>
    <t xml:space="preserve">Elaborar, aprobar, divulgar e implementar la Política Institucional de Gestión Documental.
</t>
  </si>
  <si>
    <t>PINAR -Proyecto 3</t>
  </si>
  <si>
    <t>X
2021</t>
  </si>
  <si>
    <t xml:space="preserve">PINAR-PGD
</t>
  </si>
  <si>
    <t>PGD-Proyecto 2</t>
  </si>
  <si>
    <t>PGD-PINAR.</t>
  </si>
  <si>
    <t>PINAR -Proyecto 1
TRD, Tablas de Control de Acceso.</t>
  </si>
  <si>
    <t>PINAR -Proyecto 4 Organización de Archivos de Gestión.</t>
  </si>
  <si>
    <t xml:space="preserve">PINAR- Proyecto 1 , 4, 6 y 8
</t>
  </si>
  <si>
    <t>SIC,- Preservación a largo plazo.
PGD -Programas Específicos - Documentos electrónicos -MOREQ</t>
  </si>
  <si>
    <t>PGD-Proyecto 1 y 7 Tablas de Valoración Documenal y Tablas de Retención documental.</t>
  </si>
  <si>
    <t xml:space="preserve">PGD-Proyecto 1  Inventarios Documentales.
PINAR -Proyecto 8
Plan de Transferencias Primarias 
</t>
  </si>
  <si>
    <t xml:space="preserve">SIC - Plan de Preservación Digital a largo plazo.
PGD -Proyecto 5 
Diseño e Implementación </t>
  </si>
  <si>
    <t>PGD - Proyecto 1
PINAR -Proyecto 4</t>
  </si>
  <si>
    <t>PGD - Proyecto 1</t>
  </si>
  <si>
    <t>PGD- Proyecto 7
PINAR - Proyecto 2</t>
  </si>
  <si>
    <t xml:space="preserve">PGD-Proyecto 3
</t>
  </si>
  <si>
    <t xml:space="preserve">DIAR 
PGD-Proyecto 1
PINAR -Proyecto 4
</t>
  </si>
  <si>
    <t xml:space="preserve">DIAR
PGD- Ítem 8
PINAR- 10 PLAN DE AUDITORIÁ 
</t>
  </si>
  <si>
    <t>DIAR
PGD- ítem 3 ELABORACIÓN DE PROGRAMAS DE ESPECÍFICOS DEL PGD</t>
  </si>
  <si>
    <t>DIAR
PGD- ítem 3,6
PINAR -7</t>
  </si>
  <si>
    <t xml:space="preserve">
PGD -ítem 6 Implementacion del SGDEA
PINAR -7
PROYECTO DE IMPLEMENTACIÓN DE UNA HERRAMIENTA ECM  
</t>
  </si>
  <si>
    <t>DIAR
PGD- ítem 3</t>
  </si>
  <si>
    <t>PINAR -Proyecto 6 DE ORGANIZACIÓN Y DIGITALIZACIÓN DE LOS DOCUMENTOS DE ARCHIVOS</t>
  </si>
  <si>
    <t>PGD - ítem 1</t>
  </si>
  <si>
    <t xml:space="preserve">PGD-Ítem 8 SEGUIMIENTO CONTROL
PINAR - 10 Plan de Auditoría y Control
</t>
  </si>
  <si>
    <t>PINAR - PROYECTO 5 PROYECTO DE DISEÑO, IMPLEMENTACIÓN Y ACTUALIZACIÓN DEL SISTEMA INTEGRADO DE
CONSERVACIÓN – SIC</t>
  </si>
  <si>
    <t>ACTIVIDADES DE LOS PROGRAMAS ESPECIFICOS</t>
  </si>
  <si>
    <t>PROGRAMA DE DOCUMENTOS ESPECIALES</t>
  </si>
  <si>
    <t>Presentar al Comité Institucional de Gestión y Desempeño el Programa de Gestión de Documentos Especiales</t>
  </si>
  <si>
    <t>Grupo de Servicios Administrativos</t>
  </si>
  <si>
    <t>UNA VEZ</t>
  </si>
  <si>
    <t>Capacitar a funcionarios y contratistas sobre el Programa de Documentos Especiales.  </t>
  </si>
  <si>
    <t>Grupo de Servicios Administrativos / Grupo de Talento Humano </t>
  </si>
  <si>
    <t xml:space="preserve">Monitorear las condiciones ambientales en los espacios de almacenamiento de los archivos físicos, de acuerdo con las recomendaciones del Plan de Conservación Documental referenciadas en este programa.   
Monitorear de manera periódica las condiciones del mobiliario e infraestructura física de los archivos físicos. 
Revisar equipos de seguridad en los espacios de archivo. (Puertas, chapas, equipos electrónicos como cámaras, sensores, etc.) </t>
  </si>
  <si>
    <t>Grupo de Servicios Administrativos </t>
  </si>
  <si>
    <t>SEMESTRAL</t>
  </si>
  <si>
    <t>Poner en funcionamiento el Procedimiento Para el Manejo De Documentos Especiales De Archivo Anexo 1.  </t>
  </si>
  <si>
    <t>Actualizar el inventario de los documentos especiales, haciendo la extracción de los documentos de sus expedientes e incluyendo el estado de conservación de los documentos y ubicación.  </t>
  </si>
  <si>
    <t>Implementar la Signatura Topográfica y codificación.</t>
  </si>
  <si>
    <t>Describir los documentos especiales teniendo en cuenta la norma NTC 4095:2018. </t>
  </si>
  <si>
    <t>Desarrollar las recomendaciones descritas en el Plan de Conservación Documental y Plan de Preservación Digital a Largo Plazo relacionadas con la conservación y preservación de los documentos especiales.  </t>
  </si>
  <si>
    <t>Grupo de Servicios Administrativos/ Grupo de Tecnología de la Información. </t>
  </si>
  <si>
    <t>Desarrollar las actividades de Refreshing y migración de los medios de almacenamiento (magnético, óptico y en estado sólido)</t>
  </si>
  <si>
    <t>Grupo de Servicios Administrativos/ Grupo de Tecnología de la Información </t>
  </si>
  <si>
    <t>PROGRAMA DE GESTIÓN DE DOCUMENTOS ELECTRÓNICOS DE ARCHIVO</t>
  </si>
  <si>
    <t>Presentar al Comité Institucional de Gestión y Desempeño el Programa de Gestión de Documentos Electrónicos de Archivo. </t>
  </si>
  <si>
    <t>Subgerencia Administrativa /Grupo de Servicios Administrativos</t>
  </si>
  <si>
    <t>Publicar el Programa de Gestión de   Documentos Electrónicos de Archivo</t>
  </si>
  <si>
    <t>Elaborar, presentar el Programa de Reprografía.</t>
  </si>
  <si>
    <t>Subgerencia Administrativa / Grupo de Servicios Administrativos  /Grupo de Desarrollo Organizacional</t>
  </si>
  <si>
    <t>Elaborar y aprobar el Modelo de Requisitos para el SGDEA de ENTerritorio.</t>
  </si>
  <si>
    <t>Subgerencia Administrativa y Grupo de Servicios Administrativos.</t>
  </si>
  <si>
    <t>Grupo de Servicios Administrativos y Grupo de Tecnologías de la Información.</t>
  </si>
  <si>
    <t>Realizar capacitaciones a funcionarios y contratistas sobre documento y expediente electrónico. </t>
  </si>
  <si>
    <t>Grupo de Gestión de Talento Humano / Subdirección Administrativa Grupo de Servicios Administrativos </t>
  </si>
  <si>
    <t>Desarrollar el esquema de metadatos a aplicar a los documentos electrónicos y archivo. </t>
  </si>
  <si>
    <t>Grupo de Servicios Administrativos Grupo de Tecnologías de la Información. </t>
  </si>
  <si>
    <t>Adquirir el Sistema de Gestión de Documentos Electrónicos de Archivo - SGDEA.</t>
  </si>
  <si>
    <t>Grupo de Servicios Administrativos / Grupo de Tecnologías de la Información </t>
  </si>
  <si>
    <t>Instalar el Sistema de Gestión de Documentos Electrónicos de Archivo - SGDEA. Instalación en la infraestructura tecnológica dispuesta por ENTerritorio. </t>
  </si>
  <si>
    <t>Grupo de Tecnologías de la Información</t>
  </si>
  <si>
    <t>Establecer los protocolos y los requisitos necesarios para la implementación de la Oficina de radicación 100% electrónica para la digitalización con valor probatorio (firmas digitales) de documentos físicos en puntos de radicación. </t>
  </si>
  <si>
    <t>Implementar los mecanismos que le brinden valor probatorio a los documentos electrónicos de archivo. </t>
  </si>
  <si>
    <t>Implementar los flujos electrónicos en el SGDEA. </t>
  </si>
  <si>
    <t>Grupo de Servicios Administrativos / Dependencias de ENTerritorio </t>
  </si>
  <si>
    <t>Implementar PILOTO de la Oficina de radicación 100% electrónica para la digitalización con valor probatorio (firmas digitales) de documentos físicos en puntos de radicación. </t>
  </si>
  <si>
    <t>Poner en PRODUCCIÓN la Oficina de radicación 100% electrónica para la digitalización con valor probatorio (firmas digitales) de documentos físicos en puntos de radicación. </t>
  </si>
  <si>
    <t>Desarrollar los reportes necesarios en el SGDEA. </t>
  </si>
  <si>
    <t>Hacer revisión de los flujos documentales electrónicos implementados en el SGDEA </t>
  </si>
  <si>
    <t>Hacer la revisión y actualización del PGDEA</t>
  </si>
  <si>
    <t>Hacer la evaluación de la herramienta tecnológica, y de la implementación de los mecanismos de valor probatorio que aparezcan en el mercado y sean aprobados en el marco legal colombiano.</t>
  </si>
  <si>
    <t>PROGRAMA DE DOCUMENTOS VITALES Y ESENCIALES</t>
  </si>
  <si>
    <t>Subgerencia Administrativa - Grupo de Servicios Administrativos </t>
  </si>
  <si>
    <t>Monitorear las condiciones ambientales en los espacios de almacenamiento de los archivos físicos, de acuerdo con las recomendaciones del Plan de Conservación Documental referenciadas en este programa.</t>
  </si>
  <si>
    <t> Grupo de Servicios Administrativos </t>
  </si>
  <si>
    <t>Monitorear de manera periódica las condiciones del mobiliario e infraestructura física de los archivos físicos.</t>
  </si>
  <si>
    <t>Validar con el Grupo de Talento Humano los suministros EPP, servicios de aseo y vigilancia que se encuentran dispuestos en los archivos, así como las rutas de evacuación. </t>
  </si>
  <si>
    <t>Revisar equipos de seguridad en los espacios de archivo. (Puertas, chapas, equipos electrónicos como cámaras, sensores, etc.). De acuerdo con el Programa de Inspección y Mantenimiento de Sistemas de Almacenamiento e Instalaciones Físicas.  </t>
  </si>
  <si>
    <t>Capacitar a los funcionarios y/o contratistas de ENTerritorio sobre cuáles son los documentos vitales y esenciales, así como las medidas de seguridad para su protección. </t>
  </si>
  <si>
    <t>Incluir en el INVENTARIO Y VERIFICACIÓN DE APLICACIONES Y SERVICIOS DE TI CRÍTICOS INSTALADAS EN EL CENTRO DE CÓMPUTO ALTERNO, código F-TI-03, los sistemas de información o aplicativos que alojen documentos vitales y esenciales ORIGINALES en formato electrónico. </t>
  </si>
  <si>
    <t>Grupo de Tecnología de la Información</t>
  </si>
  <si>
    <t>Elaborar copias de seguridad en el Centro de Computo Alterno, como estrategia de protección de los documentos vitales y esenciales de acuerdo con lo establecido en el Manual de Continuidad de Negocio. </t>
  </si>
  <si>
    <t>Grupo de Tecnología de la Información/ Grupo de Servicios Administrativos </t>
  </si>
  <si>
    <t>Verificar que en el Manual de Continuidad del Negocio y el Plan de Prevención y Atención de Emergencias se contemple el Programa de Documentos Vitales y Esenciales. </t>
  </si>
  <si>
    <t>Grupo de Planeación y Gestión del Riesgo/Grupo de Talento Humano/Grupo de Servicios Administrativos  </t>
  </si>
  <si>
    <t>Actualizar el Inventario de Documentos Vitales y Esenciales, con la aprobación por parte del Archivo General de la Nación de las TRD. Y en el evento de que a futuro sean actualizadas las TRD se actualiza el Registro de Activos de Información </t>
  </si>
  <si>
    <t>Grupo de Servicios Administrativos / Grupo de Tecnología de la Información </t>
  </si>
  <si>
    <t>CUAN SEAN MODIFICADAS  LAS TRD</t>
  </si>
  <si>
    <t>ACTIVIDADES PRESERVACIÓN DIGITAL A LARGO PLAZO</t>
  </si>
  <si>
    <t>Aprobar y publicar el Plan de Preservación Digital a Largo Plazo</t>
  </si>
  <si>
    <t>Comité Institucional de Gestión y Desempeño</t>
  </si>
  <si>
    <t>Establecer un cronograma detallado de todas las actividades necesarias para la preservación digital a largo plazo.</t>
  </si>
  <si>
    <t>Grupo de Tecnología de la Información – Subgerencia Administrativa-- Grupo de Servicios Administrativos.</t>
  </si>
  <si>
    <t>Articular el Plan de Preservación Digital, con el Programa de Gestión de Documentos Electrónicos de Archivo – PGDEA</t>
  </si>
  <si>
    <t>Subgerencia Administrativa- Grupo de Servicios Administrativos.</t>
  </si>
  <si>
    <t>Desarrollar las capacitaciones relacionadas con gestión documental electrónica y el Plan de Preservación Digital.</t>
  </si>
  <si>
    <t>Subgerencia Administrativa-- Grupo de Servicios Administrativos.</t>
  </si>
  <si>
    <t xml:space="preserve">Establecer una politica de formatos para uso en documentos electronicos </t>
  </si>
  <si>
    <t>Establecer el esquema de metadatos para los documentos electrónicos de archivo.</t>
  </si>
  <si>
    <t>Grupo de Tecnología de la Información – Subgerencia Administrativa- Grupo de Servicios Administrativos.</t>
  </si>
  <si>
    <t>Desarrollar una guía para la digitalización de documentos que incluya los fines de la digitalización, lineamientos y requisitos de la digitalización acorde al fin establecido.</t>
  </si>
  <si>
    <t>Implementar en el gestor documental el esquema de metadatos para los documentos electrónicos de archivo.</t>
  </si>
  <si>
    <t>Desarrollar un Modelo de Requisitos para la gestión de documentos electrónicos. Que abarque las necesidades de ENTerritorio.</t>
  </si>
  <si>
    <t>Hacer una evaluación de los sistemas actuales usados en la Entidad que producen y gestionan documentos electrónicos, con el fin de establecer opciones de interoperabilidad</t>
  </si>
  <si>
    <t>Fortalecer la implementación de firmas electrónicas y firmas digitales para el valor probatorio de los documentos electrónicos</t>
  </si>
  <si>
    <t>Ejecutar el procedimiento para la identificación de documentos electrónicos, series electrónicas y su ubicación.</t>
  </si>
  <si>
    <t>Iniciar la digitalización de documentos acorde a la guía de digitalización.</t>
  </si>
  <si>
    <t>Desarrollar el índice electrónico y la foliación electrónica en formato XML para los expedientes electrónicos, o para la parte electrónica de los expedientes híbridos.</t>
  </si>
  <si>
    <t>Iniciar la migración de los documentos electrónicos a los formatos establecidos en la política de formatos.</t>
  </si>
  <si>
    <t>CORTO Y MEDIANO PLAZO</t>
  </si>
  <si>
    <t>SEMESTRAL MDIANO PLAZO</t>
  </si>
  <si>
    <t>Elaborar procedimientos específicos para la preservación digital a largo plazo.
. Porcedimiento para la identificación de documentos electrónicos de archivo series electrónicas y su ubicación. (DOCUMENTO DE PROGRAMAS ESPECIALES)
.Porcedimiento para el inventario y sistemas de información o herramientas electrónicas internas.
-Procedimiento para la renovación de medios de alamcenamiento.(PROGRAMA DE DOCUMENTOS VITALES Y ESENCIALES)</t>
  </si>
  <si>
    <t>CUANDO SE REQUIOERA</t>
  </si>
  <si>
    <t>30 DICIIEMBRE</t>
  </si>
  <si>
    <t>PROGRAMA DE REPROGRAFIA</t>
  </si>
  <si>
    <t>Grupo de Servicios
Administrativos</t>
  </si>
  <si>
    <t>CUANDO S E REQUIERA</t>
  </si>
  <si>
    <t>Grupo de Servicios
Administrativos /
Grupo de Tecnología
de la Información</t>
  </si>
  <si>
    <t xml:space="preserve">Grupo de Servicios Administrativos </t>
  </si>
  <si>
    <t>Grupo de Servicios
Administrativos / Grupo de
Gestión de Talento Humano
/ Grupo de Desarrollo
Organizacional</t>
  </si>
  <si>
    <t>PROGRAMA DE NORMALIZACION DE FORMAS Y FORMULARIOS ELECTRONICOS</t>
  </si>
  <si>
    <t>Presentar al Comité Institucional de   Gestión y Desempeño el Programa de Reprografía</t>
  </si>
  <si>
    <t>Publicar el Programa de Reprografía.
• Publicar el programa en el sistema de calidad de ENTerritorio.</t>
  </si>
  <si>
    <t>Iniciar con la digitalización para CONTINUIDAD DE NEGOCIO en los archivos de gestión de las series y/o subseries a las que se les debe aplicar esta técnica de reprografía. Según el numeral "7.4.3. Digitalización para CONTINUIDAD DE NEGOCIO” de este programa.</t>
  </si>
  <si>
    <t>Ejecutar la actividad del Programa de Documentos Electrónicos de Archivo: “Desarrollar el esquema de metadatos a aplicar a los documentos electrónicos de archivo.” Incluyendo metadatos que permitan la identificación de los documentos digitalizados.</t>
  </si>
  <si>
    <t>Ejecutar la actividad del Programa de Documentos Electrónicos de Archivo: “Establecer los protocolos y los requisitos necesarios para la implementación de la Oficina de radicación 100% electrónica para la digitalización con valor probatorio (firmas digitales) de documentos físicos en puntos de radicación.
• Desarrollo del protocolo para el radicado de documentos de ingreso.
• Desarrollar el protocolo para el radicado de documentos de salida.”</t>
  </si>
  <si>
    <t>Migrar las actividades relacionadas a solicitud de préstamo y consulta de expedientes y documentos al SGDEA, una vez este se encuentre instalado y en operación, para hacer el cargue de las digitalizaciones directamente en el SGDEA.</t>
  </si>
  <si>
    <t>Hacer la digitalización INICIAL de los documentos que se encuentran en archivo central, según lo establecido en el numeral “7.5.1. Periodicidad de la digitalización para ENTerritorio” de esteprograma. Y que están identificados en los usos específicos de la digitalización para CONTINUIDAD DE NEGOCIO y para PRESERVACIÓN.</t>
  </si>
  <si>
    <t>Ejecutar la actividad del Programa de Gestión de Documentos Electrónicos de Archivo: “Hacer los ajustes planteados a la herramienta del gestor documentalORFEO actual de la Entidad.
• Cargar las TRD en el sistema.
• Conformar los expedientes de acuerdo con las TRD.”</t>
  </si>
  <si>
    <t>Ejecutar la actividad del Programa de Documentos Electrónicos de Archivo: “Implementar PILOTO de la Oficina de radicación 100% electrónica para la digitalización con valor probatorio (firmas
digitales) de documentos físicos en puntos de radicación.
• Modificaciones funcionales en las ventanillas de radicación.
• Implementación de las modificaciones realizadas al procedimiento.</t>
  </si>
  <si>
    <t>Ejecutar la siguiente actividad del Programa de Documentos Electrónicos de Archivo: “Poner en PRODUCCIÓN la Oficina de radicación 100% electrónica para la digitalización con valor probatorio (firmas digitales) de documentos físicos en puntos de radicación”.</t>
  </si>
  <si>
    <t>Hacer la digitalización PERIÓDICA de los documentos que se encuentran en archivo central, según lo establecido en el numeral “7.6.1. Periodicidad de la digitalización para
ENTerritorio” de este programa, que están identificados en los usos específicos de la digitalización para PRESERVACIÓN.</t>
  </si>
  <si>
    <t>Presentar al Comité Institucional de Gestión y Desempeño el Programa de Normalización de Formas yFormularios Electrónicos.</t>
  </si>
  <si>
    <t>Publicar el Programa de Normalización de Formas y Formularios Electrónicos.
• Publicar el programa en el Sistema Integrado de gestión de ENTerritorio</t>
  </si>
  <si>
    <t>Capacitar a colaboradores de ENTerritorio respecto al Programa de Normalización de Formas y Formularios Electrónicos.</t>
  </si>
  <si>
    <t>Aprobar o rechazar la intervención y nueva versión de los formatos, en el Anexo 2 - Herramienta para la revisión e intervención de formatos de ENTerritorio, Hoja “Formatos a Actualizar”.</t>
  </si>
  <si>
    <t>Cargar la nueva versión actualizada y aprobada por el Grupo de Desarrollo Organizacional en el repositorio documental del Sistema Integrado de Gestión – SIG Actualizar el Instrumento de Control de Registros y Documentos con la Hoja “Versión Actualizada” del Anexo 2 - Herramienta para la revisión e intervención de formatos de ENTerritorio.</t>
  </si>
  <si>
    <t>Revisar las sugerencias de modificación de los documentos P-SI01 CONTROL DE DOCUMENTOS y P-SI-01 ANEXO PROCEDIMIENTO CONTROL DE DOCUMENTOS en relación con la normalización de
formularios electrónicos, presentadas en el Programa en el numeral 7.3.2. Lineamientos y características generales sugeridas para la normalización de los formularios electrónicos de ENTerritorio, y
 actualizar los documentos si estas sugerencias son adoptadas.</t>
  </si>
  <si>
    <t>Revisar y modificar los formularios electrónicos en operación en ENTerritorio, según la modificación sugerida y que se adopte de los documentos P-SI-01 CONTROL DE DOCUMENTOS y P-SI-01 ANEXO PROCEDIMIENTO CONTROL DE DOCUMENTOS presentadas en el Programa para la normalización de los formularios electrónicos de ENTerritorio.</t>
  </si>
  <si>
    <t xml:space="preserve">Grupo de Desarrollo Organizacional / Grupo de Tecnologías de la Información / Grupo de Servicios Administrativos
</t>
  </si>
  <si>
    <t>Grupo de Desarrollo Organizacional.</t>
  </si>
  <si>
    <t>Grupo de Servicios Administrativos /Grupo de Tecnología de la Información</t>
  </si>
  <si>
    <t>Grupo de Servicios Administrativos / Grupo de Tecnología de la Información</t>
  </si>
  <si>
    <r>
      <t>Hacer los ajustes planteados a la herramienta del gestor documental- ORFEO actual de la Entidad</t>
    </r>
    <r>
      <rPr>
        <b/>
        <sz val="10"/>
        <rFont val="Tahoma"/>
        <family val="2"/>
      </rPr>
      <t>. (Correo TI sustentando y acta d comité DE NOVIEMBRE  corriendo la fecha)</t>
    </r>
  </si>
  <si>
    <t>OCTUBRE</t>
  </si>
  <si>
    <t xml:space="preserve">ERIKA MUÑOZ DIEGO QUINTERO  Y MIREYA CEPEDA </t>
  </si>
  <si>
    <t>ENERO 
2023</t>
  </si>
  <si>
    <t>FEBRERO 
2023</t>
  </si>
  <si>
    <t>MARZO 
2023</t>
  </si>
  <si>
    <t>ABRIL 
2023</t>
  </si>
  <si>
    <t>MAYO
 2023</t>
  </si>
  <si>
    <t>JUNIO
 2023</t>
  </si>
  <si>
    <t>JULIO
 2023</t>
  </si>
  <si>
    <t>AGOSTO 
2023</t>
  </si>
  <si>
    <t>SEPTIEMBRE
2023</t>
  </si>
  <si>
    <t>OCTUBRE
2023</t>
  </si>
  <si>
    <t>NOVIEMBRE
2023</t>
  </si>
  <si>
    <t>DICIEMBRE
2023</t>
  </si>
  <si>
    <t>31 MARZO 
2023</t>
  </si>
  <si>
    <t>28  FEBRERO
2023</t>
  </si>
  <si>
    <t>28 ABRIL
2023</t>
  </si>
  <si>
    <t>30 JUNIO
2023</t>
  </si>
  <si>
    <t>29 SEPTIEMBRE
2023</t>
  </si>
  <si>
    <t>31 AGOSTO
2023</t>
  </si>
  <si>
    <t>31 OCTUBRE
2023</t>
  </si>
  <si>
    <t>30 NOVIEMBRE
2023</t>
  </si>
  <si>
    <t>31 DICIEMBRE 
2023</t>
  </si>
  <si>
    <t>|</t>
  </si>
  <si>
    <t xml:space="preserve">30 DE MARZO </t>
  </si>
  <si>
    <t>MEDIANO PLAZO AL 50%  AÑO 2023</t>
  </si>
  <si>
    <t>MEDIANO PLAZO  AÑO 2023</t>
  </si>
  <si>
    <r>
      <t>Presentar al Comité Institucional de Gestión y Desempeño el Programa de Documentos Vitales y Esenciales</t>
    </r>
    <r>
      <rPr>
        <b/>
        <sz val="9"/>
        <rFont val="Calibri"/>
        <family val="2"/>
        <scheme val="minor"/>
      </rPr>
      <t>.</t>
    </r>
    <r>
      <rPr>
        <sz val="9"/>
        <rFont val="Calibri"/>
        <family val="2"/>
        <scheme val="minor"/>
      </rPr>
      <t> </t>
    </r>
  </si>
  <si>
    <r>
      <t>Digitalizar los documentos vitales y esenciales conforme a los lineamientos establecidos en el Programa de Reprografía</t>
    </r>
    <r>
      <rPr>
        <sz val="9"/>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</si>
</sst>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0.000"/>
    <numFmt numFmtId="165" formatCode="0.000000%"/>
    <numFmt numFmtId="166" formatCode="0.0%"/>
    <numFmt numFmtId="167" formatCode="0.000%"/>
  </numFmts>
  <fonts count="73" x14ac:knownFonts="1">
    <font>
      <sz val="11"/>
      <color theme="1"/>
      <name val="Calibri"/>
      <family val="2"/>
      <scheme val="minor"/>
    </font>
    <font>
      <sz val="11"/>
      <color theme="1"/>
      <name val="Tahoma"/>
      <family val="2"/>
    </font>
    <font>
      <b/>
      <sz val="11"/>
      <color theme="1"/>
      <name val="Tahoma"/>
      <family val="2"/>
    </font>
    <font>
      <b/>
      <sz val="12"/>
      <color theme="1"/>
      <name val="Tahoma"/>
      <family val="2"/>
    </font>
    <font>
      <b/>
      <sz val="11"/>
      <color theme="1"/>
      <name val="Calibri"/>
      <family val="2"/>
      <scheme val="minor"/>
    </font>
    <font>
      <sz val="12"/>
      <color theme="1"/>
      <name val="Calibri"/>
      <family val="2"/>
      <scheme val="minor"/>
    </font>
    <font>
      <b/>
      <sz val="12"/>
      <color rgb="FFFFFFFF"/>
      <name val="Calibri"/>
      <family val="2"/>
      <scheme val="minor"/>
    </font>
    <font>
      <b/>
      <sz val="16"/>
      <color theme="1"/>
      <name val="Tahoma"/>
      <family val="2"/>
    </font>
    <font>
      <sz val="18"/>
      <color theme="1"/>
      <name val="Tahoma"/>
      <family val="2"/>
    </font>
    <font>
      <sz val="26"/>
      <color theme="1"/>
      <name val="Tahoma"/>
      <family val="2"/>
    </font>
    <font>
      <b/>
      <sz val="18"/>
      <color theme="0"/>
      <name val="Tahoma"/>
      <family val="2"/>
    </font>
    <font>
      <b/>
      <sz val="18"/>
      <color theme="1"/>
      <name val="Tahoma"/>
      <family val="2"/>
    </font>
    <font>
      <sz val="14"/>
      <color theme="0"/>
      <name val="Tahoma"/>
      <family val="2"/>
    </font>
    <font>
      <sz val="16"/>
      <color theme="1"/>
      <name val="Tahoma"/>
      <family val="2"/>
    </font>
    <font>
      <b/>
      <sz val="20"/>
      <color theme="0"/>
      <name val="Tahoma"/>
      <family val="2"/>
    </font>
    <font>
      <b/>
      <sz val="20"/>
      <color theme="1"/>
      <name val="Tahoma"/>
      <family val="2"/>
    </font>
    <font>
      <b/>
      <sz val="28"/>
      <color theme="1"/>
      <name val="Tahoma"/>
      <family val="2"/>
    </font>
    <font>
      <b/>
      <sz val="12"/>
      <color theme="1"/>
      <name val="Arial"/>
      <family val="2"/>
    </font>
    <font>
      <b/>
      <sz val="12"/>
      <color theme="1"/>
      <name val="Calibri"/>
      <family val="2"/>
      <scheme val="minor"/>
    </font>
    <font>
      <sz val="8"/>
      <name val="Calibri"/>
      <family val="2"/>
      <scheme val="minor"/>
    </font>
    <font>
      <b/>
      <sz val="24"/>
      <color theme="1"/>
      <name val="Tahoma"/>
      <family val="2"/>
    </font>
    <font>
      <sz val="11"/>
      <color theme="1"/>
      <name val="Calibri"/>
      <family val="2"/>
      <scheme val="minor"/>
    </font>
    <font>
      <b/>
      <sz val="11"/>
      <color theme="0"/>
      <name val="Calibri"/>
      <family val="2"/>
      <scheme val="minor"/>
    </font>
    <font>
      <b/>
      <sz val="8"/>
      <color theme="1"/>
      <name val="Arial"/>
      <family val="2"/>
    </font>
    <font>
      <sz val="9"/>
      <name val="Arial"/>
      <family val="2"/>
    </font>
    <font>
      <sz val="9"/>
      <color theme="1"/>
      <name val="Arial"/>
      <family val="2"/>
    </font>
    <font>
      <b/>
      <sz val="12"/>
      <color theme="0"/>
      <name val="Calibri"/>
      <family val="2"/>
      <scheme val="minor"/>
    </font>
    <font>
      <b/>
      <sz val="12"/>
      <color theme="0"/>
      <name val="Arial"/>
      <family val="2"/>
    </font>
    <font>
      <b/>
      <sz val="16"/>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b/>
      <sz val="8"/>
      <color rgb="FF000000"/>
      <name val="Arial"/>
      <family val="2"/>
    </font>
    <font>
      <b/>
      <sz val="16"/>
      <color rgb="FF000000"/>
      <name val="Tahoma"/>
      <family val="2"/>
    </font>
    <font>
      <sz val="9"/>
      <color rgb="FF000000"/>
      <name val="Arial"/>
      <family val="2"/>
    </font>
    <font>
      <sz val="11"/>
      <color rgb="FF000000"/>
      <name val="Calibri"/>
      <family val="2"/>
      <scheme val="minor"/>
    </font>
    <font>
      <sz val="14"/>
      <color theme="1"/>
      <name val="Tahoma"/>
      <family val="2"/>
    </font>
    <font>
      <b/>
      <sz val="9"/>
      <color rgb="FF000000"/>
      <name val="Calibri"/>
      <family val="2"/>
      <scheme val="minor"/>
    </font>
    <font>
      <b/>
      <sz val="10"/>
      <color rgb="FF000000"/>
      <name val="Calibri"/>
      <family val="2"/>
      <scheme val="minor"/>
    </font>
    <font>
      <sz val="9"/>
      <color theme="1"/>
      <name val="Tahoma"/>
      <family val="2"/>
    </font>
    <font>
      <sz val="11"/>
      <name val="Calibri"/>
      <family val="2"/>
      <scheme val="minor"/>
    </font>
    <font>
      <b/>
      <sz val="10"/>
      <name val="Calibri"/>
      <family val="2"/>
      <scheme val="minor"/>
    </font>
    <font>
      <b/>
      <sz val="22"/>
      <color theme="0"/>
      <name val="Calibri"/>
      <family val="2"/>
      <scheme val="minor"/>
    </font>
    <font>
      <b/>
      <sz val="9"/>
      <color theme="0"/>
      <name val="Arial"/>
      <family val="2"/>
    </font>
    <font>
      <sz val="11"/>
      <color rgb="FF444444"/>
      <name val="Calibri"/>
      <family val="2"/>
      <charset val="1"/>
    </font>
    <font>
      <sz val="9"/>
      <color theme="1"/>
      <name val="Arial"/>
    </font>
    <font>
      <sz val="9"/>
      <color rgb="FF000000"/>
      <name val="Arial"/>
    </font>
    <font>
      <b/>
      <sz val="8"/>
      <name val="Arial"/>
      <family val="2"/>
    </font>
    <font>
      <sz val="9"/>
      <name val="Tahoma"/>
      <family val="2"/>
    </font>
    <font>
      <b/>
      <sz val="11"/>
      <name val="Calibri"/>
      <family val="2"/>
      <scheme val="minor"/>
    </font>
    <font>
      <b/>
      <sz val="14"/>
      <color theme="1"/>
      <name val="Tahoma"/>
      <family val="2"/>
    </font>
    <font>
      <b/>
      <sz val="16"/>
      <color theme="0"/>
      <name val="Tahoma"/>
      <family val="2"/>
    </font>
    <font>
      <sz val="16"/>
      <color theme="1"/>
      <name val="Calibri"/>
      <family val="2"/>
      <scheme val="minor"/>
    </font>
    <font>
      <b/>
      <sz val="14"/>
      <color theme="0"/>
      <name val="Tahoma"/>
      <family val="2"/>
    </font>
    <font>
      <sz val="14"/>
      <color theme="1"/>
      <name val="Calibri"/>
      <family val="2"/>
      <scheme val="minor"/>
    </font>
    <font>
      <b/>
      <sz val="10"/>
      <color theme="0"/>
      <name val="Arial"/>
      <family val="2"/>
    </font>
    <font>
      <b/>
      <sz val="10"/>
      <color theme="0"/>
      <name val="Tahoma"/>
      <family val="2"/>
    </font>
    <font>
      <b/>
      <sz val="10"/>
      <color theme="0"/>
      <name val="Calibri"/>
      <family val="2"/>
      <scheme val="minor"/>
    </font>
    <font>
      <sz val="10"/>
      <color theme="1"/>
      <name val="Calibri"/>
      <family val="2"/>
      <scheme val="minor"/>
    </font>
    <font>
      <sz val="10"/>
      <color theme="1"/>
      <name val="Tahoma"/>
      <family val="2"/>
    </font>
    <font>
      <sz val="9"/>
      <color theme="1"/>
      <name val="Calibri"/>
      <family val="2"/>
      <scheme val="minor"/>
    </font>
    <font>
      <sz val="9"/>
      <color theme="1"/>
      <name val="Calibri Light"/>
      <family val="2"/>
      <scheme val="major"/>
    </font>
    <font>
      <sz val="9"/>
      <color rgb="FFFF0000"/>
      <name val="Calibri"/>
      <family val="2"/>
      <scheme val="minor"/>
    </font>
    <font>
      <b/>
      <sz val="9"/>
      <color theme="0"/>
      <name val="Tahoma"/>
      <family val="2"/>
    </font>
    <font>
      <b/>
      <sz val="8"/>
      <name val="Calibri"/>
      <family val="2"/>
      <scheme val="minor"/>
    </font>
    <font>
      <sz val="12"/>
      <color theme="1"/>
      <name val="Tahoma"/>
      <family val="2"/>
    </font>
    <font>
      <sz val="8"/>
      <color theme="1"/>
      <name val="Calibri"/>
      <family val="2"/>
      <scheme val="minor"/>
    </font>
    <font>
      <b/>
      <sz val="10"/>
      <name val="Tahoma"/>
      <family val="2"/>
    </font>
    <font>
      <sz val="10"/>
      <name val="Tahoma"/>
      <family val="2"/>
    </font>
    <font>
      <b/>
      <sz val="8"/>
      <color theme="1"/>
      <name val="Calibri"/>
      <family val="2"/>
      <scheme val="minor"/>
    </font>
    <font>
      <sz val="9"/>
      <name val="Calibri"/>
      <family val="2"/>
      <scheme val="minor"/>
    </font>
    <font>
      <b/>
      <sz val="9"/>
      <name val="Calibri"/>
      <family val="2"/>
      <scheme val="minor"/>
    </font>
    <font>
      <sz val="8"/>
      <name val="Segoe UI"/>
      <family val="2"/>
    </font>
  </fonts>
  <fills count="30">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rgb="FFC00000"/>
        <bgColor indexed="64"/>
      </patternFill>
    </fill>
    <fill>
      <patternFill patternType="solid">
        <fgColor theme="5"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193C69"/>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
      <patternFill patternType="solid">
        <fgColor rgb="FFC6E0B4"/>
        <bgColor indexed="64"/>
      </patternFill>
    </fill>
    <fill>
      <patternFill patternType="solid">
        <fgColor rgb="FFA9D08E"/>
        <bgColor indexed="64"/>
      </patternFill>
    </fill>
    <fill>
      <patternFill patternType="solid">
        <fgColor rgb="FFFFFFFF"/>
        <bgColor rgb="FF000000"/>
      </patternFill>
    </fill>
    <fill>
      <patternFill patternType="solid">
        <fgColor rgb="FFFF0000"/>
        <bgColor indexed="64"/>
      </patternFill>
    </fill>
    <fill>
      <patternFill patternType="solid">
        <fgColor rgb="FFFFFF00"/>
        <bgColor indexed="64"/>
      </patternFill>
    </fill>
    <fill>
      <patternFill patternType="solid">
        <fgColor rgb="FFE2EFDA"/>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4F81BD"/>
      </left>
      <right style="double">
        <color rgb="FF4F81BD"/>
      </right>
      <top style="double">
        <color rgb="FF4F81BD"/>
      </top>
      <bottom style="double">
        <color rgb="FF4F81BD"/>
      </bottom>
      <diagonal/>
    </border>
    <border>
      <left/>
      <right style="double">
        <color rgb="FF4F81BD"/>
      </right>
      <top style="double">
        <color rgb="FF4F81BD"/>
      </top>
      <bottom style="double">
        <color rgb="FF4F81BD"/>
      </bottom>
      <diagonal/>
    </border>
    <border>
      <left style="double">
        <color rgb="FF4F81BD"/>
      </left>
      <right style="double">
        <color rgb="FF4F81BD"/>
      </right>
      <top/>
      <bottom style="double">
        <color rgb="FF4F81BD"/>
      </bottom>
      <diagonal/>
    </border>
    <border>
      <left/>
      <right style="double">
        <color rgb="FF4F81BD"/>
      </right>
      <top/>
      <bottom style="double">
        <color rgb="FF4F81BD"/>
      </bottom>
      <diagonal/>
    </border>
    <border>
      <left style="double">
        <color rgb="FF4F81BD"/>
      </left>
      <right style="double">
        <color rgb="FF4F81BD"/>
      </right>
      <top/>
      <bottom/>
      <diagonal/>
    </border>
    <border>
      <left/>
      <right style="double">
        <color rgb="FF4F81BD"/>
      </right>
      <top/>
      <bottom/>
      <diagonal/>
    </border>
    <border>
      <left style="double">
        <color rgb="FF4F81BD"/>
      </left>
      <right style="double">
        <color rgb="FF4F81BD"/>
      </right>
      <top style="double">
        <color rgb="FF4F81BD"/>
      </top>
      <bottom/>
      <diagonal/>
    </border>
    <border>
      <left/>
      <right/>
      <top/>
      <bottom style="double">
        <color rgb="FF4F81BD"/>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s>
  <cellStyleXfs count="3">
    <xf numFmtId="0" fontId="0" fillId="0" borderId="0"/>
    <xf numFmtId="44" fontId="21" fillId="0" borderId="0" applyFont="0" applyFill="0" applyBorder="0" applyAlignment="0" applyProtection="0"/>
    <xf numFmtId="9" fontId="21" fillId="0" borderId="0" applyFont="0" applyFill="0" applyBorder="0" applyAlignment="0" applyProtection="0"/>
  </cellStyleXfs>
  <cellXfs count="566">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 fillId="0" borderId="0" xfId="0" applyFont="1" applyAlignment="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8" xfId="0" applyFont="1" applyBorder="1" applyAlignment="1">
      <alignment horizontal="center" vertical="center"/>
    </xf>
    <xf numFmtId="0" fontId="2" fillId="4"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xf>
    <xf numFmtId="0" fontId="0" fillId="0" borderId="0" xfId="0" applyAlignment="1">
      <alignment wrapText="1"/>
    </xf>
    <xf numFmtId="0" fontId="0" fillId="0" borderId="0" xfId="0" applyAlignment="1">
      <alignment horizontal="center" vertical="center" wrapText="1"/>
    </xf>
    <xf numFmtId="0" fontId="6" fillId="10" borderId="18" xfId="0" applyFont="1" applyFill="1" applyBorder="1" applyAlignment="1">
      <alignment horizontal="justify" vertical="center" wrapText="1"/>
    </xf>
    <xf numFmtId="0" fontId="6" fillId="10" borderId="19" xfId="0" applyFont="1" applyFill="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23" xfId="0" applyFont="1" applyBorder="1" applyAlignment="1">
      <alignment horizontal="justify" vertical="center" wrapText="1"/>
    </xf>
    <xf numFmtId="0" fontId="4" fillId="0" borderId="0" xfId="0" applyFont="1" applyAlignment="1">
      <alignment horizontal="center" wrapText="1"/>
    </xf>
    <xf numFmtId="0" fontId="8" fillId="0" borderId="0" xfId="0" applyFont="1"/>
    <xf numFmtId="0" fontId="10" fillId="5" borderId="9" xfId="0" applyFont="1" applyFill="1" applyBorder="1" applyAlignment="1">
      <alignment horizontal="center" vertical="center"/>
    </xf>
    <xf numFmtId="0" fontId="2" fillId="0" borderId="0" xfId="0" applyFont="1" applyAlignment="1">
      <alignment vertical="center"/>
    </xf>
    <xf numFmtId="0" fontId="11" fillId="0" borderId="0" xfId="0" applyFont="1"/>
    <xf numFmtId="0" fontId="10" fillId="5" borderId="12" xfId="0" applyFont="1" applyFill="1" applyBorder="1" applyAlignment="1">
      <alignment horizontal="center" vertical="center"/>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4" borderId="32"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2" borderId="3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4" borderId="36" xfId="0" applyFont="1" applyFill="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14" fillId="14" borderId="10" xfId="0" applyFont="1" applyFill="1" applyBorder="1" applyAlignment="1">
      <alignment horizontal="center" vertical="center"/>
    </xf>
    <xf numFmtId="0" fontId="12" fillId="14" borderId="10" xfId="0" applyFont="1" applyFill="1" applyBorder="1" applyAlignment="1">
      <alignment horizontal="center" vertical="center" wrapText="1"/>
    </xf>
    <xf numFmtId="0" fontId="1" fillId="0" borderId="1" xfId="0" applyFont="1" applyBorder="1"/>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4" xfId="0" applyFont="1" applyFill="1" applyBorder="1" applyAlignment="1">
      <alignment horizontal="center" vertical="center"/>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5" fillId="0" borderId="0" xfId="0" applyFont="1" applyAlignment="1">
      <alignment vertical="center"/>
    </xf>
    <xf numFmtId="0" fontId="17" fillId="0" borderId="0" xfId="0" applyFont="1" applyAlignment="1">
      <alignment vertical="top"/>
    </xf>
    <xf numFmtId="0" fontId="18" fillId="0" borderId="0" xfId="0" applyFont="1" applyAlignment="1">
      <alignment vertical="center"/>
    </xf>
    <xf numFmtId="0" fontId="0" fillId="0" borderId="1" xfId="0" applyBorder="1"/>
    <xf numFmtId="0" fontId="0" fillId="0" borderId="44" xfId="0" applyBorder="1"/>
    <xf numFmtId="0" fontId="0" fillId="16" borderId="1" xfId="0" applyFill="1" applyBorder="1"/>
    <xf numFmtId="0" fontId="0" fillId="13" borderId="1" xfId="0" applyFill="1" applyBorder="1"/>
    <xf numFmtId="0" fontId="0" fillId="15" borderId="1" xfId="0" applyFill="1" applyBorder="1"/>
    <xf numFmtId="0" fontId="0" fillId="15" borderId="44" xfId="0" applyFill="1" applyBorder="1"/>
    <xf numFmtId="0" fontId="0" fillId="0" borderId="38" xfId="0" applyBorder="1"/>
    <xf numFmtId="0" fontId="14" fillId="14" borderId="51" xfId="0" applyFont="1" applyFill="1" applyBorder="1" applyAlignment="1">
      <alignment horizontal="center" vertical="center"/>
    </xf>
    <xf numFmtId="0" fontId="0" fillId="3" borderId="1" xfId="0" applyFill="1" applyBorder="1"/>
    <xf numFmtId="0" fontId="0" fillId="17" borderId="1" xfId="0" applyFill="1" applyBorder="1"/>
    <xf numFmtId="0" fontId="24" fillId="0" borderId="38"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4" xfId="0" applyFont="1" applyBorder="1" applyAlignment="1">
      <alignment horizontal="center" vertical="center" wrapText="1"/>
    </xf>
    <xf numFmtId="0" fontId="27" fillId="18" borderId="37" xfId="0" applyFont="1" applyFill="1" applyBorder="1" applyAlignment="1">
      <alignment horizontal="center" vertical="center"/>
    </xf>
    <xf numFmtId="0" fontId="22" fillId="18" borderId="37"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16" borderId="1" xfId="0" applyFont="1" applyFill="1" applyBorder="1"/>
    <xf numFmtId="0" fontId="13" fillId="20" borderId="1" xfId="0" applyFont="1" applyFill="1" applyBorder="1" applyAlignment="1">
      <alignment horizontal="center" vertical="center"/>
    </xf>
    <xf numFmtId="49" fontId="13" fillId="20" borderId="1" xfId="0" applyNumberFormat="1" applyFont="1" applyFill="1" applyBorder="1" applyAlignment="1">
      <alignment horizontal="center" vertical="center"/>
    </xf>
    <xf numFmtId="0" fontId="13" fillId="20" borderId="1" xfId="0"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xf>
    <xf numFmtId="49" fontId="0" fillId="0" borderId="1" xfId="0" applyNumberFormat="1" applyBorder="1"/>
    <xf numFmtId="49" fontId="0" fillId="15" borderId="1" xfId="0" applyNumberFormat="1" applyFill="1" applyBorder="1"/>
    <xf numFmtId="49" fontId="0" fillId="0" borderId="44" xfId="0" applyNumberFormat="1" applyBorder="1"/>
    <xf numFmtId="49" fontId="0" fillId="0" borderId="38" xfId="0" applyNumberFormat="1" applyBorder="1"/>
    <xf numFmtId="49" fontId="0" fillId="0" borderId="38" xfId="0" applyNumberFormat="1" applyBorder="1" applyAlignment="1">
      <alignment horizontal="center" vertical="center"/>
    </xf>
    <xf numFmtId="49" fontId="0" fillId="0" borderId="1" xfId="0" applyNumberFormat="1" applyBorder="1" applyAlignment="1">
      <alignment horizontal="center" vertical="center"/>
    </xf>
    <xf numFmtId="49" fontId="0" fillId="15" borderId="1" xfId="0" applyNumberFormat="1" applyFill="1" applyBorder="1" applyAlignment="1">
      <alignment horizontal="center" vertical="center"/>
    </xf>
    <xf numFmtId="49" fontId="0" fillId="0" borderId="44" xfId="0" applyNumberFormat="1" applyBorder="1" applyAlignment="1">
      <alignment horizontal="center" vertical="center"/>
    </xf>
    <xf numFmtId="0" fontId="0" fillId="15" borderId="1" xfId="0" applyFill="1" applyBorder="1" applyAlignment="1">
      <alignment horizontal="center" vertical="center"/>
    </xf>
    <xf numFmtId="49" fontId="0" fillId="0" borderId="0" xfId="0" applyNumberFormat="1"/>
    <xf numFmtId="49" fontId="0" fillId="15" borderId="1" xfId="0" applyNumberFormat="1" applyFill="1" applyBorder="1" applyAlignment="1">
      <alignment horizontal="center" vertical="center" wrapText="1"/>
    </xf>
    <xf numFmtId="0" fontId="27" fillId="18" borderId="41" xfId="0" applyFont="1" applyFill="1" applyBorder="1" applyAlignment="1">
      <alignment horizontal="center" vertical="center"/>
    </xf>
    <xf numFmtId="0" fontId="27" fillId="18" borderId="41" xfId="0" applyFont="1" applyFill="1" applyBorder="1" applyAlignment="1">
      <alignment horizontal="center" vertical="center" wrapText="1"/>
    </xf>
    <xf numFmtId="49" fontId="22" fillId="18" borderId="41" xfId="0" applyNumberFormat="1" applyFont="1" applyFill="1" applyBorder="1" applyAlignment="1">
      <alignment horizontal="center" vertical="center" wrapText="1"/>
    </xf>
    <xf numFmtId="0" fontId="22" fillId="18" borderId="41" xfId="0" applyFont="1" applyFill="1" applyBorder="1" applyAlignment="1">
      <alignment horizontal="center" vertical="center"/>
    </xf>
    <xf numFmtId="0" fontId="25" fillId="0" borderId="1" xfId="0" applyFont="1" applyBorder="1" applyAlignment="1">
      <alignment horizontal="center" vertical="center" wrapText="1"/>
    </xf>
    <xf numFmtId="0" fontId="12" fillId="6" borderId="17"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2" borderId="54" xfId="0" applyFont="1" applyFill="1" applyBorder="1" applyAlignment="1">
      <alignment horizontal="center" vertical="center" wrapText="1"/>
    </xf>
    <xf numFmtId="0" fontId="2" fillId="0" borderId="55" xfId="0" applyFont="1" applyBorder="1" applyAlignment="1">
      <alignment horizontal="center" vertical="center" wrapText="1"/>
    </xf>
    <xf numFmtId="0" fontId="1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3" fillId="0" borderId="1" xfId="0" applyFont="1" applyBorder="1" applyAlignment="1">
      <alignment vertical="center" wrapText="1"/>
    </xf>
    <xf numFmtId="49" fontId="0" fillId="15" borderId="44" xfId="0" applyNumberFormat="1" applyFill="1" applyBorder="1" applyAlignment="1">
      <alignment horizontal="center" vertical="center"/>
    </xf>
    <xf numFmtId="0" fontId="4" fillId="19" borderId="16" xfId="0" applyFont="1" applyFill="1" applyBorder="1" applyAlignment="1">
      <alignment horizontal="center"/>
    </xf>
    <xf numFmtId="49" fontId="0" fillId="0" borderId="1" xfId="0" applyNumberFormat="1" applyBorder="1" applyAlignment="1">
      <alignment vertical="justify" wrapText="1"/>
    </xf>
    <xf numFmtId="49" fontId="0" fillId="15" borderId="1" xfId="0" applyNumberFormat="1" applyFill="1" applyBorder="1" applyAlignment="1">
      <alignment vertical="justify" wrapText="1"/>
    </xf>
    <xf numFmtId="49" fontId="0" fillId="15" borderId="1" xfId="0" applyNumberFormat="1" applyFill="1" applyBorder="1" applyAlignment="1">
      <alignment horizontal="center" vertical="justify" wrapText="1"/>
    </xf>
    <xf numFmtId="49" fontId="0" fillId="16" borderId="1" xfId="0" applyNumberFormat="1" applyFill="1" applyBorder="1"/>
    <xf numFmtId="49" fontId="0" fillId="17" borderId="1" xfId="0" applyNumberFormat="1" applyFill="1" applyBorder="1"/>
    <xf numFmtId="49" fontId="0" fillId="15" borderId="1" xfId="0" applyNumberFormat="1" applyFill="1" applyBorder="1" applyAlignment="1">
      <alignment vertical="center"/>
    </xf>
    <xf numFmtId="0" fontId="0" fillId="21" borderId="1" xfId="0" applyFill="1" applyBorder="1"/>
    <xf numFmtId="49" fontId="0" fillId="21" borderId="1" xfId="0" applyNumberFormat="1" applyFill="1" applyBorder="1"/>
    <xf numFmtId="49" fontId="0" fillId="15" borderId="1" xfId="0" applyNumberFormat="1" applyFill="1" applyBorder="1" applyAlignment="1">
      <alignment horizontal="center"/>
    </xf>
    <xf numFmtId="0" fontId="4" fillId="19" borderId="56" xfId="0" applyFont="1" applyFill="1" applyBorder="1" applyAlignment="1">
      <alignment horizontal="center"/>
    </xf>
    <xf numFmtId="0" fontId="14" fillId="18" borderId="28" xfId="0" applyFont="1" applyFill="1" applyBorder="1" applyAlignment="1">
      <alignment horizontal="center" vertical="center"/>
    </xf>
    <xf numFmtId="0" fontId="31" fillId="19" borderId="56" xfId="0" applyFont="1" applyFill="1" applyBorder="1" applyAlignment="1">
      <alignment horizontal="center" vertical="center" wrapText="1"/>
    </xf>
    <xf numFmtId="49" fontId="29" fillId="0" borderId="1" xfId="0" applyNumberFormat="1" applyFont="1" applyBorder="1" applyAlignment="1">
      <alignment vertical="justify" wrapText="1"/>
    </xf>
    <xf numFmtId="0" fontId="29" fillId="17" borderId="1" xfId="0" applyFont="1" applyFill="1" applyBorder="1"/>
    <xf numFmtId="0" fontId="29" fillId="0" borderId="0" xfId="0" applyFont="1"/>
    <xf numFmtId="49" fontId="35" fillId="0" borderId="1" xfId="0" applyNumberFormat="1" applyFont="1" applyBorder="1" applyAlignment="1">
      <alignment vertical="justify" wrapText="1"/>
    </xf>
    <xf numFmtId="49" fontId="0" fillId="0" borderId="1" xfId="0" applyNumberFormat="1" applyBorder="1" applyAlignment="1">
      <alignment horizontal="center" vertical="center" wrapText="1"/>
    </xf>
    <xf numFmtId="0" fontId="2" fillId="22" borderId="8" xfId="0" applyFont="1" applyFill="1" applyBorder="1" applyAlignment="1">
      <alignment horizontal="center" vertical="center" wrapText="1"/>
    </xf>
    <xf numFmtId="0" fontId="2" fillId="22" borderId="32" xfId="0" applyFont="1" applyFill="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Border="1"/>
    <xf numFmtId="49" fontId="1" fillId="0" borderId="0" xfId="0" applyNumberFormat="1" applyFont="1"/>
    <xf numFmtId="49" fontId="22" fillId="0" borderId="1" xfId="0" applyNumberFormat="1" applyFont="1" applyBorder="1" applyAlignment="1">
      <alignment horizontal="center" vertical="center" wrapText="1"/>
    </xf>
    <xf numFmtId="49" fontId="0" fillId="15" borderId="1" xfId="0" applyNumberFormat="1" applyFill="1" applyBorder="1" applyAlignment="1">
      <alignment wrapText="1"/>
    </xf>
    <xf numFmtId="10" fontId="0" fillId="21" borderId="1" xfId="0" applyNumberFormat="1" applyFill="1" applyBorder="1"/>
    <xf numFmtId="10" fontId="0" fillId="0" borderId="0" xfId="0" applyNumberFormat="1"/>
    <xf numFmtId="10" fontId="0" fillId="0" borderId="1" xfId="0" applyNumberFormat="1" applyBorder="1"/>
    <xf numFmtId="10" fontId="0" fillId="0" borderId="1" xfId="0" applyNumberFormat="1" applyBorder="1" applyAlignment="1">
      <alignment horizontal="center" vertical="center"/>
    </xf>
    <xf numFmtId="10" fontId="30" fillId="0" borderId="16" xfId="0" applyNumberFormat="1" applyFont="1" applyBorder="1" applyAlignment="1">
      <alignment horizontal="center" vertical="center"/>
    </xf>
    <xf numFmtId="10" fontId="0" fillId="24" borderId="1" xfId="0" applyNumberFormat="1" applyFill="1" applyBorder="1" applyAlignment="1">
      <alignment vertical="center"/>
    </xf>
    <xf numFmtId="10" fontId="37" fillId="0" borderId="41" xfId="0" applyNumberFormat="1" applyFont="1" applyBorder="1" applyAlignment="1">
      <alignment horizontal="center" vertical="center" wrapText="1"/>
    </xf>
    <xf numFmtId="10" fontId="13" fillId="20" borderId="1" xfId="2" applyNumberFormat="1" applyFont="1" applyFill="1" applyBorder="1" applyAlignment="1">
      <alignment horizontal="center" vertical="center"/>
    </xf>
    <xf numFmtId="2" fontId="0" fillId="0" borderId="1" xfId="0" applyNumberFormat="1" applyBorder="1" applyAlignment="1">
      <alignment vertical="justify" wrapText="1"/>
    </xf>
    <xf numFmtId="0" fontId="10" fillId="18" borderId="26" xfId="0" applyFont="1" applyFill="1" applyBorder="1" applyAlignment="1">
      <alignment horizontal="center" vertical="center"/>
    </xf>
    <xf numFmtId="0" fontId="10" fillId="18" borderId="0" xfId="0" applyFont="1" applyFill="1" applyAlignment="1">
      <alignment horizontal="center" vertical="center"/>
    </xf>
    <xf numFmtId="10" fontId="2" fillId="0" borderId="0" xfId="0" applyNumberFormat="1" applyFont="1" applyAlignment="1">
      <alignment horizontal="center" vertical="center"/>
    </xf>
    <xf numFmtId="10" fontId="1" fillId="0" borderId="0" xfId="0" applyNumberFormat="1" applyFont="1"/>
    <xf numFmtId="10" fontId="13" fillId="0" borderId="1" xfId="0" applyNumberFormat="1" applyFont="1" applyBorder="1" applyAlignment="1">
      <alignment horizontal="center" vertical="center"/>
    </xf>
    <xf numFmtId="10" fontId="13" fillId="20" borderId="1" xfId="0" applyNumberFormat="1" applyFont="1" applyFill="1" applyBorder="1" applyAlignment="1">
      <alignment horizontal="center" vertical="center"/>
    </xf>
    <xf numFmtId="10" fontId="13" fillId="2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0" fontId="0" fillId="15" borderId="38" xfId="0" applyNumberFormat="1" applyFill="1" applyBorder="1" applyAlignment="1">
      <alignment horizontal="center" vertical="center"/>
    </xf>
    <xf numFmtId="49" fontId="0" fillId="15" borderId="38" xfId="0" applyNumberFormat="1" applyFill="1" applyBorder="1" applyAlignment="1">
      <alignment horizontal="center" vertical="center" wrapText="1"/>
    </xf>
    <xf numFmtId="0" fontId="0" fillId="21" borderId="54" xfId="0" applyFill="1" applyBorder="1"/>
    <xf numFmtId="49" fontId="0" fillId="0" borderId="54" xfId="0" applyNumberFormat="1" applyBorder="1"/>
    <xf numFmtId="10" fontId="37" fillId="0" borderId="1" xfId="0" applyNumberFormat="1" applyFont="1" applyBorder="1" applyAlignment="1">
      <alignment horizontal="center" vertical="center" wrapText="1"/>
    </xf>
    <xf numFmtId="49" fontId="0" fillId="0" borderId="61" xfId="0" applyNumberFormat="1" applyBorder="1"/>
    <xf numFmtId="0" fontId="0" fillId="0" borderId="61" xfId="0" applyBorder="1"/>
    <xf numFmtId="49" fontId="0" fillId="21" borderId="44" xfId="0" applyNumberFormat="1" applyFill="1" applyBorder="1"/>
    <xf numFmtId="0" fontId="0" fillId="21" borderId="38" xfId="0" applyFill="1" applyBorder="1"/>
    <xf numFmtId="49" fontId="0" fillId="15" borderId="38" xfId="0" applyNumberFormat="1" applyFill="1" applyBorder="1" applyAlignment="1">
      <alignment horizontal="center" vertical="center"/>
    </xf>
    <xf numFmtId="0" fontId="0" fillId="0" borderId="61" xfId="0" applyBorder="1" applyAlignment="1">
      <alignment horizontal="center" vertical="center"/>
    </xf>
    <xf numFmtId="0" fontId="0" fillId="0" borderId="38" xfId="0" applyBorder="1" applyAlignment="1">
      <alignment horizontal="center" vertical="center"/>
    </xf>
    <xf numFmtId="49" fontId="0" fillId="15" borderId="38" xfId="0" applyNumberFormat="1" applyFill="1" applyBorder="1" applyAlignment="1">
      <alignment vertical="center"/>
    </xf>
    <xf numFmtId="2" fontId="0" fillId="21" borderId="1" xfId="0" applyNumberFormat="1" applyFill="1" applyBorder="1"/>
    <xf numFmtId="164" fontId="0" fillId="0" borderId="61" xfId="0" applyNumberFormat="1" applyBorder="1"/>
    <xf numFmtId="10" fontId="0" fillId="15" borderId="1" xfId="0" applyNumberFormat="1" applyFill="1" applyBorder="1" applyAlignment="1">
      <alignment horizontal="center" vertical="center" wrapText="1"/>
    </xf>
    <xf numFmtId="0" fontId="43" fillId="18" borderId="37" xfId="0" applyFont="1" applyFill="1" applyBorder="1" applyAlignment="1">
      <alignment horizontal="center" vertical="center" wrapText="1"/>
    </xf>
    <xf numFmtId="0" fontId="4" fillId="25" borderId="60" xfId="0" applyFont="1" applyFill="1" applyBorder="1" applyAlignment="1">
      <alignment horizontal="center" vertical="center"/>
    </xf>
    <xf numFmtId="0" fontId="4" fillId="25" borderId="5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4" fillId="25" borderId="72" xfId="0"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44" fillId="0" borderId="77" xfId="0" applyFont="1"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17" fillId="0" borderId="0" xfId="0" applyFont="1" applyAlignment="1">
      <alignment horizontal="center" vertical="center"/>
    </xf>
    <xf numFmtId="49" fontId="41" fillId="0" borderId="61" xfId="0" applyNumberFormat="1" applyFont="1" applyBorder="1" applyAlignment="1">
      <alignment horizontal="center" vertical="center" wrapText="1"/>
    </xf>
    <xf numFmtId="49" fontId="22" fillId="18" borderId="46" xfId="0" applyNumberFormat="1" applyFont="1" applyFill="1" applyBorder="1" applyAlignment="1">
      <alignment horizontal="center" vertical="center" wrapText="1"/>
    </xf>
    <xf numFmtId="49" fontId="22" fillId="18" borderId="61" xfId="0" applyNumberFormat="1" applyFont="1" applyFill="1" applyBorder="1" applyAlignment="1">
      <alignment horizontal="center" vertical="center" wrapText="1"/>
    </xf>
    <xf numFmtId="0" fontId="22" fillId="18" borderId="61" xfId="0" applyFont="1" applyFill="1" applyBorder="1" applyAlignment="1">
      <alignment horizontal="center" vertical="center"/>
    </xf>
    <xf numFmtId="49" fontId="22" fillId="18" borderId="16" xfId="0" applyNumberFormat="1" applyFont="1" applyFill="1" applyBorder="1" applyAlignment="1">
      <alignment horizontal="center" vertical="center" wrapText="1"/>
    </xf>
    <xf numFmtId="0" fontId="22" fillId="18" borderId="43" xfId="0" applyFont="1" applyFill="1" applyBorder="1" applyAlignment="1">
      <alignment horizontal="center" vertical="center"/>
    </xf>
    <xf numFmtId="9" fontId="36" fillId="0" borderId="13" xfId="0" applyNumberFormat="1" applyFont="1" applyBorder="1" applyAlignment="1">
      <alignment horizontal="center" vertical="center"/>
    </xf>
    <xf numFmtId="49" fontId="29" fillId="0" borderId="1" xfId="0" applyNumberFormat="1" applyFont="1" applyBorder="1" applyAlignment="1">
      <alignment horizontal="center" vertical="center" wrapText="1" indent="1"/>
    </xf>
    <xf numFmtId="49" fontId="29" fillId="0" borderId="1" xfId="0" applyNumberFormat="1" applyFont="1" applyBorder="1" applyAlignment="1">
      <alignment horizontal="center" vertical="center"/>
    </xf>
    <xf numFmtId="10" fontId="0" fillId="0" borderId="38" xfId="0" applyNumberFormat="1" applyBorder="1" applyAlignment="1">
      <alignment horizontal="center" vertical="center"/>
    </xf>
    <xf numFmtId="10" fontId="0" fillId="24" borderId="1" xfId="0" applyNumberFormat="1" applyFill="1" applyBorder="1" applyAlignment="1">
      <alignment horizontal="center" vertical="center"/>
    </xf>
    <xf numFmtId="10" fontId="45" fillId="0" borderId="1" xfId="0" applyNumberFormat="1" applyFont="1" applyBorder="1" applyAlignment="1">
      <alignment horizontal="center" vertical="center"/>
    </xf>
    <xf numFmtId="10" fontId="0" fillId="0" borderId="0" xfId="0" applyNumberFormat="1" applyAlignment="1">
      <alignment horizontal="center" vertical="center"/>
    </xf>
    <xf numFmtId="10" fontId="46" fillId="0" borderId="1" xfId="0" applyNumberFormat="1" applyFont="1" applyBorder="1" applyAlignment="1">
      <alignment horizontal="center" vertical="center" wrapText="1"/>
    </xf>
    <xf numFmtId="10" fontId="46" fillId="0" borderId="38" xfId="0" applyNumberFormat="1" applyFont="1" applyBorder="1" applyAlignment="1">
      <alignment horizontal="center" vertical="center" wrapText="1"/>
    </xf>
    <xf numFmtId="10" fontId="46" fillId="26" borderId="38" xfId="0" applyNumberFormat="1" applyFont="1" applyFill="1" applyBorder="1" applyAlignment="1">
      <alignment horizontal="center" vertical="center" wrapText="1"/>
    </xf>
    <xf numFmtId="10" fontId="0" fillId="0" borderId="1" xfId="0" applyNumberFormat="1" applyBorder="1" applyAlignment="1">
      <alignment horizontal="center" vertical="center" wrapText="1"/>
    </xf>
    <xf numFmtId="10" fontId="29" fillId="0" borderId="1"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9" fillId="0" borderId="1" xfId="0" applyFont="1" applyBorder="1"/>
    <xf numFmtId="0" fontId="34"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xf>
    <xf numFmtId="0" fontId="17" fillId="0" borderId="0" xfId="0" applyFont="1" applyAlignment="1">
      <alignment horizontal="center" vertical="top"/>
    </xf>
    <xf numFmtId="10" fontId="32" fillId="0" borderId="1" xfId="0" applyNumberFormat="1" applyFont="1" applyBorder="1" applyAlignment="1">
      <alignment horizontal="center" vertical="center" wrapText="1"/>
    </xf>
    <xf numFmtId="10" fontId="23" fillId="0" borderId="44" xfId="0" applyNumberFormat="1" applyFont="1" applyBorder="1" applyAlignment="1">
      <alignment horizontal="center" vertical="center" wrapText="1"/>
    </xf>
    <xf numFmtId="10" fontId="32" fillId="0" borderId="44" xfId="0" applyNumberFormat="1" applyFont="1" applyBorder="1" applyAlignment="1">
      <alignment horizontal="center" vertical="center" wrapText="1"/>
    </xf>
    <xf numFmtId="10" fontId="32" fillId="0" borderId="45" xfId="0" applyNumberFormat="1" applyFont="1" applyBorder="1" applyAlignment="1">
      <alignment horizontal="center" vertical="center" wrapText="1"/>
    </xf>
    <xf numFmtId="0" fontId="0" fillId="0" borderId="0" xfId="0" applyAlignment="1">
      <alignment horizontal="center"/>
    </xf>
    <xf numFmtId="0" fontId="40" fillId="0" borderId="1" xfId="0" applyFont="1" applyBorder="1"/>
    <xf numFmtId="10" fontId="47" fillId="0" borderId="44" xfId="0" applyNumberFormat="1" applyFont="1" applyBorder="1" applyAlignment="1">
      <alignment horizontal="center" vertical="center" wrapText="1"/>
    </xf>
    <xf numFmtId="0" fontId="40" fillId="0" borderId="0" xfId="0" applyFont="1"/>
    <xf numFmtId="0" fontId="24" fillId="0" borderId="40" xfId="0" applyFont="1" applyBorder="1" applyAlignment="1">
      <alignment horizontal="center" vertical="center" wrapText="1"/>
    </xf>
    <xf numFmtId="49" fontId="29" fillId="0" borderId="38" xfId="0" applyNumberFormat="1" applyFont="1" applyBorder="1" applyAlignment="1">
      <alignment horizontal="center" vertical="center"/>
    </xf>
    <xf numFmtId="0" fontId="14" fillId="18" borderId="29" xfId="0" applyFont="1" applyFill="1" applyBorder="1" applyAlignment="1">
      <alignment horizontal="center" vertical="center" wrapText="1"/>
    </xf>
    <xf numFmtId="49" fontId="0" fillId="21" borderId="1" xfId="0" applyNumberFormat="1" applyFill="1" applyBorder="1" applyAlignment="1">
      <alignment horizontal="center" vertical="center"/>
    </xf>
    <xf numFmtId="165" fontId="0" fillId="0" borderId="61" xfId="0" applyNumberFormat="1" applyBorder="1" applyAlignment="1">
      <alignment horizontal="center" vertical="center"/>
    </xf>
    <xf numFmtId="2" fontId="0" fillId="0" borderId="38" xfId="0" applyNumberFormat="1" applyBorder="1" applyAlignment="1">
      <alignment horizontal="center" vertical="center"/>
    </xf>
    <xf numFmtId="49" fontId="13" fillId="29" borderId="1" xfId="0" applyNumberFormat="1" applyFont="1" applyFill="1" applyBorder="1" applyAlignment="1">
      <alignment horizontal="center" vertical="center"/>
    </xf>
    <xf numFmtId="0" fontId="52" fillId="0" borderId="0" xfId="0" applyFont="1"/>
    <xf numFmtId="0" fontId="53" fillId="18" borderId="28" xfId="0" applyFont="1" applyFill="1" applyBorder="1" applyAlignment="1">
      <alignment horizontal="center" vertical="center"/>
    </xf>
    <xf numFmtId="0" fontId="53" fillId="18" borderId="29" xfId="0" applyFont="1" applyFill="1" applyBorder="1" applyAlignment="1">
      <alignment horizontal="center" vertical="center" wrapText="1"/>
    </xf>
    <xf numFmtId="0" fontId="54" fillId="0" borderId="0" xfId="0" applyFont="1"/>
    <xf numFmtId="0" fontId="55" fillId="18" borderId="41" xfId="0" applyFont="1" applyFill="1" applyBorder="1" applyAlignment="1">
      <alignment horizontal="center" vertical="center"/>
    </xf>
    <xf numFmtId="0" fontId="55" fillId="18" borderId="41" xfId="0" applyFont="1" applyFill="1" applyBorder="1" applyAlignment="1">
      <alignment horizontal="center" vertical="center" wrapText="1"/>
    </xf>
    <xf numFmtId="0" fontId="56" fillId="18" borderId="26" xfId="0" applyFont="1" applyFill="1" applyBorder="1" applyAlignment="1">
      <alignment horizontal="center" vertical="center"/>
    </xf>
    <xf numFmtId="49" fontId="41" fillId="0" borderId="41" xfId="0" applyNumberFormat="1" applyFont="1" applyBorder="1" applyAlignment="1">
      <alignment horizontal="center" vertical="center" wrapText="1"/>
    </xf>
    <xf numFmtId="0" fontId="56" fillId="18" borderId="41" xfId="0" applyFont="1" applyFill="1" applyBorder="1" applyAlignment="1">
      <alignment horizontal="center" vertical="center"/>
    </xf>
    <xf numFmtId="0" fontId="56" fillId="18" borderId="0" xfId="0" applyFont="1" applyFill="1" applyAlignment="1">
      <alignment horizontal="center" vertical="center"/>
    </xf>
    <xf numFmtId="49" fontId="57" fillId="18" borderId="82" xfId="0" applyNumberFormat="1" applyFont="1" applyFill="1" applyBorder="1" applyAlignment="1">
      <alignment horizontal="center" vertical="center" wrapText="1"/>
    </xf>
    <xf numFmtId="49" fontId="57" fillId="18" borderId="41" xfId="0" applyNumberFormat="1" applyFont="1" applyFill="1" applyBorder="1" applyAlignment="1">
      <alignment horizontal="center" vertical="center" wrapText="1"/>
    </xf>
    <xf numFmtId="0" fontId="57" fillId="18" borderId="41" xfId="0" applyFont="1" applyFill="1" applyBorder="1" applyAlignment="1">
      <alignment horizontal="center" vertical="center"/>
    </xf>
    <xf numFmtId="0" fontId="58" fillId="0" borderId="0" xfId="0" applyFont="1"/>
    <xf numFmtId="0" fontId="59" fillId="28" borderId="58" xfId="0" applyFont="1" applyFill="1" applyBorder="1" applyAlignment="1">
      <alignment horizontal="justify" vertical="center" wrapText="1"/>
    </xf>
    <xf numFmtId="0" fontId="59" fillId="0" borderId="58" xfId="0" applyFont="1" applyBorder="1" applyAlignment="1">
      <alignment horizontal="justify" vertical="center" wrapText="1"/>
    </xf>
    <xf numFmtId="49" fontId="60" fillId="0" borderId="1" xfId="0" applyNumberFormat="1" applyFont="1" applyBorder="1" applyAlignment="1">
      <alignment horizontal="center" vertical="center"/>
    </xf>
    <xf numFmtId="49" fontId="60" fillId="15" borderId="1" xfId="0" applyNumberFormat="1" applyFont="1" applyFill="1" applyBorder="1" applyAlignment="1">
      <alignment horizontal="center" vertical="center"/>
    </xf>
    <xf numFmtId="10" fontId="60" fillId="15" borderId="1" xfId="0" applyNumberFormat="1" applyFont="1" applyFill="1" applyBorder="1" applyAlignment="1">
      <alignment horizontal="center" vertical="center"/>
    </xf>
    <xf numFmtId="0" fontId="39" fillId="13" borderId="1" xfId="0" applyFont="1" applyFill="1" applyBorder="1" applyAlignment="1">
      <alignment horizontal="center" vertical="center"/>
    </xf>
    <xf numFmtId="0" fontId="39" fillId="16" borderId="1" xfId="0" applyFont="1" applyFill="1" applyBorder="1" applyAlignment="1">
      <alignment horizontal="center" vertical="center"/>
    </xf>
    <xf numFmtId="0" fontId="61" fillId="16" borderId="1" xfId="0" applyFont="1" applyFill="1" applyBorder="1" applyAlignment="1">
      <alignment horizontal="center" vertical="center"/>
    </xf>
    <xf numFmtId="10" fontId="60" fillId="0" borderId="1" xfId="0" applyNumberFormat="1" applyFont="1" applyBorder="1" applyAlignment="1">
      <alignment horizontal="center" vertical="center"/>
    </xf>
    <xf numFmtId="0" fontId="63" fillId="18" borderId="29" xfId="0" applyFont="1" applyFill="1" applyBorder="1" applyAlignment="1">
      <alignment horizontal="center" vertical="center" wrapText="1"/>
    </xf>
    <xf numFmtId="49" fontId="64" fillId="0" borderId="41" xfId="0" applyNumberFormat="1" applyFont="1" applyBorder="1" applyAlignment="1">
      <alignment horizontal="center" vertical="center" wrapText="1"/>
    </xf>
    <xf numFmtId="49" fontId="65" fillId="20" borderId="1" xfId="0" applyNumberFormat="1" applyFont="1" applyFill="1" applyBorder="1" applyAlignment="1">
      <alignment horizontal="center" vertical="center"/>
    </xf>
    <xf numFmtId="0" fontId="66" fillId="0" borderId="0" xfId="0" applyFont="1"/>
    <xf numFmtId="0" fontId="60" fillId="15" borderId="1" xfId="0" applyFont="1" applyFill="1" applyBorder="1" applyAlignment="1">
      <alignment horizontal="center" vertical="center"/>
    </xf>
    <xf numFmtId="0" fontId="5" fillId="0" borderId="1" xfId="0" applyFont="1" applyBorder="1"/>
    <xf numFmtId="0" fontId="39" fillId="0" borderId="1" xfId="0" applyFont="1" applyBorder="1" applyAlignment="1">
      <alignment horizontal="center" vertical="center"/>
    </xf>
    <xf numFmtId="0" fontId="62" fillId="13" borderId="1" xfId="0" applyFont="1" applyFill="1" applyBorder="1" applyAlignment="1">
      <alignment horizontal="center" vertical="center"/>
    </xf>
    <xf numFmtId="0" fontId="60" fillId="15" borderId="44" xfId="0" applyFont="1" applyFill="1" applyBorder="1" applyAlignment="1">
      <alignment horizontal="center" vertical="center" wrapText="1"/>
    </xf>
    <xf numFmtId="49" fontId="60" fillId="0" borderId="44" xfId="0" applyNumberFormat="1" applyFont="1" applyBorder="1" applyAlignment="1">
      <alignment horizontal="center" vertical="center"/>
    </xf>
    <xf numFmtId="49" fontId="60" fillId="15" borderId="44" xfId="0" applyNumberFormat="1" applyFont="1" applyFill="1" applyBorder="1" applyAlignment="1">
      <alignment horizontal="center" vertical="center"/>
    </xf>
    <xf numFmtId="0" fontId="39" fillId="13" borderId="44" xfId="0" applyFont="1" applyFill="1" applyBorder="1" applyAlignment="1">
      <alignment horizontal="center" vertical="center"/>
    </xf>
    <xf numFmtId="0" fontId="39" fillId="16" borderId="44" xfId="0" applyFont="1" applyFill="1" applyBorder="1" applyAlignment="1">
      <alignment horizontal="center" vertical="center"/>
    </xf>
    <xf numFmtId="0" fontId="68" fillId="0" borderId="1" xfId="0" applyFont="1" applyBorder="1" applyAlignment="1">
      <alignment horizontal="justify" vertical="center" wrapText="1"/>
    </xf>
    <xf numFmtId="0" fontId="4" fillId="0" borderId="0" xfId="0" applyFont="1" applyAlignment="1">
      <alignment vertical="center" textRotation="90" wrapText="1"/>
    </xf>
    <xf numFmtId="49" fontId="60" fillId="15" borderId="1" xfId="0" applyNumberFormat="1" applyFont="1" applyFill="1" applyBorder="1" applyAlignment="1">
      <alignment horizontal="center" vertical="center" wrapText="1"/>
    </xf>
    <xf numFmtId="9" fontId="60" fillId="0" borderId="44" xfId="0" applyNumberFormat="1" applyFont="1" applyBorder="1" applyAlignment="1">
      <alignment horizontal="center" vertical="center"/>
    </xf>
    <xf numFmtId="0" fontId="0" fillId="0" borderId="14" xfId="0" applyBorder="1"/>
    <xf numFmtId="9" fontId="47" fillId="0" borderId="1" xfId="0" applyNumberFormat="1" applyFont="1" applyBorder="1" applyAlignment="1">
      <alignment horizontal="center" vertical="distributed" textRotation="90" justifyLastLine="1" readingOrder="1"/>
    </xf>
    <xf numFmtId="9" fontId="2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xf>
    <xf numFmtId="9" fontId="4" fillId="27" borderId="1" xfId="0" applyNumberFormat="1" applyFont="1" applyFill="1" applyBorder="1" applyAlignment="1">
      <alignment horizontal="center" vertical="center"/>
    </xf>
    <xf numFmtId="9" fontId="0" fillId="27" borderId="1" xfId="0" applyNumberFormat="1" applyFill="1" applyBorder="1" applyAlignment="1">
      <alignment horizontal="center"/>
    </xf>
    <xf numFmtId="49" fontId="65" fillId="20" borderId="44" xfId="0" applyNumberFormat="1" applyFont="1" applyFill="1" applyBorder="1" applyAlignment="1">
      <alignment horizontal="center" vertical="center"/>
    </xf>
    <xf numFmtId="10" fontId="0" fillId="0" borderId="44" xfId="0" applyNumberFormat="1" applyBorder="1" applyAlignment="1">
      <alignment horizontal="center" vertical="center"/>
    </xf>
    <xf numFmtId="49" fontId="0" fillId="0" borderId="1" xfId="0" applyNumberFormat="1" applyBorder="1" applyAlignment="1">
      <alignment horizontal="center" vertical="justify" wrapText="1"/>
    </xf>
    <xf numFmtId="10" fontId="0" fillId="24" borderId="38" xfId="0" applyNumberFormat="1" applyFill="1" applyBorder="1" applyAlignment="1">
      <alignment horizontal="center" vertical="center"/>
    </xf>
    <xf numFmtId="10" fontId="35" fillId="0" borderId="1" xfId="0" applyNumberFormat="1" applyFont="1" applyBorder="1" applyAlignment="1">
      <alignment horizontal="center" vertical="center" wrapText="1"/>
    </xf>
    <xf numFmtId="0" fontId="0" fillId="21" borderId="1" xfId="0" applyFill="1" applyBorder="1" applyAlignment="1">
      <alignment horizontal="center" vertical="center"/>
    </xf>
    <xf numFmtId="49" fontId="29" fillId="0" borderId="1" xfId="0" applyNumberFormat="1" applyFont="1" applyBorder="1" applyAlignment="1">
      <alignment horizontal="center" vertical="center" wrapText="1"/>
    </xf>
    <xf numFmtId="10" fontId="0" fillId="0" borderId="65" xfId="0" applyNumberFormat="1" applyBorder="1" applyAlignment="1">
      <alignment horizontal="center" vertical="center"/>
    </xf>
    <xf numFmtId="9" fontId="0" fillId="0" borderId="0" xfId="0" applyNumberFormat="1" applyAlignment="1">
      <alignment horizontal="center"/>
    </xf>
    <xf numFmtId="9" fontId="66" fillId="0" borderId="0" xfId="0" applyNumberFormat="1" applyFont="1"/>
    <xf numFmtId="0" fontId="4" fillId="27" borderId="1" xfId="0" applyFont="1" applyFill="1" applyBorder="1"/>
    <xf numFmtId="9" fontId="24" fillId="16" borderId="1" xfId="0" applyNumberFormat="1" applyFont="1" applyFill="1" applyBorder="1" applyAlignment="1">
      <alignment horizontal="center" vertical="center" wrapText="1"/>
    </xf>
    <xf numFmtId="9" fontId="24" fillId="16" borderId="14" xfId="0" applyNumberFormat="1" applyFont="1" applyFill="1" applyBorder="1" applyAlignment="1">
      <alignment horizontal="center" vertical="center" wrapText="1"/>
    </xf>
    <xf numFmtId="10" fontId="0" fillId="0" borderId="44" xfId="0" applyNumberFormat="1" applyBorder="1" applyAlignment="1">
      <alignment vertical="center"/>
    </xf>
    <xf numFmtId="17" fontId="57" fillId="18" borderId="41" xfId="0" applyNumberFormat="1" applyFont="1" applyFill="1" applyBorder="1" applyAlignment="1">
      <alignment horizontal="center" vertical="center" wrapText="1"/>
    </xf>
    <xf numFmtId="10" fontId="60" fillId="21" borderId="1" xfId="0" applyNumberFormat="1" applyFont="1" applyFill="1" applyBorder="1" applyAlignment="1">
      <alignment horizontal="center" vertical="center"/>
    </xf>
    <xf numFmtId="49" fontId="60" fillId="21" borderId="1" xfId="0" applyNumberFormat="1" applyFont="1" applyFill="1" applyBorder="1" applyAlignment="1">
      <alignment horizontal="center" vertical="center"/>
    </xf>
    <xf numFmtId="10" fontId="0" fillId="15" borderId="1" xfId="0" applyNumberFormat="1" applyFill="1" applyBorder="1"/>
    <xf numFmtId="166" fontId="69" fillId="27" borderId="1" xfId="0" applyNumberFormat="1" applyFont="1" applyFill="1" applyBorder="1"/>
    <xf numFmtId="10" fontId="23" fillId="0" borderId="1" xfId="0" applyNumberFormat="1" applyFont="1" applyBorder="1" applyAlignment="1">
      <alignment vertical="center" wrapText="1"/>
    </xf>
    <xf numFmtId="10" fontId="0" fillId="15" borderId="1" xfId="0" applyNumberFormat="1" applyFill="1" applyBorder="1" applyAlignment="1">
      <alignment horizontal="center" vertical="center"/>
    </xf>
    <xf numFmtId="10" fontId="0" fillId="21" borderId="1" xfId="0" applyNumberFormat="1" applyFill="1" applyBorder="1" applyAlignment="1">
      <alignment horizontal="center" vertical="center"/>
    </xf>
    <xf numFmtId="10" fontId="0" fillId="21" borderId="61" xfId="0" applyNumberFormat="1" applyFill="1" applyBorder="1" applyAlignment="1">
      <alignment horizontal="center" vertical="center"/>
    </xf>
    <xf numFmtId="10" fontId="0" fillId="21" borderId="38" xfId="0" applyNumberFormat="1" applyFill="1" applyBorder="1" applyAlignment="1">
      <alignment horizontal="center" vertical="center"/>
    </xf>
    <xf numFmtId="10" fontId="0" fillId="15" borderId="1" xfId="0" applyNumberFormat="1" applyFill="1" applyBorder="1" applyAlignment="1">
      <alignment vertical="justify" wrapText="1"/>
    </xf>
    <xf numFmtId="10" fontId="0" fillId="21" borderId="1" xfId="0" applyNumberFormat="1" applyFill="1" applyBorder="1" applyAlignment="1">
      <alignment vertical="justify" wrapText="1"/>
    </xf>
    <xf numFmtId="167" fontId="0" fillId="15" borderId="0" xfId="0" applyNumberFormat="1" applyFill="1"/>
    <xf numFmtId="10" fontId="0" fillId="21" borderId="0" xfId="0" applyNumberFormat="1" applyFill="1"/>
    <xf numFmtId="49" fontId="0" fillId="21" borderId="1" xfId="0" applyNumberFormat="1" applyFill="1" applyBorder="1" applyAlignment="1">
      <alignment vertical="justify" wrapText="1"/>
    </xf>
    <xf numFmtId="0" fontId="10" fillId="18" borderId="41" xfId="0" applyFont="1" applyFill="1" applyBorder="1" applyAlignment="1">
      <alignment horizontal="center" vertical="center" wrapText="1"/>
    </xf>
    <xf numFmtId="0" fontId="10" fillId="18" borderId="41" xfId="0" applyFont="1" applyFill="1" applyBorder="1" applyAlignment="1">
      <alignment horizontal="center" vertical="center"/>
    </xf>
    <xf numFmtId="49" fontId="38" fillId="22" borderId="41" xfId="0" applyNumberFormat="1" applyFont="1" applyFill="1" applyBorder="1" applyAlignment="1">
      <alignment horizontal="center" vertical="center" wrapText="1"/>
    </xf>
    <xf numFmtId="49" fontId="28" fillId="18" borderId="82" xfId="0" applyNumberFormat="1" applyFont="1" applyFill="1" applyBorder="1" applyAlignment="1">
      <alignment horizontal="center" vertical="center" wrapText="1"/>
    </xf>
    <xf numFmtId="17" fontId="28" fillId="18" borderId="41" xfId="0" applyNumberFormat="1" applyFont="1" applyFill="1" applyBorder="1" applyAlignment="1">
      <alignment horizontal="center" vertical="center" wrapText="1"/>
    </xf>
    <xf numFmtId="49" fontId="28" fillId="18" borderId="41" xfId="0" applyNumberFormat="1" applyFont="1" applyFill="1" applyBorder="1" applyAlignment="1">
      <alignment horizontal="center" vertical="center" wrapText="1"/>
    </xf>
    <xf numFmtId="0" fontId="28" fillId="18" borderId="41" xfId="0" applyFont="1" applyFill="1" applyBorder="1" applyAlignment="1">
      <alignment horizontal="center" vertical="center"/>
    </xf>
    <xf numFmtId="0" fontId="2" fillId="23" borderId="38" xfId="0" applyFont="1" applyFill="1" applyBorder="1" applyAlignment="1">
      <alignment horizontal="center" vertical="center"/>
    </xf>
    <xf numFmtId="9" fontId="50" fillId="27" borderId="29" xfId="0" applyNumberFormat="1" applyFont="1" applyFill="1" applyBorder="1" applyAlignment="1">
      <alignment horizontal="center" vertical="center"/>
    </xf>
    <xf numFmtId="0" fontId="36" fillId="0" borderId="66" xfId="0" applyFont="1" applyBorder="1"/>
    <xf numFmtId="10" fontId="36" fillId="0" borderId="64" xfId="0" applyNumberFormat="1" applyFont="1" applyBorder="1" applyAlignment="1">
      <alignment vertical="center"/>
    </xf>
    <xf numFmtId="0" fontId="1" fillId="0" borderId="13" xfId="0" applyFont="1" applyBorder="1"/>
    <xf numFmtId="0" fontId="1" fillId="0" borderId="64" xfId="0" applyFont="1" applyBorder="1"/>
    <xf numFmtId="0" fontId="1" fillId="0" borderId="66" xfId="0" applyFont="1" applyBorder="1"/>
    <xf numFmtId="0" fontId="1" fillId="0" borderId="38" xfId="0" applyFont="1" applyBorder="1"/>
    <xf numFmtId="49" fontId="1" fillId="0" borderId="38" xfId="0" applyNumberFormat="1" applyFont="1" applyBorder="1"/>
    <xf numFmtId="10" fontId="13" fillId="0" borderId="1" xfId="2" applyNumberFormat="1" applyFont="1" applyBorder="1" applyAlignment="1">
      <alignment horizontal="center" vertical="center" wrapText="1"/>
    </xf>
    <xf numFmtId="10" fontId="13" fillId="0" borderId="1" xfId="2" applyNumberFormat="1" applyFont="1" applyFill="1" applyBorder="1" applyAlignment="1">
      <alignment horizontal="center" vertical="center" wrapText="1"/>
    </xf>
    <xf numFmtId="0" fontId="68" fillId="0" borderId="58" xfId="0" applyFont="1" applyBorder="1" applyAlignment="1">
      <alignment horizontal="justify" vertical="center" wrapText="1"/>
    </xf>
    <xf numFmtId="9" fontId="70" fillId="0" borderId="44" xfId="0" applyNumberFormat="1" applyFont="1" applyBorder="1" applyAlignment="1">
      <alignment horizontal="center" vertical="center"/>
    </xf>
    <xf numFmtId="10" fontId="70" fillId="0" borderId="1" xfId="0" applyNumberFormat="1" applyFont="1" applyBorder="1" applyAlignment="1">
      <alignment horizontal="center" vertical="center"/>
    </xf>
    <xf numFmtId="0" fontId="68" fillId="0" borderId="58" xfId="0" applyFont="1" applyBorder="1" applyAlignment="1">
      <alignment vertical="center" wrapText="1"/>
    </xf>
    <xf numFmtId="0" fontId="48" fillId="0" borderId="1" xfId="0" applyFont="1" applyBorder="1" applyAlignment="1">
      <alignment wrapText="1"/>
    </xf>
    <xf numFmtId="166" fontId="70" fillId="0" borderId="1" xfId="0" applyNumberFormat="1" applyFont="1" applyBorder="1" applyAlignment="1">
      <alignment horizontal="center" vertical="center"/>
    </xf>
    <xf numFmtId="0" fontId="68" fillId="0" borderId="62" xfId="0" applyFont="1" applyBorder="1" applyAlignment="1">
      <alignment horizontal="justify" vertical="center" wrapText="1"/>
    </xf>
    <xf numFmtId="0" fontId="68" fillId="0" borderId="44" xfId="0" applyFont="1" applyBorder="1" applyAlignment="1">
      <alignment vertical="center" wrapText="1"/>
    </xf>
    <xf numFmtId="0" fontId="40" fillId="0" borderId="1" xfId="0" applyFont="1" applyBorder="1" applyAlignment="1">
      <alignment horizontal="left" vertical="center" wrapText="1"/>
    </xf>
    <xf numFmtId="0" fontId="40" fillId="0" borderId="1" xfId="0" applyFont="1" applyBorder="1" applyAlignment="1">
      <alignment wrapText="1"/>
    </xf>
    <xf numFmtId="0" fontId="68" fillId="0" borderId="58" xfId="0" applyFont="1" applyBorder="1" applyAlignment="1">
      <alignment vertical="top" wrapText="1"/>
    </xf>
    <xf numFmtId="9" fontId="40" fillId="0" borderId="1" xfId="0" applyNumberFormat="1" applyFont="1" applyBorder="1" applyAlignment="1">
      <alignment horizontal="center" vertical="center"/>
    </xf>
    <xf numFmtId="0" fontId="72" fillId="0" borderId="1" xfId="0" applyFont="1" applyBorder="1" applyAlignment="1">
      <alignment horizontal="left" vertical="center"/>
    </xf>
    <xf numFmtId="0" fontId="68" fillId="0" borderId="1" xfId="0" applyFont="1" applyBorder="1" applyAlignment="1">
      <alignment vertical="center" wrapText="1"/>
    </xf>
    <xf numFmtId="0" fontId="68" fillId="0" borderId="1" xfId="0" applyFont="1" applyBorder="1" applyAlignment="1">
      <alignment vertical="top" wrapText="1"/>
    </xf>
    <xf numFmtId="0" fontId="40" fillId="0" borderId="1" xfId="0" applyFont="1" applyBorder="1" applyAlignment="1">
      <alignment horizontal="justify" vertical="center" wrapText="1"/>
    </xf>
    <xf numFmtId="9"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49" fontId="70" fillId="0" borderId="1" xfId="0" applyNumberFormat="1" applyFont="1" applyBorder="1" applyAlignment="1">
      <alignment vertical="center"/>
    </xf>
    <xf numFmtId="9" fontId="19" fillId="16" borderId="1" xfId="0" applyNumberFormat="1" applyFont="1" applyFill="1" applyBorder="1"/>
    <xf numFmtId="0" fontId="40" fillId="16" borderId="1" xfId="0" applyFont="1" applyFill="1" applyBorder="1" applyAlignment="1">
      <alignment horizontal="center" vertical="center" wrapText="1"/>
    </xf>
    <xf numFmtId="49" fontId="70" fillId="16" borderId="1" xfId="0" applyNumberFormat="1" applyFont="1" applyFill="1" applyBorder="1" applyAlignment="1">
      <alignment vertical="center"/>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25"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2"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13" borderId="10" xfId="0" applyFont="1" applyFill="1" applyBorder="1" applyAlignment="1">
      <alignment horizontal="center" vertical="center"/>
    </xf>
    <xf numFmtId="0" fontId="7" fillId="13" borderId="11" xfId="0" applyFont="1" applyFill="1" applyBorder="1" applyAlignment="1">
      <alignment horizontal="center" vertical="center"/>
    </xf>
    <xf numFmtId="0" fontId="7" fillId="9" borderId="2" xfId="0" applyFont="1" applyFill="1" applyBorder="1" applyAlignment="1">
      <alignment horizontal="center" vertical="center" textRotation="90" wrapText="1"/>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7" borderId="10" xfId="0" applyFont="1" applyFill="1" applyBorder="1" applyAlignment="1">
      <alignment horizontal="center" vertical="center"/>
    </xf>
    <xf numFmtId="0" fontId="7" fillId="12"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7" fillId="9" borderId="7" xfId="0" applyFont="1" applyFill="1" applyBorder="1" applyAlignment="1">
      <alignment horizontal="center" vertical="center" textRotation="90" wrapText="1"/>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7" fillId="12" borderId="12" xfId="0" applyFont="1" applyFill="1" applyBorder="1" applyAlignment="1">
      <alignment horizontal="center" vertical="center"/>
    </xf>
    <xf numFmtId="0" fontId="7" fillId="12" borderId="16" xfId="0" applyFont="1" applyFill="1" applyBorder="1" applyAlignment="1">
      <alignment horizontal="center" vertical="center"/>
    </xf>
    <xf numFmtId="0" fontId="7" fillId="12" borderId="43"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7" fillId="13" borderId="12"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12"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15" fillId="11" borderId="9" xfId="0" applyFont="1" applyFill="1" applyBorder="1" applyAlignment="1">
      <alignment horizontal="center" vertical="center"/>
    </xf>
    <xf numFmtId="0" fontId="15" fillId="11" borderId="10" xfId="0" applyFont="1" applyFill="1" applyBorder="1" applyAlignment="1">
      <alignment horizontal="center" vertical="center"/>
    </xf>
    <xf numFmtId="0" fontId="7" fillId="9" borderId="4" xfId="0" applyFont="1" applyFill="1" applyBorder="1" applyAlignment="1">
      <alignment horizontal="center" vertical="center" textRotation="90"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27"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27" xfId="0" applyFont="1" applyFill="1" applyBorder="1" applyAlignment="1">
      <alignment horizontal="left" vertical="center"/>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8"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5" xfId="0" applyFont="1" applyBorder="1" applyAlignment="1">
      <alignment horizontal="center" vertical="center" wrapText="1"/>
    </xf>
    <xf numFmtId="0" fontId="47" fillId="0" borderId="38" xfId="0" applyFont="1" applyBorder="1" applyAlignment="1">
      <alignment horizontal="center" vertical="center" wrapText="1"/>
    </xf>
    <xf numFmtId="0" fontId="24" fillId="0" borderId="86" xfId="0" applyFont="1" applyBorder="1" applyAlignment="1">
      <alignment horizontal="center" vertical="center" wrapText="1"/>
    </xf>
    <xf numFmtId="9" fontId="48" fillId="0" borderId="44" xfId="2" applyFont="1" applyBorder="1" applyAlignment="1">
      <alignment horizontal="center" vertical="center" wrapText="1"/>
    </xf>
    <xf numFmtId="9" fontId="48" fillId="0" borderId="45" xfId="2" applyFont="1" applyBorder="1" applyAlignment="1">
      <alignment horizontal="center" vertical="center" wrapText="1"/>
    </xf>
    <xf numFmtId="9" fontId="48" fillId="0" borderId="38" xfId="2" applyFont="1" applyBorder="1" applyAlignment="1">
      <alignment horizontal="center" vertical="center" wrapText="1"/>
    </xf>
    <xf numFmtId="0" fontId="47" fillId="0" borderId="90"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62"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64" xfId="0" applyFont="1" applyBorder="1" applyAlignment="1">
      <alignment horizontal="center" vertical="center" wrapText="1"/>
    </xf>
    <xf numFmtId="44" fontId="24" fillId="0" borderId="44" xfId="1" applyFont="1" applyFill="1" applyBorder="1" applyAlignment="1">
      <alignment horizontal="center" vertical="center" wrapText="1"/>
    </xf>
    <xf numFmtId="44" fontId="24" fillId="0" borderId="45" xfId="1" applyFont="1" applyFill="1" applyBorder="1" applyAlignment="1">
      <alignment horizontal="center" vertical="center" wrapText="1"/>
    </xf>
    <xf numFmtId="44" fontId="24" fillId="0" borderId="38" xfId="1" applyFont="1" applyFill="1" applyBorder="1" applyAlignment="1">
      <alignment horizontal="center" vertical="center" wrapText="1"/>
    </xf>
    <xf numFmtId="9" fontId="47" fillId="0" borderId="87" xfId="0" applyNumberFormat="1" applyFont="1" applyBorder="1" applyAlignment="1">
      <alignment horizontal="center" vertical="center" wrapText="1"/>
    </xf>
    <xf numFmtId="9" fontId="47" fillId="0" borderId="88" xfId="0" applyNumberFormat="1" applyFont="1" applyBorder="1" applyAlignment="1">
      <alignment horizontal="center" vertical="center" wrapText="1"/>
    </xf>
    <xf numFmtId="9" fontId="47" fillId="0" borderId="89" xfId="0" applyNumberFormat="1" applyFont="1" applyBorder="1" applyAlignment="1">
      <alignment horizontal="center" vertical="center" wrapText="1"/>
    </xf>
    <xf numFmtId="9" fontId="47" fillId="0" borderId="44" xfId="0" applyNumberFormat="1" applyFont="1" applyBorder="1" applyAlignment="1">
      <alignment horizontal="center" vertical="distributed" textRotation="90" justifyLastLine="1" readingOrder="1"/>
    </xf>
    <xf numFmtId="9" fontId="47" fillId="0" borderId="45" xfId="0" applyNumberFormat="1" applyFont="1" applyBorder="1" applyAlignment="1">
      <alignment horizontal="center" vertical="distributed" textRotation="90" justifyLastLine="1" readingOrder="1"/>
    </xf>
    <xf numFmtId="9" fontId="47" fillId="0" borderId="38" xfId="0" applyNumberFormat="1" applyFont="1" applyBorder="1" applyAlignment="1">
      <alignment horizontal="center" vertical="distributed" textRotation="90" justifyLastLine="1" readingOrder="1"/>
    </xf>
    <xf numFmtId="9" fontId="47" fillId="0" borderId="44" xfId="0" applyNumberFormat="1" applyFont="1" applyBorder="1" applyAlignment="1">
      <alignment horizontal="center" vertical="center" wrapText="1"/>
    </xf>
    <xf numFmtId="9" fontId="47" fillId="0" borderId="45" xfId="0" applyNumberFormat="1" applyFont="1" applyBorder="1" applyAlignment="1">
      <alignment horizontal="center" vertical="center" wrapText="1"/>
    </xf>
    <xf numFmtId="9" fontId="47" fillId="0" borderId="38"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8" xfId="0" applyFont="1" applyBorder="1" applyAlignment="1">
      <alignment horizontal="center" vertical="center" wrapText="1"/>
    </xf>
    <xf numFmtId="9" fontId="39" fillId="0" borderId="44" xfId="2" applyFont="1" applyBorder="1" applyAlignment="1">
      <alignment horizontal="center" vertical="center" wrapText="1"/>
    </xf>
    <xf numFmtId="9" fontId="39" fillId="0" borderId="45" xfId="2" applyFont="1" applyBorder="1" applyAlignment="1">
      <alignment horizontal="center" vertical="center" wrapText="1"/>
    </xf>
    <xf numFmtId="9" fontId="39" fillId="0" borderId="38" xfId="2" applyFont="1" applyBorder="1" applyAlignment="1">
      <alignment horizontal="center" vertical="center" wrapText="1"/>
    </xf>
    <xf numFmtId="9" fontId="24" fillId="16" borderId="1" xfId="0" applyNumberFormat="1" applyFont="1" applyFill="1" applyBorder="1" applyAlignment="1">
      <alignment horizontal="center" vertical="center" wrapText="1"/>
    </xf>
    <xf numFmtId="0" fontId="24" fillId="0" borderId="47" xfId="0" applyFont="1" applyBorder="1" applyAlignment="1">
      <alignment horizontal="center" vertical="center" wrapText="1"/>
    </xf>
    <xf numFmtId="0" fontId="17" fillId="0" borderId="0" xfId="0" applyFont="1" applyAlignment="1">
      <alignment horizontal="center" vertical="top"/>
    </xf>
    <xf numFmtId="0" fontId="18" fillId="0" borderId="0" xfId="0" applyFont="1" applyAlignment="1">
      <alignment horizontal="center" vertical="center"/>
    </xf>
    <xf numFmtId="0" fontId="17" fillId="0" borderId="0" xfId="0" applyFont="1" applyAlignment="1">
      <alignment horizontal="left" vertical="top"/>
    </xf>
    <xf numFmtId="0" fontId="28" fillId="18" borderId="46" xfId="0" applyFont="1" applyFill="1" applyBorder="1" applyAlignment="1">
      <alignment horizontal="center" vertical="center"/>
    </xf>
    <xf numFmtId="0" fontId="28" fillId="18" borderId="16" xfId="0" applyFont="1" applyFill="1" applyBorder="1" applyAlignment="1">
      <alignment horizontal="center" vertical="center"/>
    </xf>
    <xf numFmtId="0" fontId="28" fillId="18" borderId="43" xfId="0" applyFont="1" applyFill="1" applyBorder="1" applyAlignment="1">
      <alignment horizontal="center" vertical="center"/>
    </xf>
    <xf numFmtId="0" fontId="4" fillId="19" borderId="16" xfId="0" applyFont="1" applyFill="1" applyBorder="1" applyAlignment="1">
      <alignment horizontal="center"/>
    </xf>
    <xf numFmtId="0" fontId="4" fillId="19" borderId="56" xfId="0" applyFont="1" applyFill="1" applyBorder="1" applyAlignment="1">
      <alignment horizontal="center"/>
    </xf>
    <xf numFmtId="9" fontId="39" fillId="0" borderId="47" xfId="2" applyFont="1" applyBorder="1" applyAlignment="1">
      <alignment horizontal="center" vertical="center" wrapText="1"/>
    </xf>
    <xf numFmtId="0" fontId="42" fillId="18" borderId="46" xfId="0" applyFont="1" applyFill="1" applyBorder="1" applyAlignment="1">
      <alignment horizontal="center" vertical="center"/>
    </xf>
    <xf numFmtId="0" fontId="42" fillId="18" borderId="16" xfId="0" applyFont="1" applyFill="1" applyBorder="1" applyAlignment="1">
      <alignment horizontal="center" vertical="center"/>
    </xf>
    <xf numFmtId="0" fontId="42" fillId="18" borderId="43" xfId="0" applyFont="1" applyFill="1" applyBorder="1" applyAlignment="1">
      <alignment horizontal="center" vertical="center"/>
    </xf>
    <xf numFmtId="0" fontId="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0" fillId="19" borderId="46" xfId="0" applyFont="1" applyFill="1" applyBorder="1" applyAlignment="1">
      <alignment horizontal="center" vertical="center"/>
    </xf>
    <xf numFmtId="0" fontId="30" fillId="19" borderId="16" xfId="0" applyFont="1" applyFill="1" applyBorder="1" applyAlignment="1">
      <alignment horizontal="center" vertical="center"/>
    </xf>
    <xf numFmtId="0" fontId="30" fillId="19" borderId="43" xfId="0" applyFont="1" applyFill="1" applyBorder="1" applyAlignment="1">
      <alignment horizontal="center" vertical="center"/>
    </xf>
    <xf numFmtId="9" fontId="23" fillId="0" borderId="1" xfId="0" applyNumberFormat="1" applyFont="1" applyBorder="1" applyAlignment="1">
      <alignment horizontal="center" vertical="center" wrapText="1" readingOrder="1"/>
    </xf>
    <xf numFmtId="0" fontId="33" fillId="0" borderId="44" xfId="0" applyFont="1" applyBorder="1" applyAlignment="1">
      <alignment horizontal="center" vertical="center" wrapText="1"/>
    </xf>
    <xf numFmtId="0" fontId="33" fillId="0" borderId="45"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9" fontId="32" fillId="0" borderId="44" xfId="0" applyNumberFormat="1" applyFont="1" applyBorder="1" applyAlignment="1">
      <alignment horizontal="center" vertical="center" wrapText="1" readingOrder="1"/>
    </xf>
    <xf numFmtId="9" fontId="32" fillId="0" borderId="45" xfId="0" applyNumberFormat="1" applyFont="1" applyBorder="1" applyAlignment="1">
      <alignment horizontal="center" vertical="center" wrapText="1" readingOrder="1"/>
    </xf>
    <xf numFmtId="9" fontId="23" fillId="0" borderId="44" xfId="0" applyNumberFormat="1" applyFont="1" applyBorder="1" applyAlignment="1">
      <alignment horizontal="center" vertical="center" wrapText="1" readingOrder="1"/>
    </xf>
    <xf numFmtId="9" fontId="23" fillId="0" borderId="45" xfId="0" applyNumberFormat="1" applyFont="1" applyBorder="1" applyAlignment="1">
      <alignment horizontal="center" vertical="center" wrapText="1" readingOrder="1"/>
    </xf>
    <xf numFmtId="9" fontId="23" fillId="0" borderId="38" xfId="0" applyNumberFormat="1" applyFont="1" applyBorder="1" applyAlignment="1">
      <alignment horizontal="center" vertical="center" wrapText="1" readingOrder="1"/>
    </xf>
    <xf numFmtId="9" fontId="47" fillId="0" borderId="1" xfId="0" applyNumberFormat="1" applyFont="1" applyBorder="1" applyAlignment="1">
      <alignment horizontal="center" vertical="center" wrapText="1" readingOrder="1"/>
    </xf>
    <xf numFmtId="166" fontId="13" fillId="0" borderId="1" xfId="2" applyNumberFormat="1" applyFont="1" applyBorder="1" applyAlignment="1">
      <alignment horizontal="center" vertical="center" wrapText="1"/>
    </xf>
    <xf numFmtId="0" fontId="14" fillId="18" borderId="46" xfId="0" applyFont="1" applyFill="1" applyBorder="1" applyAlignment="1">
      <alignment horizontal="center" vertical="center"/>
    </xf>
    <xf numFmtId="0" fontId="14" fillId="18" borderId="16" xfId="0" applyFont="1" applyFill="1" applyBorder="1" applyAlignment="1">
      <alignment horizontal="center" vertical="center"/>
    </xf>
    <xf numFmtId="0" fontId="14" fillId="18" borderId="43" xfId="0" applyFont="1" applyFill="1" applyBorder="1" applyAlignment="1">
      <alignment horizontal="center" vertical="center"/>
    </xf>
    <xf numFmtId="0" fontId="7" fillId="9" borderId="1" xfId="0" applyFont="1" applyFill="1" applyBorder="1" applyAlignment="1">
      <alignment horizontal="center" vertical="center" textRotation="90" wrapText="1"/>
    </xf>
    <xf numFmtId="0" fontId="7" fillId="9" borderId="1" xfId="0" applyFont="1" applyFill="1" applyBorder="1" applyAlignment="1">
      <alignment horizontal="center" vertical="center" wrapText="1"/>
    </xf>
    <xf numFmtId="0" fontId="9" fillId="0" borderId="27" xfId="0" applyFont="1" applyBorder="1" applyAlignment="1">
      <alignment horizontal="center" vertical="center"/>
    </xf>
    <xf numFmtId="0" fontId="9" fillId="0" borderId="0" xfId="0" applyFont="1" applyAlignment="1">
      <alignment horizontal="center" vertical="center"/>
    </xf>
    <xf numFmtId="0" fontId="14" fillId="18" borderId="28" xfId="0" applyFont="1" applyFill="1" applyBorder="1" applyAlignment="1">
      <alignment horizontal="center" vertical="center"/>
    </xf>
    <xf numFmtId="0" fontId="14" fillId="18" borderId="42" xfId="0" applyFont="1" applyFill="1" applyBorder="1" applyAlignment="1">
      <alignment horizontal="center" vertical="center"/>
    </xf>
    <xf numFmtId="0" fontId="14" fillId="18" borderId="69"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4" fillId="0" borderId="67" xfId="0" applyFont="1" applyBorder="1" applyAlignment="1">
      <alignment horizontal="center" vertical="center" textRotation="90" wrapText="1"/>
    </xf>
    <xf numFmtId="0" fontId="4" fillId="0" borderId="68" xfId="0" applyFont="1" applyBorder="1" applyAlignment="1">
      <alignment horizontal="center" vertical="center" textRotation="90" wrapText="1"/>
    </xf>
    <xf numFmtId="0" fontId="4" fillId="0" borderId="66" xfId="0" applyFont="1" applyBorder="1" applyAlignment="1">
      <alignment horizontal="center" vertical="center" textRotation="90" wrapText="1"/>
    </xf>
    <xf numFmtId="0" fontId="4" fillId="0" borderId="54" xfId="0" applyFont="1" applyBorder="1" applyAlignment="1">
      <alignment horizontal="center" vertical="center" textRotation="90" wrapText="1"/>
    </xf>
    <xf numFmtId="0" fontId="4" fillId="0" borderId="1" xfId="0" applyFont="1" applyBorder="1" applyAlignment="1">
      <alignment horizontal="center" vertical="center"/>
    </xf>
    <xf numFmtId="0" fontId="49" fillId="0" borderId="1" xfId="0" applyFont="1" applyBorder="1" applyAlignment="1">
      <alignment horizontal="center" vertical="center"/>
    </xf>
    <xf numFmtId="0" fontId="4" fillId="0" borderId="84" xfId="0" applyFont="1" applyBorder="1" applyAlignment="1">
      <alignment horizontal="center" vertical="center" textRotation="90" wrapText="1"/>
    </xf>
    <xf numFmtId="0" fontId="4" fillId="0" borderId="85" xfId="0" applyFont="1" applyBorder="1" applyAlignment="1">
      <alignment horizontal="center" vertical="center" textRotation="90" wrapText="1"/>
    </xf>
    <xf numFmtId="0" fontId="4" fillId="0" borderId="83" xfId="0" applyFont="1" applyBorder="1" applyAlignment="1">
      <alignment horizontal="center" vertical="center" textRotation="90" wrapText="1"/>
    </xf>
    <xf numFmtId="9" fontId="0" fillId="0" borderId="61" xfId="0" applyNumberFormat="1" applyBorder="1" applyAlignment="1">
      <alignment horizontal="center" vertical="center"/>
    </xf>
    <xf numFmtId="9" fontId="0" fillId="0" borderId="62" xfId="0" applyNumberFormat="1" applyBorder="1" applyAlignment="1">
      <alignment horizontal="center" vertical="center"/>
    </xf>
    <xf numFmtId="9" fontId="0" fillId="0" borderId="54" xfId="0" applyNumberFormat="1" applyBorder="1" applyAlignment="1">
      <alignment horizontal="center" vertical="center"/>
    </xf>
    <xf numFmtId="9" fontId="0" fillId="0" borderId="58" xfId="0" applyNumberFormat="1" applyBorder="1" applyAlignment="1">
      <alignment horizontal="center" vertical="center"/>
    </xf>
    <xf numFmtId="0" fontId="4" fillId="0" borderId="1" xfId="0" applyFont="1" applyBorder="1" applyAlignment="1">
      <alignment horizontal="center"/>
    </xf>
    <xf numFmtId="9" fontId="0" fillId="0" borderId="44" xfId="0" applyNumberFormat="1" applyBorder="1" applyAlignment="1">
      <alignment horizontal="center" vertical="center"/>
    </xf>
    <xf numFmtId="9" fontId="0" fillId="0" borderId="45" xfId="0" applyNumberFormat="1" applyBorder="1" applyAlignment="1">
      <alignment horizontal="center" vertical="center"/>
    </xf>
    <xf numFmtId="9" fontId="0" fillId="0" borderId="38" xfId="0" applyNumberFormat="1" applyBorder="1" applyAlignment="1">
      <alignment horizontal="center" vertical="center"/>
    </xf>
    <xf numFmtId="9" fontId="0" fillId="0" borderId="86" xfId="0" applyNumberFormat="1" applyBorder="1" applyAlignment="1">
      <alignment horizontal="center" vertical="center"/>
    </xf>
    <xf numFmtId="0" fontId="51" fillId="18" borderId="46" xfId="0" applyFont="1" applyFill="1" applyBorder="1" applyAlignment="1">
      <alignment horizontal="center" vertical="center"/>
    </xf>
    <xf numFmtId="0" fontId="51" fillId="18" borderId="16" xfId="0" applyFont="1" applyFill="1" applyBorder="1" applyAlignment="1">
      <alignment horizontal="center" vertical="center"/>
    </xf>
    <xf numFmtId="0" fontId="51" fillId="18" borderId="43" xfId="0" applyFont="1" applyFill="1" applyBorder="1" applyAlignment="1">
      <alignment horizontal="center" vertical="center"/>
    </xf>
    <xf numFmtId="0" fontId="53" fillId="18" borderId="28" xfId="0" applyFont="1" applyFill="1" applyBorder="1" applyAlignment="1">
      <alignment horizontal="center" vertical="center"/>
    </xf>
    <xf numFmtId="0" fontId="53" fillId="18" borderId="42" xfId="0" applyFont="1" applyFill="1" applyBorder="1" applyAlignment="1">
      <alignment horizontal="center" vertical="center"/>
    </xf>
    <xf numFmtId="0" fontId="53" fillId="18" borderId="69" xfId="0" applyFont="1" applyFill="1" applyBorder="1" applyAlignment="1">
      <alignment horizontal="center" vertical="center"/>
    </xf>
    <xf numFmtId="9" fontId="0" fillId="0" borderId="1" xfId="0" applyNumberFormat="1" applyBorder="1" applyAlignment="1">
      <alignment horizontal="center" vertical="center"/>
    </xf>
    <xf numFmtId="0" fontId="63" fillId="18" borderId="28" xfId="0" applyFont="1" applyFill="1" applyBorder="1" applyAlignment="1">
      <alignment horizontal="center" vertical="center"/>
    </xf>
    <xf numFmtId="0" fontId="63" fillId="18" borderId="42" xfId="0" applyFont="1" applyFill="1" applyBorder="1" applyAlignment="1">
      <alignment horizontal="center" vertical="center"/>
    </xf>
    <xf numFmtId="0" fontId="63" fillId="18" borderId="69" xfId="0" applyFont="1" applyFill="1" applyBorder="1" applyAlignment="1">
      <alignment horizontal="center" vertical="center"/>
    </xf>
    <xf numFmtId="0" fontId="0" fillId="0" borderId="1" xfId="0" applyBorder="1" applyAlignment="1">
      <alignment horizontal="center" vertical="center"/>
    </xf>
    <xf numFmtId="0" fontId="49" fillId="0" borderId="1" xfId="0" applyFont="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81" xfId="0" applyBorder="1" applyAlignment="1">
      <alignment horizontal="center" vertical="center"/>
    </xf>
    <xf numFmtId="0" fontId="23" fillId="0" borderId="44" xfId="0" applyFont="1" applyBorder="1" applyAlignment="1">
      <alignment horizontal="center" vertical="center" textRotation="90" wrapText="1"/>
    </xf>
    <xf numFmtId="0" fontId="23" fillId="0" borderId="45" xfId="0" applyFont="1" applyBorder="1" applyAlignment="1">
      <alignment horizontal="center" vertical="center" textRotation="90" wrapText="1"/>
    </xf>
    <xf numFmtId="0" fontId="7" fillId="0" borderId="44" xfId="0" applyFont="1" applyBorder="1" applyAlignment="1">
      <alignment horizontal="center" vertical="center" textRotation="90" wrapText="1"/>
    </xf>
    <xf numFmtId="0" fontId="7" fillId="0" borderId="45" xfId="0" applyFont="1" applyBorder="1" applyAlignment="1">
      <alignment horizontal="center" vertical="center" textRotation="90" wrapText="1"/>
    </xf>
    <xf numFmtId="0" fontId="25" fillId="0" borderId="1" xfId="0" applyFont="1" applyBorder="1" applyAlignment="1">
      <alignment horizontal="center" wrapText="1"/>
    </xf>
    <xf numFmtId="0" fontId="25" fillId="0" borderId="1" xfId="0" applyFont="1" applyBorder="1" applyAlignment="1">
      <alignment horizontal="center"/>
    </xf>
    <xf numFmtId="0" fontId="23" fillId="0" borderId="38" xfId="0" applyFont="1" applyBorder="1" applyAlignment="1">
      <alignment horizontal="center" vertical="center" textRotation="90" wrapText="1"/>
    </xf>
    <xf numFmtId="0" fontId="7" fillId="0" borderId="38" xfId="0" applyFont="1" applyBorder="1" applyAlignment="1">
      <alignment horizontal="center" vertical="center" textRotation="90" wrapText="1"/>
    </xf>
    <xf numFmtId="0" fontId="23" fillId="0" borderId="52" xfId="0" applyFont="1" applyBorder="1" applyAlignment="1">
      <alignment horizontal="center" vertical="center" textRotation="90" wrapText="1"/>
    </xf>
    <xf numFmtId="0" fontId="23" fillId="0" borderId="39" xfId="0" applyFont="1" applyBorder="1" applyAlignment="1">
      <alignment horizontal="center" vertical="center" textRotation="90" wrapText="1"/>
    </xf>
    <xf numFmtId="0" fontId="23" fillId="0" borderId="1" xfId="0" applyFont="1" applyBorder="1" applyAlignment="1">
      <alignment horizontal="center" vertical="center" textRotation="90" wrapText="1"/>
    </xf>
    <xf numFmtId="0" fontId="26" fillId="18" borderId="46" xfId="0" applyFont="1" applyFill="1" applyBorder="1" applyAlignment="1">
      <alignment horizontal="center" vertical="center"/>
    </xf>
    <xf numFmtId="0" fontId="26" fillId="18" borderId="16" xfId="0" applyFont="1" applyFill="1" applyBorder="1" applyAlignment="1">
      <alignment horizontal="center" vertical="center"/>
    </xf>
    <xf numFmtId="0" fontId="7" fillId="0" borderId="52" xfId="0" applyFont="1" applyBorder="1" applyAlignment="1">
      <alignment horizontal="center" vertical="center" textRotation="90" wrapText="1"/>
    </xf>
    <xf numFmtId="0" fontId="7" fillId="0" borderId="39"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7" fillId="0" borderId="27" xfId="0" applyFont="1" applyBorder="1" applyAlignment="1">
      <alignment horizontal="center" vertical="center" textRotation="90" wrapText="1"/>
    </xf>
    <xf numFmtId="0" fontId="7" fillId="0" borderId="57" xfId="0" applyFont="1" applyBorder="1" applyAlignment="1">
      <alignment horizontal="center" vertical="center" textRotation="90" wrapText="1"/>
    </xf>
    <xf numFmtId="0" fontId="13" fillId="0" borderId="44" xfId="0" applyFont="1" applyBorder="1" applyAlignment="1">
      <alignment horizontal="center" vertical="center" wrapText="1"/>
    </xf>
    <xf numFmtId="0" fontId="13" fillId="0" borderId="38" xfId="0" applyFont="1" applyBorder="1" applyAlignment="1">
      <alignment horizontal="center" vertical="center" wrapText="1"/>
    </xf>
    <xf numFmtId="0" fontId="14" fillId="5" borderId="12" xfId="0" applyFont="1" applyFill="1" applyBorder="1" applyAlignment="1">
      <alignment horizontal="center" vertical="center"/>
    </xf>
    <xf numFmtId="0" fontId="14" fillId="8" borderId="51" xfId="0" applyFont="1" applyFill="1" applyBorder="1" applyAlignment="1">
      <alignment horizontal="center" vertical="center"/>
    </xf>
    <xf numFmtId="0" fontId="14" fillId="8" borderId="34" xfId="0" applyFont="1" applyFill="1" applyBorder="1" applyAlignment="1">
      <alignment horizontal="center" vertical="center"/>
    </xf>
    <xf numFmtId="0" fontId="20" fillId="3" borderId="48" xfId="0" applyFont="1" applyFill="1" applyBorder="1" applyAlignment="1">
      <alignment horizontal="center" vertical="center"/>
    </xf>
    <xf numFmtId="0" fontId="20" fillId="4" borderId="48" xfId="0" applyFont="1" applyFill="1" applyBorder="1" applyAlignment="1">
      <alignment horizontal="center" vertical="center"/>
    </xf>
    <xf numFmtId="0" fontId="14" fillId="6" borderId="42" xfId="0" applyFont="1" applyFill="1" applyBorder="1" applyAlignment="1">
      <alignment horizontal="center" vertical="center"/>
    </xf>
    <xf numFmtId="0" fontId="14" fillId="6" borderId="50" xfId="0" applyFont="1" applyFill="1" applyBorder="1" applyAlignment="1">
      <alignment horizontal="center" vertical="center"/>
    </xf>
    <xf numFmtId="0" fontId="14" fillId="8" borderId="42"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42" xfId="0" applyFont="1" applyFill="1" applyBorder="1" applyAlignment="1">
      <alignment horizontal="center" vertical="center"/>
    </xf>
    <xf numFmtId="0" fontId="14" fillId="7" borderId="50" xfId="0" applyFont="1" applyFill="1" applyBorder="1" applyAlignment="1">
      <alignment horizontal="center" vertical="center"/>
    </xf>
    <xf numFmtId="0" fontId="20" fillId="2" borderId="48" xfId="0" applyFont="1" applyFill="1" applyBorder="1" applyAlignment="1">
      <alignment horizontal="center" vertical="center"/>
    </xf>
  </cellXfs>
  <cellStyles count="3">
    <cellStyle name="Moneda" xfId="1" builtinId="4"/>
    <cellStyle name="Normal" xfId="0" builtinId="0"/>
    <cellStyle name="Porcentaje" xfId="2" builtinId="5"/>
  </cellStyles>
  <dxfs count="1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24</xdr:col>
      <xdr:colOff>838201</xdr:colOff>
      <xdr:row>0</xdr:row>
      <xdr:rowOff>2721</xdr:rowOff>
    </xdr:from>
    <xdr:to>
      <xdr:col>28</xdr:col>
      <xdr:colOff>231322</xdr:colOff>
      <xdr:row>4</xdr:row>
      <xdr:rowOff>43723</xdr:rowOff>
    </xdr:to>
    <xdr:pic>
      <xdr:nvPicPr>
        <xdr:cNvPr id="2" name="Imagen 1">
          <a:extLst>
            <a:ext uri="{FF2B5EF4-FFF2-40B4-BE49-F238E27FC236}">
              <a16:creationId xmlns:a16="http://schemas.microsoft.com/office/drawing/2014/main" id="{B414DFFE-F9BC-4273-A396-DF3DD94989B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93772" y="2721"/>
          <a:ext cx="5285014" cy="1864359"/>
        </a:xfrm>
        <a:prstGeom prst="rect">
          <a:avLst/>
        </a:prstGeom>
        <a:noFill/>
        <a:ln>
          <a:noFill/>
        </a:ln>
      </xdr:spPr>
    </xdr:pic>
    <xdr:clientData/>
  </xdr:twoCellAnchor>
  <xdr:twoCellAnchor editAs="oneCell">
    <xdr:from>
      <xdr:col>2</xdr:col>
      <xdr:colOff>1341662</xdr:colOff>
      <xdr:row>1</xdr:row>
      <xdr:rowOff>114300</xdr:rowOff>
    </xdr:from>
    <xdr:to>
      <xdr:col>2</xdr:col>
      <xdr:colOff>7334004</xdr:colOff>
      <xdr:row>4</xdr:row>
      <xdr:rowOff>1512</xdr:rowOff>
    </xdr:to>
    <xdr:pic>
      <xdr:nvPicPr>
        <xdr:cNvPr id="4" name="Imagen 3">
          <a:extLst>
            <a:ext uri="{FF2B5EF4-FFF2-40B4-BE49-F238E27FC236}">
              <a16:creationId xmlns:a16="http://schemas.microsoft.com/office/drawing/2014/main" id="{E0EF4A0B-3D6A-4281-909A-924EAD8534E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559" t="26969" r="10557" b="24658"/>
        <a:stretch/>
      </xdr:blipFill>
      <xdr:spPr bwMode="auto">
        <a:xfrm>
          <a:off x="2226126" y="304800"/>
          <a:ext cx="5992342" cy="15049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389659</xdr:colOff>
      <xdr:row>1</xdr:row>
      <xdr:rowOff>2242</xdr:rowOff>
    </xdr:from>
    <xdr:to>
      <xdr:col>4</xdr:col>
      <xdr:colOff>4011585</xdr:colOff>
      <xdr:row>3</xdr:row>
      <xdr:rowOff>418621</xdr:rowOff>
    </xdr:to>
    <xdr:pic>
      <xdr:nvPicPr>
        <xdr:cNvPr id="3" name="Imagen 2">
          <a:extLst>
            <a:ext uri="{FF2B5EF4-FFF2-40B4-BE49-F238E27FC236}">
              <a16:creationId xmlns:a16="http://schemas.microsoft.com/office/drawing/2014/main" id="{75591672-459C-4E71-A2A6-3CE77440C4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559" t="26969" r="10557" b="24658"/>
        <a:stretch/>
      </xdr:blipFill>
      <xdr:spPr bwMode="auto">
        <a:xfrm>
          <a:off x="7641648" y="175424"/>
          <a:ext cx="6139701" cy="149876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28576</xdr:rowOff>
    </xdr:from>
    <xdr:to>
      <xdr:col>4</xdr:col>
      <xdr:colOff>1952625</xdr:colOff>
      <xdr:row>3</xdr:row>
      <xdr:rowOff>104775</xdr:rowOff>
    </xdr:to>
    <xdr:pic>
      <xdr:nvPicPr>
        <xdr:cNvPr id="2" name="Imagen 2">
          <a:extLst>
            <a:ext uri="{FF2B5EF4-FFF2-40B4-BE49-F238E27FC236}">
              <a16:creationId xmlns:a16="http://schemas.microsoft.com/office/drawing/2014/main" id="{8A057337-A1EF-46DA-B555-7575392ED7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559" t="26969" r="10557" b="24658"/>
        <a:stretch/>
      </xdr:blipFill>
      <xdr:spPr bwMode="auto">
        <a:xfrm>
          <a:off x="3775710" y="211456"/>
          <a:ext cx="2882265" cy="44195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20210421%20Gantt%20ENTerritorio%20-%20Cronograma%20T&#232;cnico%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ntt"/>
      <sheetName val="Información"/>
      <sheetName val="Fechas"/>
      <sheetName val="Cronograma Profesionales"/>
      <sheetName val="Nuevos Instrumentos"/>
      <sheetName val="Mapa de Ruta"/>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ie Milena Garzón González" id="{3A9A8CF9-9458-4A45-8C70-8D0F004AF7D9}" userId="S::agarzon2@enterritorio.gov.co::16cf2303-adb7-48d3-a98c-5fa093ab307e" providerId="AD"/>
  <person displayName="Sandra Milena Arevalo Rubiano" id="{1DDD466F-DE10-4B74-9C6D-50A215C418D0}" userId="S::sarevalo1@enterritorio.gov.co::c1fb027c-b05e-44fb-b562-052eceda42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8" dT="2022-11-15T16:12:49.73" personId="{3A9A8CF9-9458-4A45-8C70-8D0F004AF7D9}" id="{1B7E9C5A-596D-41FA-B25C-6E4E3AB1ED17}">
    <text>EQUIVALE AL 2.858%</text>
  </threadedComment>
  <threadedComment ref="K9" dT="2022-11-15T16:15:31.30" personId="{3A9A8CF9-9458-4A45-8C70-8D0F004AF7D9}" id="{12E791FD-923C-4C55-B960-BB3F2130C242}">
    <text xml:space="preserve">EQUIVALE AL 1,429%
</text>
  </threadedComment>
  <threadedComment ref="M9" dT="2022-11-15T16:15:31.30" personId="{3A9A8CF9-9458-4A45-8C70-8D0F004AF7D9}" id="{F3340C92-8E21-4AAD-BF81-FB1EE896A2F2}">
    <text xml:space="preserve">EQUIVALE AL 1,429%
</text>
  </threadedComment>
  <threadedComment ref="K10" dT="2022-11-15T16:15:31.30" personId="{3A9A8CF9-9458-4A45-8C70-8D0F004AF7D9}" id="{138F3282-FD2F-41D7-8F65-F85B0D2C5ED3}">
    <text xml:space="preserve">EQUIVALE AL 1,429%
</text>
  </threadedComment>
  <threadedComment ref="M10" dT="2022-11-15T16:15:31.30" personId="{3A9A8CF9-9458-4A45-8C70-8D0F004AF7D9}" id="{AF230837-383D-4933-BB1A-4969760E6A13}">
    <text xml:space="preserve">EQUIVALE AL 1,429%
</text>
  </threadedComment>
  <threadedComment ref="K11" dT="2022-11-15T16:15:31.30" personId="{3A9A8CF9-9458-4A45-8C70-8D0F004AF7D9}" id="{793FD752-A8A5-4306-977A-40A1134B443E}">
    <text xml:space="preserve">EQUIVALE AL 1,429%
</text>
  </threadedComment>
  <threadedComment ref="M11" dT="2022-11-15T16:15:31.30" personId="{3A9A8CF9-9458-4A45-8C70-8D0F004AF7D9}" id="{F0B165DF-C6FA-47EB-8CDB-C090941D72BB}">
    <text xml:space="preserve">EQUIVALE AL 1,429%
</text>
  </threadedComment>
  <threadedComment ref="O12" dT="2022-11-15T16:18:30.53" personId="{3A9A8CF9-9458-4A45-8C70-8D0F004AF7D9}" id="{D368646A-FFE9-4A8C-B2ED-CA1F7A4C20D7}">
    <text>EQUIVALE AL 1.3875</text>
  </threadedComment>
  <threadedComment ref="U12" dT="2022-11-15T16:18:30.53" personId="{3A9A8CF9-9458-4A45-8C70-8D0F004AF7D9}" id="{E9F57866-055F-43F0-88D6-A43119AF6256}">
    <text>EQUIVALE AL 1.3875</text>
  </threadedComment>
  <threadedComment ref="AA12" dT="2022-11-15T16:18:30.53" personId="{3A9A8CF9-9458-4A45-8C70-8D0F004AF7D9}" id="{6E1EBBF4-CCF9-4611-A9BF-BAA3AF627C58}">
    <text>EQUIVALE AL 1.3875</text>
  </threadedComment>
  <threadedComment ref="AG12" dT="2022-11-15T16:18:30.53" personId="{3A9A8CF9-9458-4A45-8C70-8D0F004AF7D9}" id="{374EECAD-DE3A-42FA-9B79-3087DB864D47}">
    <text>EQUIVALE AL 1.3875</text>
  </threadedComment>
  <threadedComment ref="M13" dT="2022-11-15T16:21:24.49" personId="{3A9A8CF9-9458-4A45-8C70-8D0F004AF7D9}" id="{FB1C23EF-655C-4119-B617-16B77DF5A7EC}">
    <text>EQUIVALE AL 7.745%</text>
  </threadedComment>
  <threadedComment ref="U14" dT="2022-03-28T22:20:41.95" personId="{3A9A8CF9-9458-4A45-8C70-8D0F004AF7D9}" id="{A3694202-5DFD-4A4B-80CE-313D05729A46}">
    <text>EQUIVALE 0.4625%</text>
  </threadedComment>
  <threadedComment ref="AG14" dT="2022-03-28T22:20:41.95" personId="{3A9A8CF9-9458-4A45-8C70-8D0F004AF7D9}" id="{E1E7565E-36D9-4982-AA91-4D9EE377DB1D}">
    <text>EQUIVALE 0.4625%</text>
  </threadedComment>
  <threadedComment ref="U15" dT="2022-03-28T22:20:41.95" personId="{3A9A8CF9-9458-4A45-8C70-8D0F004AF7D9}" id="{1D5347EC-A25F-4FD8-BA36-2115F330BB0E}">
    <text>EQUIVALE 0.4625%</text>
  </threadedComment>
  <threadedComment ref="AG15" dT="2022-03-28T22:20:41.95" personId="{3A9A8CF9-9458-4A45-8C70-8D0F004AF7D9}" id="{DD59BAAF-B700-4B71-A935-1FB317A1D199}">
    <text>EQUIVALE 0.4625%</text>
  </threadedComment>
  <threadedComment ref="U16" dT="2022-03-28T22:20:41.95" personId="{3A9A8CF9-9458-4A45-8C70-8D0F004AF7D9}" id="{243426A1-3F1E-4243-8A8A-215CF0CFF246}">
    <text>EQUIVALE 0.4625%</text>
  </threadedComment>
  <threadedComment ref="AG16" dT="2022-03-28T22:20:41.95" personId="{3A9A8CF9-9458-4A45-8C70-8D0F004AF7D9}" id="{DB3DCA9C-3E5A-4F5E-B8F4-17D4E3B9562F}">
    <text>EQUIVALE 0.4625%</text>
  </threadedComment>
  <threadedComment ref="U17" dT="2022-03-28T22:20:41.95" personId="{3A9A8CF9-9458-4A45-8C70-8D0F004AF7D9}" id="{3EA970A7-C027-48BE-9A60-4CF8063D8647}">
    <text>EQUIVALE 0.4625%</text>
  </threadedComment>
  <threadedComment ref="AG17" dT="2022-03-28T22:20:41.95" personId="{3A9A8CF9-9458-4A45-8C70-8D0F004AF7D9}" id="{CD05A7A2-F429-42F9-94FF-4E4E436A270B}">
    <text>EQUIVALE 0.4625%</text>
  </threadedComment>
  <threadedComment ref="U18" dT="2022-03-28T22:20:41.95" personId="{3A9A8CF9-9458-4A45-8C70-8D0F004AF7D9}" id="{594AC7C4-C929-4C64-B257-A513E9E79850}">
    <text>EQUIVALE 0.4625%</text>
  </threadedComment>
  <threadedComment ref="AG18" dT="2022-03-28T22:20:41.95" personId="{3A9A8CF9-9458-4A45-8C70-8D0F004AF7D9}" id="{FAF11EB2-8FE5-4A03-9637-DB3EAFD7E93E}">
    <text>EQUIVALE 0.4625%</text>
  </threadedComment>
  <threadedComment ref="O19" dT="2022-03-28T22:20:41.95" personId="{3A9A8CF9-9458-4A45-8C70-8D0F004AF7D9}" id="{37EC7BA4-06FD-4551-B2B1-3C862E17A938}">
    <text>EQUIVALE 0.23125%</text>
  </threadedComment>
  <threadedComment ref="U19" dT="2022-03-28T22:20:41.95" personId="{3A9A8CF9-9458-4A45-8C70-8D0F004AF7D9}" id="{F88CA9A3-8C8E-441E-9CAD-1C22D6574602}">
    <text>EQUIVALE 0.23125%</text>
  </threadedComment>
  <threadedComment ref="AA19" dT="2022-03-28T22:20:41.95" personId="{3A9A8CF9-9458-4A45-8C70-8D0F004AF7D9}" id="{28ECC184-5DE3-4E63-B4F2-3180508F42F3}">
    <text>EQUIVALE 0.23125%</text>
  </threadedComment>
  <threadedComment ref="AG19" dT="2022-03-28T22:20:41.95" personId="{3A9A8CF9-9458-4A45-8C70-8D0F004AF7D9}" id="{90D88C71-F009-4603-BB31-30BBC033CD07}">
    <text>EQUIVALE 0.23125%</text>
  </threadedComment>
  <threadedComment ref="M24" dT="2022-03-28T22:20:41.95" personId="{3A9A8CF9-9458-4A45-8C70-8D0F004AF7D9}" id="{09286776-9D9F-4FA1-8DE6-F75CA772A69B}">
    <text>EQUIVALE 0.555%</text>
  </threadedComment>
  <threadedComment ref="AC24" dT="2022-03-28T22:20:41.95" personId="{3A9A8CF9-9458-4A45-8C70-8D0F004AF7D9}" id="{3290AC8B-D982-477B-9B72-B93EBA78CA53}">
    <text>EQUIVALE 0.555%</text>
  </threadedComment>
  <threadedComment ref="M25" dT="2022-03-28T22:20:41.95" personId="{3A9A8CF9-9458-4A45-8C70-8D0F004AF7D9}" id="{A2293AFB-4737-4EF6-9DA1-A739C5817F54}">
    <text>EQUIVALE 0.555%</text>
  </threadedComment>
  <threadedComment ref="AC25" dT="2022-03-28T22:20:41.95" personId="{3A9A8CF9-9458-4A45-8C70-8D0F004AF7D9}" id="{B2EFEAA0-E316-4D77-9899-C5D60C721325}">
    <text>EQUIVALE 0.555%</text>
  </threadedComment>
  <threadedComment ref="M26" dT="2022-03-28T22:20:41.95" personId="{3A9A8CF9-9458-4A45-8C70-8D0F004AF7D9}" id="{A6099B09-D5C7-4B54-8036-BC80040FAAAB}">
    <text>EQUIVALE 0.555%</text>
  </threadedComment>
  <threadedComment ref="AC26" dT="2022-03-28T22:20:41.95" personId="{3A9A8CF9-9458-4A45-8C70-8D0F004AF7D9}" id="{12A11116-732F-412E-BCAE-5808AAF2B5A4}">
    <text>EQUIVALE 0.555%</text>
  </threadedComment>
  <threadedComment ref="U27" dT="2022-03-28T22:20:41.95" personId="{3A9A8CF9-9458-4A45-8C70-8D0F004AF7D9}" id="{26A3863C-66CF-457D-91A7-BBB3848ABE46}">
    <text>EQUIVALE 1.11%</text>
  </threadedComment>
  <threadedComment ref="Q28" dT="2022-03-28T22:20:41.95" personId="{3A9A8CF9-9458-4A45-8C70-8D0F004AF7D9}" id="{708C5DDE-A121-4BFB-B70F-4DC8A31E23D3}">
    <text>EQUIVALE 1.11%</text>
  </threadedComment>
  <threadedComment ref="O29" dT="2022-03-28T22:20:41.95" personId="{3A9A8CF9-9458-4A45-8C70-8D0F004AF7D9}" id="{0FDB53A9-9343-4478-B798-2723DAA1838E}">
    <text>EQUIVALE 0.792%</text>
  </threadedComment>
  <threadedComment ref="O30" dT="2022-03-28T22:20:41.95" personId="{3A9A8CF9-9458-4A45-8C70-8D0F004AF7D9}" id="{63691DFF-2F95-4DB7-A4B6-156366DCAAD6}">
    <text>EQUIVALE 0.792%</text>
  </threadedComment>
  <threadedComment ref="U31" dT="2022-03-28T22:20:41.95" personId="{3A9A8CF9-9458-4A45-8C70-8D0F004AF7D9}" id="{317B9A3D-DF8E-4341-82C6-CA78F97C98D6}">
    <text>EQUIVALE 0.792%</text>
  </threadedComment>
  <threadedComment ref="Q32" dT="2022-03-28T22:20:41.95" personId="{3A9A8CF9-9458-4A45-8C70-8D0F004AF7D9}" id="{A4F6518E-4D55-4183-B0C8-C5EA15A355D3}">
    <text>EQUIVALE 0.792%</text>
  </threadedComment>
  <threadedComment ref="Q33" dT="2022-03-28T22:20:41.95" personId="{3A9A8CF9-9458-4A45-8C70-8D0F004AF7D9}" id="{16E43304-91B6-4EF0-9EF4-FA99CF048602}">
    <text>EQUIVALE 0.792%</text>
  </threadedComment>
  <threadedComment ref="Q34" dT="2022-03-28T22:20:41.95" personId="{3A9A8CF9-9458-4A45-8C70-8D0F004AF7D9}" id="{34BABDCE-669F-419E-8F8F-976D5668D34F}">
    <text>EQUIVALE 0.792%</text>
  </threadedComment>
  <threadedComment ref="Q35" dT="2022-03-28T22:20:41.95" personId="{3A9A8CF9-9458-4A45-8C70-8D0F004AF7D9}" id="{A3E46DD0-2CA2-4C9F-ADDC-A6BDD24307BA}">
    <text>EQUIVALE 0.792%</text>
  </threadedComment>
  <threadedComment ref="U36" dT="2022-03-28T22:20:41.95" personId="{3A9A8CF9-9458-4A45-8C70-8D0F004AF7D9}" id="{AD1C6E0F-9C10-4711-88CF-31E7F4334ECF}">
    <text>EQUIVALE 0.252%</text>
  </threadedComment>
  <threadedComment ref="AC36" dT="2022-03-28T22:20:41.95" personId="{3A9A8CF9-9458-4A45-8C70-8D0F004AF7D9}" id="{96E23521-9513-43D5-989C-D0F6406A0BC7}">
    <text>EQUIVALE 0.252%</text>
  </threadedComment>
  <threadedComment ref="U37" dT="2022-03-28T22:20:41.95" personId="{3A9A8CF9-9458-4A45-8C70-8D0F004AF7D9}" id="{7AE10049-C525-4E5F-8394-F8F958C80119}">
    <text>EQUIVALE 0.252%</text>
  </threadedComment>
  <threadedComment ref="AC37" dT="2022-03-28T22:20:41.95" personId="{3A9A8CF9-9458-4A45-8C70-8D0F004AF7D9}" id="{1A6596CA-ACAE-4859-A24A-9FEF81B28F8A}">
    <text>EQUIVALE 0.252%</text>
  </threadedComment>
  <threadedComment ref="U38" dT="2022-03-28T22:20:41.95" personId="{3A9A8CF9-9458-4A45-8C70-8D0F004AF7D9}" id="{11AAA4C7-B3B0-46E3-8BB0-F265587848C7}">
    <text>EQUIVALE 0.252%</text>
  </threadedComment>
  <threadedComment ref="AC38" dT="2022-03-28T22:20:41.95" personId="{3A9A8CF9-9458-4A45-8C70-8D0F004AF7D9}" id="{1883ABED-3817-4341-B277-DEBBE77129D8}">
    <text>EQUIVALE 0.252%</text>
  </threadedComment>
  <threadedComment ref="U39" dT="2022-03-28T22:20:41.95" personId="{3A9A8CF9-9458-4A45-8C70-8D0F004AF7D9}" id="{7A022E55-84D6-4751-A01A-789F04E6384D}">
    <text>EQUIVALE 0.252%</text>
  </threadedComment>
  <threadedComment ref="AC39" dT="2022-03-28T22:20:41.95" personId="{3A9A8CF9-9458-4A45-8C70-8D0F004AF7D9}" id="{BF522B2E-633A-4785-9BFA-36BA9C56525D}">
    <text>EQUIVALE 0.252%</text>
  </threadedComment>
  <threadedComment ref="U40" dT="2022-03-28T22:20:41.95" personId="{3A9A8CF9-9458-4A45-8C70-8D0F004AF7D9}" id="{2EDE5C0D-05EC-4993-B796-8A19603F909B}">
    <text>EQUIVALE 0.252%</text>
  </threadedComment>
  <threadedComment ref="AC40" dT="2022-03-28T22:20:41.95" personId="{3A9A8CF9-9458-4A45-8C70-8D0F004AF7D9}" id="{D1AEC139-3191-4FB5-86F8-0B77A32E62DE}">
    <text>EQUIVALE 0.252%</text>
  </threadedComment>
  <threadedComment ref="U41" dT="2022-03-28T22:20:41.95" personId="{3A9A8CF9-9458-4A45-8C70-8D0F004AF7D9}" id="{10CA38D5-F998-4C5E-815D-9DCFE5E1B570}">
    <text>EQUIVALE 0.252%</text>
  </threadedComment>
  <threadedComment ref="AC41" dT="2022-03-28T22:20:41.95" personId="{3A9A8CF9-9458-4A45-8C70-8D0F004AF7D9}" id="{1A2E9651-605D-4B07-93B9-23E1C6354ABD}">
    <text>EQUIVALE 0.252%</text>
  </threadedComment>
  <threadedComment ref="U42" dT="2022-03-28T22:20:41.95" personId="{3A9A8CF9-9458-4A45-8C70-8D0F004AF7D9}" id="{C60F6A28-92B9-4F49-A4D5-236330DAE042}">
    <text>EQUIVALE 0.252%</text>
  </threadedComment>
  <threadedComment ref="AC42" dT="2022-03-28T22:20:41.95" personId="{3A9A8CF9-9458-4A45-8C70-8D0F004AF7D9}" id="{FDEE2EF3-5913-4D23-A2DB-6B05FE4CC406}">
    <text>EQUIVALE 0.252%</text>
  </threadedComment>
  <threadedComment ref="U43" dT="2022-03-28T22:20:41.95" personId="{3A9A8CF9-9458-4A45-8C70-8D0F004AF7D9}" id="{2409225D-955A-415B-8C52-00BE2CE14A21}">
    <text>EQUIVALE 0.252%</text>
  </threadedComment>
  <threadedComment ref="AC43" dT="2022-03-28T22:20:41.95" personId="{3A9A8CF9-9458-4A45-8C70-8D0F004AF7D9}" id="{379A8116-E6E9-4A00-9010-BADC3708CAD3}">
    <text>EQUIVALE 0.252%</text>
  </threadedComment>
  <threadedComment ref="U44" dT="2022-03-28T22:20:41.95" personId="{3A9A8CF9-9458-4A45-8C70-8D0F004AF7D9}" id="{CEA3DF0F-BCCF-45A4-BF02-528F95FBDFAE}">
    <text>EQUIVALE 0.252%</text>
  </threadedComment>
  <threadedComment ref="AC44" dT="2022-03-28T22:20:41.95" personId="{3A9A8CF9-9458-4A45-8C70-8D0F004AF7D9}" id="{B4C2F5FD-FBBC-4451-A3E2-F62EFB22A93F}">
    <text>EQUIVALE 0.252%</text>
  </threadedComment>
  <threadedComment ref="U45" dT="2022-03-28T22:20:41.95" personId="{3A9A8CF9-9458-4A45-8C70-8D0F004AF7D9}" id="{32C865C4-DE2C-41D6-BDAA-07E87EA5110B}">
    <text>EQUIVALE 0.252%</text>
  </threadedComment>
  <threadedComment ref="AC45" dT="2022-03-28T22:20:41.95" personId="{3A9A8CF9-9458-4A45-8C70-8D0F004AF7D9}" id="{1D82DC88-B8CB-433D-A5B2-DF1F62D0AD0F}">
    <text>EQUIVALE 0.252%</text>
  </threadedComment>
  <threadedComment ref="U46" dT="2022-03-28T22:20:41.95" personId="{3A9A8CF9-9458-4A45-8C70-8D0F004AF7D9}" id="{00FD2610-195D-4FC1-86D0-F5FF7A534F38}">
    <text>EQUIVALE 0.252%</text>
  </threadedComment>
  <threadedComment ref="AC46" dT="2022-03-28T22:20:41.95" personId="{3A9A8CF9-9458-4A45-8C70-8D0F004AF7D9}" id="{3AFE4C2A-1324-4981-A5A9-A839BCE191FB}">
    <text>EQUIVALE 0.252%</text>
  </threadedComment>
  <threadedComment ref="I47" dT="2022-11-15T16:07:42.39" personId="{3A9A8CF9-9458-4A45-8C70-8D0F004AF7D9}" id="{743F11FC-0D7F-4B4C-AF00-15FC918C6DE1}">
    <text>SE ENVIAN TODAS LAS ACTIVIDADES COMPARTIDAS CON TI PARA MEDIANO PLAZO</text>
  </threadedComment>
  <threadedComment ref="Q47" dT="2022-12-01T01:29:41.05" personId="{3A9A8CF9-9458-4A45-8C70-8D0F004AF7D9}" id="{B743A7B7-7D65-4D25-A1F6-412AC6AFD9B2}">
    <text>EQUIVALE AL 0.111%</text>
  </threadedComment>
  <threadedComment ref="AE47" dT="2022-12-01T01:29:41.05" personId="{3A9A8CF9-9458-4A45-8C70-8D0F004AF7D9}" id="{577CDC1B-9C4A-4F29-9C8C-E0B62034A1E0}">
    <text>EQUIVALE AL 0.111%</text>
  </threadedComment>
  <threadedComment ref="Q48" dT="2022-12-01T01:29:41.05" personId="{3A9A8CF9-9458-4A45-8C70-8D0F004AF7D9}" id="{E51DD69A-59DE-49CE-BEF1-A1D3CC07AE76}">
    <text>EQUIVALE AL 0.111%</text>
  </threadedComment>
  <threadedComment ref="AE48" dT="2022-12-01T01:29:41.05" personId="{3A9A8CF9-9458-4A45-8C70-8D0F004AF7D9}" id="{34E1EE95-C5AA-4119-BBBC-FB00776DE2A6}">
    <text>EQUIVALE AL 0.111%</text>
  </threadedComment>
  <threadedComment ref="Q49" dT="2022-12-01T01:29:41.05" personId="{3A9A8CF9-9458-4A45-8C70-8D0F004AF7D9}" id="{B19D5B01-C6EB-4521-8345-E01AEC9855D4}">
    <text>EQUIVALE AL 0.111%</text>
  </threadedComment>
  <threadedComment ref="AE49" dT="2022-12-01T01:29:41.05" personId="{3A9A8CF9-9458-4A45-8C70-8D0F004AF7D9}" id="{75204C24-CE12-4D6F-9DC9-1FCE29C493AF}">
    <text>EQUIVALE AL 0.111%</text>
  </threadedComment>
  <threadedComment ref="Q50" dT="2022-12-01T01:29:41.05" personId="{3A9A8CF9-9458-4A45-8C70-8D0F004AF7D9}" id="{702A8988-501F-4E78-B9F5-2FA5F8170E1A}">
    <text>EQUIVALE AL 0.111%</text>
  </threadedComment>
  <threadedComment ref="AE50" dT="2022-12-01T01:29:41.05" personId="{3A9A8CF9-9458-4A45-8C70-8D0F004AF7D9}" id="{95AF08D4-4372-407E-B886-172A3AE99DDC}">
    <text>EQUIVALE AL 0.111%</text>
  </threadedComment>
  <threadedComment ref="Q51" dT="2022-12-01T01:29:41.05" personId="{3A9A8CF9-9458-4A45-8C70-8D0F004AF7D9}" id="{7F9C0BC2-6876-4819-8D88-AD8A87CE9CC2}">
    <text>EQUIVALE AL 0.111%</text>
  </threadedComment>
  <threadedComment ref="AE51" dT="2022-12-01T01:29:41.05" personId="{3A9A8CF9-9458-4A45-8C70-8D0F004AF7D9}" id="{4952997D-8DB6-41EF-B72D-221DB442C1CE}">
    <text>EQUIVALE AL 0.111%</text>
  </threadedComment>
  <threadedComment ref="Q52" dT="2022-12-01T01:29:41.05" personId="{3A9A8CF9-9458-4A45-8C70-8D0F004AF7D9}" id="{513009AA-E668-4689-99E9-8658A693E098}">
    <text>EQUIVALE AL 0.111%</text>
  </threadedComment>
  <threadedComment ref="AE52" dT="2022-12-01T01:29:41.05" personId="{3A9A8CF9-9458-4A45-8C70-8D0F004AF7D9}" id="{A5F31934-4778-4114-BF5B-99DACA95C5A0}">
    <text>EQUIVALE AL 0.111%</text>
  </threadedComment>
  <threadedComment ref="Q53" dT="2022-12-01T01:29:41.05" personId="{3A9A8CF9-9458-4A45-8C70-8D0F004AF7D9}" id="{B72FAFFF-DA53-48D2-AB48-8A8F9A5E195C}">
    <text>EQUIVALE AL 0.111%</text>
  </threadedComment>
  <threadedComment ref="AE53" dT="2022-12-01T01:29:41.05" personId="{3A9A8CF9-9458-4A45-8C70-8D0F004AF7D9}" id="{C3C446D1-FB35-45B5-BEBF-FAB32CD120EE}">
    <text>EQUIVALE AL 0.111%</text>
  </threadedComment>
  <threadedComment ref="Q54" dT="2022-12-01T01:29:41.05" personId="{3A9A8CF9-9458-4A45-8C70-8D0F004AF7D9}" id="{025EBFC4-6417-4A95-A95B-3F5979AD005E}">
    <text>EQUIVALE AL 0.111%</text>
  </threadedComment>
  <threadedComment ref="AE54" dT="2022-12-01T01:29:41.05" personId="{3A9A8CF9-9458-4A45-8C70-8D0F004AF7D9}" id="{079D7B7F-6F72-4294-80C2-8B3BEAEB5DE4}">
    <text>EQUIVALE AL 0.111%</text>
  </threadedComment>
  <threadedComment ref="Q55" dT="2022-12-01T01:29:41.05" personId="{3A9A8CF9-9458-4A45-8C70-8D0F004AF7D9}" id="{7B0E03D3-D90B-49D9-953E-B3B05382BEBF}">
    <text>EQUIVALE AL 0.111%</text>
  </threadedComment>
  <threadedComment ref="AE55" dT="2022-12-01T01:29:41.05" personId="{3A9A8CF9-9458-4A45-8C70-8D0F004AF7D9}" id="{9D2D5C7C-44F5-4774-ADA6-7051499A5902}">
    <text>EQUIVALE AL 0.111%</text>
  </threadedComment>
  <threadedComment ref="Q56" dT="2022-12-01T01:29:41.05" personId="{3A9A8CF9-9458-4A45-8C70-8D0F004AF7D9}" id="{806DD2AE-F935-4923-8623-38A618AE1B11}">
    <text>EQUIVALE AL 0.111%</text>
  </threadedComment>
  <threadedComment ref="AE56" dT="2022-12-01T01:29:41.05" personId="{3A9A8CF9-9458-4A45-8C70-8D0F004AF7D9}" id="{EBA512B3-B239-4995-9ACB-264953CADBEF}">
    <text>EQUIVALE AL 0.111%</text>
  </threadedComment>
  <threadedComment ref="Q57" dT="2022-12-01T01:29:41.05" personId="{3A9A8CF9-9458-4A45-8C70-8D0F004AF7D9}" id="{78A1E8B1-43AE-4AE7-B0AA-3A2C266B55FA}">
    <text>EQUIVALE AL 0.111%</text>
  </threadedComment>
  <threadedComment ref="AE57" dT="2022-12-01T01:29:41.05" personId="{3A9A8CF9-9458-4A45-8C70-8D0F004AF7D9}" id="{F1C4FFD8-F381-458E-AC64-B644D7FC0F8B}">
    <text>EQUIVALE AL 0.111%</text>
  </threadedComment>
  <threadedComment ref="Q58" dT="2022-12-01T01:29:41.05" personId="{3A9A8CF9-9458-4A45-8C70-8D0F004AF7D9}" id="{FFF95530-A01E-41F0-9A33-B242334E1471}">
    <text>EQUIVALE AL 0.111%</text>
  </threadedComment>
  <threadedComment ref="AE58" dT="2022-12-01T01:29:41.05" personId="{3A9A8CF9-9458-4A45-8C70-8D0F004AF7D9}" id="{32562CB0-C472-4C5D-A7CD-0B3B10C608AC}">
    <text>EQUIVALE AL 0.111%</text>
  </threadedComment>
  <threadedComment ref="Q59" dT="2022-12-01T01:29:41.05" personId="{3A9A8CF9-9458-4A45-8C70-8D0F004AF7D9}" id="{BBAE08B6-AF47-4647-8448-94F0F4F63728}">
    <text>EQUIVALE AL 0.111%</text>
  </threadedComment>
  <threadedComment ref="AE59" dT="2022-12-01T01:29:41.05" personId="{3A9A8CF9-9458-4A45-8C70-8D0F004AF7D9}" id="{037D5E34-807B-4E5A-AC60-86334D19C6FB}">
    <text>EQUIVALE AL 0.111%</text>
  </threadedComment>
  <threadedComment ref="Q60" dT="2022-12-01T01:29:41.05" personId="{3A9A8CF9-9458-4A45-8C70-8D0F004AF7D9}" id="{399E31CE-CCB1-4E28-B913-F9CC2ED3B0A4}">
    <text>EQUIVALE AL 0.111%</text>
  </threadedComment>
  <threadedComment ref="AE60" dT="2022-12-01T01:29:41.05" personId="{3A9A8CF9-9458-4A45-8C70-8D0F004AF7D9}" id="{CDFC8A5B-7479-4C1F-85A5-8D51DA3D8248}">
    <text>EQUIVALE AL 0.111%</text>
  </threadedComment>
  <threadedComment ref="Q61" dT="2022-12-01T01:29:41.05" personId="{3A9A8CF9-9458-4A45-8C70-8D0F004AF7D9}" id="{F5CB5750-397B-46DB-A773-BDD29866E344}">
    <text>EQUIVALE AL 0.111%</text>
  </threadedComment>
  <threadedComment ref="AE61" dT="2022-12-01T01:29:41.05" personId="{3A9A8CF9-9458-4A45-8C70-8D0F004AF7D9}" id="{586F7A53-EE7F-404B-A423-2BB5902E51D1}">
    <text>EQUIVALE AL 0.111%</text>
  </threadedComment>
  <threadedComment ref="Q62" dT="2022-12-01T01:29:41.05" personId="{3A9A8CF9-9458-4A45-8C70-8D0F004AF7D9}" id="{A989C570-0439-4AE8-A5FA-13AB9DBF52FE}">
    <text>EQUIVALE AL 0.111%</text>
  </threadedComment>
  <threadedComment ref="AE62" dT="2022-12-01T01:29:41.05" personId="{3A9A8CF9-9458-4A45-8C70-8D0F004AF7D9}" id="{C7B98B4A-3A28-48C9-BB1E-51F82AB37F16}">
    <text>EQUIVALE AL 0.111%</text>
  </threadedComment>
  <threadedComment ref="Q63" dT="2022-12-01T01:29:41.05" personId="{3A9A8CF9-9458-4A45-8C70-8D0F004AF7D9}" id="{FDC7A5F0-D074-41F0-80EA-6D1463A3696E}">
    <text>EQUIVALE AL 0.111%</text>
  </threadedComment>
  <threadedComment ref="AE63" dT="2022-12-01T01:29:41.05" personId="{3A9A8CF9-9458-4A45-8C70-8D0F004AF7D9}" id="{30C82CFD-21D1-4502-B100-AA7203495D5E}">
    <text>EQUIVALE AL 0.111%</text>
  </threadedComment>
  <threadedComment ref="Q64" dT="2022-12-01T01:29:41.05" personId="{3A9A8CF9-9458-4A45-8C70-8D0F004AF7D9}" id="{9C551460-EC7E-45A5-84B0-A7D6076ED662}">
    <text>EQUIVALE AL 0.111%</text>
  </threadedComment>
  <threadedComment ref="AE64" dT="2022-12-01T01:29:41.05" personId="{3A9A8CF9-9458-4A45-8C70-8D0F004AF7D9}" id="{16EABA13-F426-4D31-B9A1-5C5893B7918B}">
    <text>EQUIVALE AL 0.111%</text>
  </threadedComment>
  <threadedComment ref="Q65" dT="2022-12-01T01:29:41.05" personId="{3A9A8CF9-9458-4A45-8C70-8D0F004AF7D9}" id="{AF9D34C3-5437-462B-8BF1-29DD545B3F43}">
    <text>EQUIVALE AL 0.111%</text>
  </threadedComment>
  <threadedComment ref="AE65" dT="2022-12-01T01:29:41.05" personId="{3A9A8CF9-9458-4A45-8C70-8D0F004AF7D9}" id="{B11AC4FA-6D5F-46A6-8FFA-515026E6DFFB}">
    <text>EQUIVALE AL 0.111%</text>
  </threadedComment>
  <threadedComment ref="Q66" dT="2022-12-01T01:29:41.05" personId="{3A9A8CF9-9458-4A45-8C70-8D0F004AF7D9}" id="{BE647827-FA86-4E96-8420-C03D1B2051C1}">
    <text>EQUIVALE AL 0.111%</text>
  </threadedComment>
  <threadedComment ref="AE66" dT="2022-12-01T01:29:41.05" personId="{3A9A8CF9-9458-4A45-8C70-8D0F004AF7D9}" id="{E6B04911-30F0-4A9B-B1A0-995F7DA71E47}">
    <text>EQUIVALE AL 0.111%</text>
  </threadedComment>
  <threadedComment ref="Q67" dT="2022-12-01T01:29:41.05" personId="{3A9A8CF9-9458-4A45-8C70-8D0F004AF7D9}" id="{00090272-0D7A-454B-B3E3-501ABBB951B1}">
    <text>EQUIVALE AL 0.111%</text>
  </threadedComment>
  <threadedComment ref="AE67" dT="2022-12-01T01:29:41.05" personId="{3A9A8CF9-9458-4A45-8C70-8D0F004AF7D9}" id="{C0061A88-7891-4266-B13A-24C683077C35}">
    <text>EQUIVALE AL 0.111%</text>
  </threadedComment>
  <threadedComment ref="Q68" dT="2022-12-01T01:29:41.05" personId="{3A9A8CF9-9458-4A45-8C70-8D0F004AF7D9}" id="{EEE0B4F3-E75D-4D7E-BB3D-E1B2785B6F2D}">
    <text>EQUIVALE AL 0.111%</text>
  </threadedComment>
  <threadedComment ref="AE68" dT="2022-12-01T01:29:41.05" personId="{3A9A8CF9-9458-4A45-8C70-8D0F004AF7D9}" id="{DED796D7-D54C-45C9-B3EF-17AA8119EF74}">
    <text>EQUIVALE AL 0.111%</text>
  </threadedComment>
  <threadedComment ref="Q69" dT="2022-12-01T01:29:41.05" personId="{3A9A8CF9-9458-4A45-8C70-8D0F004AF7D9}" id="{10F97A2A-056B-42A3-BB14-C7FD03D1370E}">
    <text>EQUIVALE AL 0.111%</text>
  </threadedComment>
  <threadedComment ref="AE69" dT="2022-12-01T01:29:41.05" personId="{3A9A8CF9-9458-4A45-8C70-8D0F004AF7D9}" id="{627F147C-122F-4118-AEFA-3A2D8E589656}">
    <text>EQUIVALE AL 0.111%</text>
  </threadedComment>
  <threadedComment ref="Q70" dT="2022-12-01T01:29:41.05" personId="{3A9A8CF9-9458-4A45-8C70-8D0F004AF7D9}" id="{EF18DD7D-C911-4C3C-A316-27F422C9C744}">
    <text>EQUIVALE AL 0.111%</text>
  </threadedComment>
  <threadedComment ref="AE70" dT="2022-12-01T01:29:41.05" personId="{3A9A8CF9-9458-4A45-8C70-8D0F004AF7D9}" id="{64E00911-3702-437A-8E64-BB298A9B54C5}">
    <text>EQUIVALE AL 0.111%</text>
  </threadedComment>
  <threadedComment ref="Q71" dT="2022-12-01T01:29:41.05" personId="{3A9A8CF9-9458-4A45-8C70-8D0F004AF7D9}" id="{ED2BE321-3155-4570-BD2F-31A6632D35AB}">
    <text>EQUIVALE AL 0.111%</text>
  </threadedComment>
  <threadedComment ref="AE71" dT="2022-12-01T01:29:41.05" personId="{3A9A8CF9-9458-4A45-8C70-8D0F004AF7D9}" id="{1344B341-7FCB-4559-89DB-CD735D9F1586}">
    <text>EQUIVALE AL 0.111%</text>
  </threadedComment>
  <threadedComment ref="L72" dT="2022-12-01T01:31:46.84" personId="{3A9A8CF9-9458-4A45-8C70-8D0F004AF7D9}" id="{C31523C6-75BF-4603-8E75-D4B2119854D4}">
    <text>EQUIVALE AL 0.69%</text>
  </threadedComment>
  <threadedComment ref="O72" dT="2022-12-01T01:31:46.84" personId="{3A9A8CF9-9458-4A45-8C70-8D0F004AF7D9}" id="{6E5516A0-4FC6-4B8D-9E83-7D6525740A3D}">
    <text>EQUIVALE AL 0.69%</text>
  </threadedComment>
  <threadedComment ref="O73" dT="2022-12-01T01:31:46.84" personId="{3A9A8CF9-9458-4A45-8C70-8D0F004AF7D9}" id="{C9943531-5354-415C-BA5E-4024B56193A0}">
    <text>EQUIVALE AL 0.69%</text>
  </threadedComment>
  <threadedComment ref="Q74" dT="2022-12-01T01:33:24.37" personId="{3A9A8CF9-9458-4A45-8C70-8D0F004AF7D9}" id="{EA196CC7-072E-4D35-AED5-2623E92E1841}">
    <text>EQUIVALE AL 0.23%</text>
  </threadedComment>
  <threadedComment ref="Y74" dT="2022-12-01T01:33:24.37" personId="{3A9A8CF9-9458-4A45-8C70-8D0F004AF7D9}" id="{FD4EAB19-7886-4452-802F-3320206C13AB}">
    <text>EQUIVALE AL 0.23%</text>
  </threadedComment>
  <threadedComment ref="AE74" dT="2022-12-01T01:33:24.37" personId="{3A9A8CF9-9458-4A45-8C70-8D0F004AF7D9}" id="{CCDEB523-DCD5-425E-B2D3-B353B2A3F8E6}">
    <text>EQUIVALE AL 0.23%</text>
  </threadedComment>
  <threadedComment ref="Q75" dT="2022-12-01T01:33:24.37" personId="{3A9A8CF9-9458-4A45-8C70-8D0F004AF7D9}" id="{159E762F-691A-4E5A-82A2-E7B5A92D98B9}">
    <text>EQUIVALE AL 0.23%</text>
  </threadedComment>
  <threadedComment ref="Y75" dT="2022-12-01T01:33:24.37" personId="{3A9A8CF9-9458-4A45-8C70-8D0F004AF7D9}" id="{FB0D2652-26A1-49DF-8D9E-CD3E938E04A8}">
    <text>EQUIVALE AL 0.23%</text>
  </threadedComment>
  <threadedComment ref="AE75" dT="2022-12-01T01:33:24.37" personId="{3A9A8CF9-9458-4A45-8C70-8D0F004AF7D9}" id="{A7A2C6F7-2E52-40B9-994E-055607CE3682}">
    <text>EQUIVALE AL 0.23%</text>
  </threadedComment>
  <threadedComment ref="Q76" dT="2022-12-01T01:33:24.37" personId="{3A9A8CF9-9458-4A45-8C70-8D0F004AF7D9}" id="{4B336798-13DE-49EB-884F-D4E73D0FDCF1}">
    <text>EQUIVALE AL 0.23%</text>
  </threadedComment>
  <threadedComment ref="Y76" dT="2022-12-01T01:33:24.37" personId="{3A9A8CF9-9458-4A45-8C70-8D0F004AF7D9}" id="{0D3708A5-3F43-4E59-9AFC-75F37E89C906}">
    <text>EQUIVALE AL 0.23%</text>
  </threadedComment>
  <threadedComment ref="AE76" dT="2022-12-01T01:33:24.37" personId="{3A9A8CF9-9458-4A45-8C70-8D0F004AF7D9}" id="{9C8BB433-C9D5-4D3F-A8A2-8ED98CAD89CA}">
    <text>EQUIVALE AL 0.23%</text>
  </threadedComment>
  <threadedComment ref="Q77" dT="2022-12-01T01:33:24.37" personId="{3A9A8CF9-9458-4A45-8C70-8D0F004AF7D9}" id="{B67EEC11-A3AD-4FEE-BBAF-5281A337879C}">
    <text>EQUIVALE AL 0.23%</text>
  </threadedComment>
  <threadedComment ref="Y77" dT="2022-12-01T01:33:24.37" personId="{3A9A8CF9-9458-4A45-8C70-8D0F004AF7D9}" id="{5C679FAF-2E69-4DFE-9523-07890C4DDDDF}">
    <text>EQUIVALE AL 0.23%</text>
  </threadedComment>
  <threadedComment ref="AE77" dT="2022-12-01T01:33:24.37" personId="{3A9A8CF9-9458-4A45-8C70-8D0F004AF7D9}" id="{150F1208-D4EE-468D-944E-7B7DB61401C8}">
    <text>EQUIVALE AL 0.23%</text>
  </threadedComment>
  <threadedComment ref="Q78" dT="2022-12-01T01:33:24.37" personId="{3A9A8CF9-9458-4A45-8C70-8D0F004AF7D9}" id="{04F7C6B6-4AA0-45E2-AF9C-89710C8B9E2F}">
    <text>EQUIVALE AL 0.23%</text>
  </threadedComment>
  <threadedComment ref="Y78" dT="2022-12-01T01:33:24.37" personId="{3A9A8CF9-9458-4A45-8C70-8D0F004AF7D9}" id="{56EB85E2-A51C-4B4C-85C9-1308146A19BB}">
    <text>EQUIVALE AL 0.23%</text>
  </threadedComment>
  <threadedComment ref="AE78" dT="2022-12-01T01:33:24.37" personId="{3A9A8CF9-9458-4A45-8C70-8D0F004AF7D9}" id="{0C513AE2-E91C-489B-B5CE-3652B3C0E5C3}">
    <text>EQUIVALE AL 0.23%</text>
  </threadedComment>
  <threadedComment ref="Q79" dT="2022-12-01T01:33:24.37" personId="{3A9A8CF9-9458-4A45-8C70-8D0F004AF7D9}" id="{5DEF8867-BCAC-486B-876E-F4CF88C2C114}">
    <text>EQUIVALE AL 0.23%</text>
  </threadedComment>
  <threadedComment ref="Y79" dT="2022-12-01T01:33:24.37" personId="{3A9A8CF9-9458-4A45-8C70-8D0F004AF7D9}" id="{D773DE84-94AC-4AD2-AF68-36E8C58EB239}">
    <text>EQUIVALE AL 0.23%</text>
  </threadedComment>
  <threadedComment ref="AE79" dT="2022-12-01T01:33:24.37" personId="{3A9A8CF9-9458-4A45-8C70-8D0F004AF7D9}" id="{A7B9A6B0-8F08-4A4E-B63F-370A9F104EAE}">
    <text>EQUIVALE AL 0.23%</text>
  </threadedComment>
  <threadedComment ref="O80" dT="2022-12-01T01:36:01.34" personId="{3A9A8CF9-9458-4A45-8C70-8D0F004AF7D9}" id="{7EDF1963-5127-4862-BE10-A6896A4A5D64}">
    <text>EQUIVALE AL 0.308%</text>
  </threadedComment>
  <threadedComment ref="U80" dT="2022-12-01T01:36:01.34" personId="{3A9A8CF9-9458-4A45-8C70-8D0F004AF7D9}" id="{6C441A18-44FD-4244-A150-F72196612108}">
    <text>EQUIVALE AL 0.308%</text>
  </threadedComment>
  <threadedComment ref="Y80" dT="2022-12-01T01:33:24.37" personId="{3A9A8CF9-9458-4A45-8C70-8D0F004AF7D9}" id="{97057C0E-E4D2-403C-9154-91F42B02108F}">
    <text>EQUIVALE AL 0.23%</text>
  </threadedComment>
  <threadedComment ref="AA80" dT="2022-12-01T01:36:01.34" personId="{3A9A8CF9-9458-4A45-8C70-8D0F004AF7D9}" id="{FBFC7739-A45D-46C0-A2CE-06F4746B20F8}">
    <text>EQUIVALE AL 0.308%</text>
  </threadedComment>
  <threadedComment ref="O81" dT="2022-12-01T01:36:01.34" personId="{3A9A8CF9-9458-4A45-8C70-8D0F004AF7D9}" id="{E4D9DAEE-DB79-488E-A043-66C783BFD1AF}">
    <text>EQUIVALE AL 0.308%</text>
  </threadedComment>
  <threadedComment ref="U81" dT="2022-12-01T01:36:01.34" personId="{3A9A8CF9-9458-4A45-8C70-8D0F004AF7D9}" id="{2BF3E811-F53C-448A-BD6B-D3FF9E83A9D8}">
    <text>EQUIVALE AL 0.308%</text>
  </threadedComment>
  <threadedComment ref="AA81" dT="2022-12-01T01:36:01.34" personId="{3A9A8CF9-9458-4A45-8C70-8D0F004AF7D9}" id="{C4AE31F7-FB13-4716-90F3-805B381076A7}">
    <text>EQUIVALE AL 0.308%</text>
  </threadedComment>
  <threadedComment ref="O82" dT="2022-12-01T01:36:01.34" personId="{3A9A8CF9-9458-4A45-8C70-8D0F004AF7D9}" id="{38CC8B89-D510-45DB-A25A-372E5B7F5642}">
    <text>EQUIVALE AL 0.308%</text>
  </threadedComment>
  <threadedComment ref="U82" dT="2022-12-01T01:36:01.34" personId="{3A9A8CF9-9458-4A45-8C70-8D0F004AF7D9}" id="{8E6A0ADF-F04B-4B3D-94B6-04C16524C707}">
    <text>EQUIVALE AL 0.308%</text>
  </threadedComment>
  <threadedComment ref="AA82" dT="2022-12-01T01:36:01.34" personId="{3A9A8CF9-9458-4A45-8C70-8D0F004AF7D9}" id="{A0232E1C-5C3B-4DFA-9993-CC3A122FB2BA}">
    <text>EQUIVALE AL 0.308%</text>
  </threadedComment>
  <threadedComment ref="O83" dT="2022-12-01T01:36:01.34" personId="{3A9A8CF9-9458-4A45-8C70-8D0F004AF7D9}" id="{2D5E97F6-70DD-4389-B575-F5D28DD99F0C}">
    <text>EQUIVALE AL 0.308%</text>
  </threadedComment>
  <threadedComment ref="U83" dT="2022-12-01T01:36:01.34" personId="{3A9A8CF9-9458-4A45-8C70-8D0F004AF7D9}" id="{CD8BC02A-6BC3-4DF1-91AF-E1889C389B69}">
    <text>EQUIVALE AL 0.308%</text>
  </threadedComment>
  <threadedComment ref="AA83" dT="2022-12-01T01:36:01.34" personId="{3A9A8CF9-9458-4A45-8C70-8D0F004AF7D9}" id="{FC46C00F-0DBD-41F4-BCED-A2D2CAD159C1}">
    <text>EQUIVALE AL 0.308%</text>
  </threadedComment>
  <threadedComment ref="O84" dT="2022-12-01T01:36:01.34" personId="{3A9A8CF9-9458-4A45-8C70-8D0F004AF7D9}" id="{DE0B651B-9828-40A1-902C-144CD40C2142}">
    <text>EQUIVALE AL 0.308%</text>
  </threadedComment>
  <threadedComment ref="U84" dT="2022-12-01T01:36:01.34" personId="{3A9A8CF9-9458-4A45-8C70-8D0F004AF7D9}" id="{2B9566A7-3C9A-45C3-B5E9-1DFC6DBE5C6F}">
    <text>EQUIVALE AL 0.308%</text>
  </threadedComment>
  <threadedComment ref="AA84" dT="2022-12-01T01:36:01.34" personId="{3A9A8CF9-9458-4A45-8C70-8D0F004AF7D9}" id="{1BE42163-5BC5-4449-B657-267D11AE8CA5}">
    <text>EQUIVALE AL 0.308%</text>
  </threadedComment>
  <threadedComment ref="O85" dT="2022-12-01T01:36:01.34" personId="{3A9A8CF9-9458-4A45-8C70-8D0F004AF7D9}" id="{46692743-09EC-454D-B26D-24DF956C167C}">
    <text>EQUIVALE AL 0.308%</text>
  </threadedComment>
  <threadedComment ref="U85" dT="2022-12-01T01:36:01.34" personId="{3A9A8CF9-9458-4A45-8C70-8D0F004AF7D9}" id="{5E118C13-14D0-46B5-9254-6E44583173CC}">
    <text>EQUIVALE AL 0.308%</text>
  </threadedComment>
  <threadedComment ref="AA85" dT="2022-12-01T01:36:01.34" personId="{3A9A8CF9-9458-4A45-8C70-8D0F004AF7D9}" id="{2C7D40C3-5566-437E-BDAC-D05AC95ECD21}">
    <text>EQUIVALE AL 0.308%</text>
  </threadedComment>
  <threadedComment ref="B86" dT="2021-11-09T19:03:44.30" personId="{1DDD466F-DE10-4B74-9C6D-50A215C418D0}" id="{1F43234C-205D-4C93-9F93-81D6C341E2C9}">
    <text>Verificación del Proceso de Gestión documental del cumplimiento del cronograma de implementación del PGD y política de Gestión Documental en el PGD</text>
  </threadedComment>
  <threadedComment ref="O86" dT="2022-12-01T01:37:29.51" personId="{3A9A8CF9-9458-4A45-8C70-8D0F004AF7D9}" id="{F7CB90F4-F1FB-4E3D-8AA3-F62B95477585}">
    <text>EQUIVALE AL 1.38%</text>
  </threadedComment>
  <threadedComment ref="O87" dT="2022-12-01T01:37:29.51" personId="{3A9A8CF9-9458-4A45-8C70-8D0F004AF7D9}" id="{C27484B4-70AA-4198-A963-36239E4B101E}">
    <text>EQUIVALE AL 1.38%</text>
  </threadedComment>
  <threadedComment ref="O88" dT="2022-12-01T01:31:46.84" personId="{3A9A8CF9-9458-4A45-8C70-8D0F004AF7D9}" id="{34D32398-0DDB-41C4-A1B9-1027B58100E7}">
    <text>EQUIVALE AL 0.69%</text>
  </threadedComment>
  <threadedComment ref="AE88" dT="2022-12-01T01:31:46.84" personId="{3A9A8CF9-9458-4A45-8C70-8D0F004AF7D9}" id="{FE57B82E-C67D-4DDF-AAEB-6254268B30D5}">
    <text>EQUIVALE AL 0.69%</text>
  </threadedComment>
  <threadedComment ref="O89" dT="2022-12-01T01:31:46.84" personId="{3A9A8CF9-9458-4A45-8C70-8D0F004AF7D9}" id="{6537C13C-3335-4A75-9BF7-8C696152B6EC}">
    <text>EQUIVALE AL 0.69%</text>
  </threadedComment>
  <threadedComment ref="AE89" dT="2022-12-01T01:31:46.84" personId="{3A9A8CF9-9458-4A45-8C70-8D0F004AF7D9}" id="{46DAE726-D579-4407-B0C1-F8C8BEE3B3B3}">
    <text>EQUIVALE AL 0.69%</text>
  </threadedComment>
</ThreadedComments>
</file>

<file path=xl/threadedComments/threadedComment2.xml><?xml version="1.0" encoding="utf-8"?>
<ThreadedComments xmlns="http://schemas.microsoft.com/office/spreadsheetml/2018/threadedcomments" xmlns:x="http://schemas.openxmlformats.org/spreadsheetml/2006/main">
  <threadedComment ref="U7" dT="2022-11-30T14:17:28.92" personId="{3A9A8CF9-9458-4A45-8C70-8D0F004AF7D9}" id="{3C8645A2-B371-41F2-98BF-1E4C82042257}">
    <text>EQUIVALE 0.284%</text>
  </threadedComment>
  <threadedComment ref="AG7" dT="2022-11-30T14:17:28.92" personId="{3A9A8CF9-9458-4A45-8C70-8D0F004AF7D9}" id="{B4ACD721-DEEC-48E3-9271-54722074666E}">
    <text>EQUIVALE 0.284%</text>
  </threadedComment>
  <threadedComment ref="U8" dT="2022-11-30T14:17:28.92" personId="{3A9A8CF9-9458-4A45-8C70-8D0F004AF7D9}" id="{18A7A7F1-5BD8-4FC1-95E9-47B122980453}">
    <text>EQUIVALE 0.284%</text>
  </threadedComment>
  <threadedComment ref="AG8" dT="2022-11-30T14:17:28.92" personId="{3A9A8CF9-9458-4A45-8C70-8D0F004AF7D9}" id="{F78AABA7-2D28-4464-BFF4-27223DAB700C}">
    <text>EQUIVALE 0.284%</text>
  </threadedComment>
  <threadedComment ref="AG9" dT="2022-11-30T14:19:21.87" personId="{3A9A8CF9-9458-4A45-8C70-8D0F004AF7D9}" id="{B168B144-3419-49A3-8EC8-1C37204FE869}">
    <text>EQUIVALE AL 0.568%</text>
  </threadedComment>
  <threadedComment ref="E10" dT="2021-11-09T16:43:42.09" personId="{1DDD466F-DE10-4B74-9C6D-50A215C418D0}" id="{ACED659E-3C94-4C62-A0B8-ED60CD0A5EE3}">
    <text>La implmentación de esta actividad se da en el marco del desarrollo de todas las actividades propuestas en el PGD</text>
  </threadedComment>
  <threadedComment ref="AG10" dT="2022-11-30T14:19:21.87" personId="{3A9A8CF9-9458-4A45-8C70-8D0F004AF7D9}" id="{954E1F4F-EC29-4BB0-A798-CCAD23014CBE}">
    <text>EQUIVALE AL 0.568%</text>
  </threadedComment>
  <threadedComment ref="E11" dT="2021-11-09T16:44:00.12" personId="{1DDD466F-DE10-4B74-9C6D-50A215C418D0}" id="{C9AB1BE3-64A2-4FDF-8722-0C90305D255E}">
    <text>La implmentación de esta actividad se da en el marco del desarrollo de todas las actividades propuestas en el PINAR.</text>
  </threadedComment>
  <threadedComment ref="AG11" dT="2022-11-30T14:19:21.87" personId="{3A9A8CF9-9458-4A45-8C70-8D0F004AF7D9}" id="{4C73788E-2ADD-4455-B7B8-2F8EF32B9B0C}">
    <text>EQUIVALE AL 0.568%</text>
  </threadedComment>
  <threadedComment ref="U12" dT="2022-11-30T14:17:28.92" personId="{3A9A8CF9-9458-4A45-8C70-8D0F004AF7D9}" id="{8117BC20-C5BB-41A1-AB2D-079CD29872B9}">
    <text>EQUIVALE 0.284%</text>
  </threadedComment>
  <threadedComment ref="AG12" dT="2022-11-30T14:17:28.92" personId="{3A9A8CF9-9458-4A45-8C70-8D0F004AF7D9}" id="{688449F6-8A8A-4B76-A4B0-405B1998AAD5}">
    <text>EQUIVALE 0.284%</text>
  </threadedComment>
  <threadedComment ref="AA13" dT="2022-11-30T14:19:21.87" personId="{3A9A8CF9-9458-4A45-8C70-8D0F004AF7D9}" id="{C2C41215-4ABD-4785-BD0D-13670D44AEC3}">
    <text>EQUIVALE AL 0.568%</text>
  </threadedComment>
  <threadedComment ref="O14" dT="2022-11-30T14:19:21.87" personId="{3A9A8CF9-9458-4A45-8C70-8D0F004AF7D9}" id="{43B4F82D-85B9-41A8-8ACC-95F39241275B}">
    <text>EQUIVALE AL 0.568%</text>
  </threadedComment>
  <threadedComment ref="U15" dT="2022-11-30T14:19:21.87" personId="{3A9A8CF9-9458-4A45-8C70-8D0F004AF7D9}" id="{4D965CDB-AD6D-4933-910A-47D898F10499}">
    <text>EQUIVALE AL 0.568%</text>
  </threadedComment>
  <threadedComment ref="AA16" dT="2022-11-30T14:19:21.87" personId="{3A9A8CF9-9458-4A45-8C70-8D0F004AF7D9}" id="{21A03432-A5D0-4B03-B3D8-2C04DE595AC8}">
    <text>EQUIVALE AL 0.568%</text>
  </threadedComment>
  <threadedComment ref="O17" dT="2022-11-30T14:21:59.38" personId="{3A9A8CF9-9458-4A45-8C70-8D0F004AF7D9}" id="{3B1A3E6A-1249-40BD-A423-FE2B497EFA2C}">
    <text>EQUIVALE AL 0.189%</text>
  </threadedComment>
  <threadedComment ref="U17" dT="2022-11-30T14:21:59.38" personId="{3A9A8CF9-9458-4A45-8C70-8D0F004AF7D9}" id="{05579577-74A2-48CA-B9F2-FA7F980B2236}">
    <text>EQUIVALE AL 0.189%</text>
  </threadedComment>
  <threadedComment ref="AA17" dT="2022-11-30T14:21:59.38" personId="{3A9A8CF9-9458-4A45-8C70-8D0F004AF7D9}" id="{281C1FEB-2351-43E0-A76A-26D28CD186E2}">
    <text>EQUIVALE AL 0.189%</text>
  </threadedComment>
  <threadedComment ref="AC18" dT="2022-11-30T14:21:59.38" personId="{3A9A8CF9-9458-4A45-8C70-8D0F004AF7D9}" id="{2D49811E-2661-4500-9C7A-8FDB538740C5}">
    <text>EQUIVALE AL 1.562%</text>
  </threadedComment>
  <threadedComment ref="AC19" dT="2022-11-30T14:21:59.38" personId="{3A9A8CF9-9458-4A45-8C70-8D0F004AF7D9}" id="{A77E3559-8640-4923-854A-2832C0CC5283}">
    <text>EQUIVALE AL 1.562%</text>
  </threadedComment>
  <threadedComment ref="AA20" dT="2022-11-30T14:21:59.38" personId="{3A9A8CF9-9458-4A45-8C70-8D0F004AF7D9}" id="{8DE774F5-ACEA-4D9B-884B-23259A4A00F0}">
    <text>EQUIVALE AL 1.562%</text>
  </threadedComment>
  <threadedComment ref="E21" dT="2021-11-09T16:59:28.07" personId="{1DDD466F-DE10-4B74-9C6D-50A215C418D0}" id="{83953A69-C7EB-4701-9120-E4A821E2138A}">
    <text>Producto=Cronograma divulgado</text>
  </threadedComment>
  <threadedComment ref="M21" dT="2022-01-21T19:16:40.19" personId="{3A9A8CF9-9458-4A45-8C70-8D0F004AF7D9}" id="{227B0A10-4C30-4193-B9CF-5EFFFDBF160E}">
    <text>EQUIVALE AL 3.125 %</text>
  </threadedComment>
  <threadedComment ref="O21" dT="2022-11-30T14:21:59.38" personId="{3A9A8CF9-9458-4A45-8C70-8D0F004AF7D9}" id="{4D3FB72F-3BA6-4615-9445-A61E456AD51A}">
    <text>EQUIVALE AL 1.562%</text>
  </threadedComment>
  <threadedComment ref="AA22" dT="2022-11-30T14:21:59.38" personId="{3A9A8CF9-9458-4A45-8C70-8D0F004AF7D9}" id="{E9007A4C-D4EC-4D00-A032-91071CC3D973}">
    <text>EQUIVALE AL 1.041%</text>
  </threadedComment>
  <threadedComment ref="U23" dT="2022-11-30T14:21:59.38" personId="{3A9A8CF9-9458-4A45-8C70-8D0F004AF7D9}" id="{AC07E46E-2719-4CB2-A538-D8C7DBFE91F7}">
    <text>EQUIVALE AL 1.041%</text>
  </threadedComment>
  <threadedComment ref="U24" dT="2022-11-30T14:21:59.38" personId="{3A9A8CF9-9458-4A45-8C70-8D0F004AF7D9}" id="{02311069-9D51-430B-8038-CCEC2388469E}">
    <text>EQUIVALE AL 1.041%</text>
  </threadedComment>
  <threadedComment ref="U25" dT="2022-11-30T14:21:59.38" personId="{3A9A8CF9-9458-4A45-8C70-8D0F004AF7D9}" id="{C540735E-40C0-4017-9244-A27A85C5667C}">
    <text>EQUIVALE AL 1.041%</text>
  </threadedComment>
  <threadedComment ref="AA26" dT="2022-11-30T14:21:59.38" personId="{3A9A8CF9-9458-4A45-8C70-8D0F004AF7D9}" id="{9EC81EAB-7A78-4AC7-A590-05244C6E5829}">
    <text>EQUIVALE AL 1.041%</text>
  </threadedComment>
  <threadedComment ref="AG27" dT="2022-11-30T14:21:59.38" personId="{3A9A8CF9-9458-4A45-8C70-8D0F004AF7D9}" id="{9B48F023-0737-4CD7-A43E-4EDFF7F915DD}">
    <text>EQUIVALE AL 1.041%</text>
  </threadedComment>
  <threadedComment ref="U28" dT="2022-11-30T14:21:59.38" personId="{3A9A8CF9-9458-4A45-8C70-8D0F004AF7D9}" id="{913B8E0E-7AB0-4AFC-A368-9E12F8B74363}">
    <text>EQUIVALE AL 1.56%</text>
  </threadedComment>
  <threadedComment ref="AG28" dT="2022-11-30T14:21:59.38" personId="{3A9A8CF9-9458-4A45-8C70-8D0F004AF7D9}" id="{C238054A-B148-4436-A9E3-1D7806733755}">
    <text>EQUIVALE AL 1.56%</text>
  </threadedComment>
  <threadedComment ref="U29" dT="2022-11-30T14:21:59.38" personId="{3A9A8CF9-9458-4A45-8C70-8D0F004AF7D9}" id="{DE18A2B5-D8C3-4FE8-9B9F-58BFB375EECD}">
    <text>EQUIVALE AL 1.56%</text>
  </threadedComment>
  <threadedComment ref="AG29" dT="2022-11-30T14:21:59.38" personId="{3A9A8CF9-9458-4A45-8C70-8D0F004AF7D9}" id="{C0D3700A-E4ED-4A45-810E-F63A53215A15}">
    <text>EQUIVALE AL 1.56%</text>
  </threadedComment>
  <threadedComment ref="U30" dT="2022-03-01T20:00:31.01" personId="{3A9A8CF9-9458-4A45-8C70-8D0F004AF7D9}" id="{4AF384E0-284E-4995-8A02-0C3C2943511A}">
    <text>EQUIVALE AL 2.083%</text>
  </threadedComment>
  <threadedComment ref="AG30" dT="2022-03-01T20:00:31.01" personId="{3A9A8CF9-9458-4A45-8C70-8D0F004AF7D9}" id="{8D5F4151-BCC0-4FD1-B1A6-F0F05AD6D92B}">
    <text>EQUIVALE AL 2.083%</text>
  </threadedComment>
  <threadedComment ref="E31" dT="2021-11-09T17:03:51.53" personId="{1DDD466F-DE10-4B74-9C6D-50A215C418D0}" id="{D2274136-0F68-455A-A2E6-4F2505923661}">
    <text>La implmentación de esta actividad se da en el marco del desarrollo de todas las actividades propuestas en el SIC</text>
  </threadedComment>
  <threadedComment ref="AG31" dT="2022-11-30T14:21:59.38" personId="{3A9A8CF9-9458-4A45-8C70-8D0F004AF7D9}" id="{EE220357-145C-4299-B7C6-D4D034698919}">
    <text>EQUIVALE AL 0.781%</text>
  </threadedComment>
  <threadedComment ref="O32" dT="2022-11-30T14:21:59.38" personId="{3A9A8CF9-9458-4A45-8C70-8D0F004AF7D9}" id="{AF75BC86-0669-45E7-99AE-4A3926EF40C8}">
    <text>EQUIVALE AL 0.2%</text>
  </threadedComment>
  <threadedComment ref="U32" dT="2022-11-30T14:21:59.38" personId="{3A9A8CF9-9458-4A45-8C70-8D0F004AF7D9}" id="{896EEFBA-6AFA-40A8-8733-2C2B24BFDD5B}">
    <text>EQUIVALE AL 0.2%</text>
  </threadedComment>
  <threadedComment ref="AA32" dT="2022-11-30T14:21:59.38" personId="{3A9A8CF9-9458-4A45-8C70-8D0F004AF7D9}" id="{FABDBFB1-22CF-494C-9E45-F895E47EF1DD}">
    <text>EQUIVALE AL 0.2%</text>
  </threadedComment>
  <threadedComment ref="M33" dT="2022-12-01T00:56:34.31" personId="{3A9A8CF9-9458-4A45-8C70-8D0F004AF7D9}" id="{30B369D3-00D4-40BE-9856-466F04F5EF94}">
    <text>EQUIVALE AL 0.15%</text>
  </threadedComment>
  <threadedComment ref="O33" dT="2022-12-01T00:56:34.31" personId="{3A9A8CF9-9458-4A45-8C70-8D0F004AF7D9}" id="{CF916723-12D3-47AA-A5EC-AE6CDC6EB9E8}">
    <text>EQUIVALE AL 0.15%</text>
  </threadedComment>
  <threadedComment ref="U33" dT="2022-12-01T00:56:34.31" personId="{3A9A8CF9-9458-4A45-8C70-8D0F004AF7D9}" id="{856FFEF7-9718-4A2C-8EDA-F48E10944F43}">
    <text>EQUIVALE AL 0.15%</text>
  </threadedComment>
  <threadedComment ref="AE33" dT="2022-12-01T00:56:34.31" personId="{3A9A8CF9-9458-4A45-8C70-8D0F004AF7D9}" id="{59DDFE00-E4A1-4168-9F85-E66230DCF82C}">
    <text>EQUIVALE AL 0.15%</text>
  </threadedComment>
  <threadedComment ref="AG33" dT="2022-12-01T00:56:34.31" personId="{3A9A8CF9-9458-4A45-8C70-8D0F004AF7D9}" id="{5D10D5BA-F5F8-4888-955B-B6A12D40DC06}">
    <text>EQUIVALE AL 0.15%</text>
  </threadedComment>
  <threadedComment ref="M34" dT="2022-11-30T14:21:59.38" personId="{3A9A8CF9-9458-4A45-8C70-8D0F004AF7D9}" id="{9EE23C09-D17E-454D-BB54-89A3E4FD180C}">
    <text>EQUIVALE AL 0.260%</text>
  </threadedComment>
  <threadedComment ref="O34" dT="2022-12-01T00:53:57.71" personId="{3A9A8CF9-9458-4A45-8C70-8D0F004AF7D9}" id="{C72CA1D4-7D77-4B7B-A472-149285C3D9D8}">
    <text>EQUIVALE AL 0.130%</text>
  </threadedComment>
  <threadedComment ref="S34" dT="2022-12-01T00:53:57.71" personId="{3A9A8CF9-9458-4A45-8C70-8D0F004AF7D9}" id="{44965150-3189-4127-86A5-EEA919E7B4D6}">
    <text>EQUIVALE AL 0.130%</text>
  </threadedComment>
  <threadedComment ref="U34" dT="2022-12-01T00:53:57.71" personId="{3A9A8CF9-9458-4A45-8C70-8D0F004AF7D9}" id="{73CFFFA5-C184-4D53-844B-80931513AAA0}">
    <text>EQUIVALE AL 0.130%</text>
  </threadedComment>
  <threadedComment ref="AE34" dT="2022-12-01T00:53:57.71" personId="{3A9A8CF9-9458-4A45-8C70-8D0F004AF7D9}" id="{5978644B-7AD2-4902-BD69-4DF87ECF7169}">
    <text>EQUIVALE AL 0.130%</text>
  </threadedComment>
  <threadedComment ref="AG34" dT="2022-12-01T00:53:57.71" personId="{3A9A8CF9-9458-4A45-8C70-8D0F004AF7D9}" id="{4DD658F1-DF7A-46B7-A603-181D6444BE09}">
    <text>EQUIVALE AL 0.130%</text>
  </threadedComment>
  <threadedComment ref="K35" dT="2022-12-01T01:07:09.45" personId="{3A9A8CF9-9458-4A45-8C70-8D0F004AF7D9}" id="{150E5F91-3063-4A28-A05C-B6BA53E16FAE}">
    <text>EQUIVALE AL 0.06%</text>
  </threadedComment>
  <threadedComment ref="M35" dT="2022-12-01T01:07:09.45" personId="{3A9A8CF9-9458-4A45-8C70-8D0F004AF7D9}" id="{626AAD47-6517-45AA-AFDE-BA263C1545EB}">
    <text>EQUIVALE AL 0.06%</text>
  </threadedComment>
  <threadedComment ref="O35" dT="2022-12-01T01:07:09.45" personId="{3A9A8CF9-9458-4A45-8C70-8D0F004AF7D9}" id="{42078252-A65F-466B-8A6A-31ED8B6DF318}">
    <text>EQUIVALE AL 0.06%</text>
  </threadedComment>
  <threadedComment ref="Q35" dT="2022-12-01T01:07:09.45" personId="{3A9A8CF9-9458-4A45-8C70-8D0F004AF7D9}" id="{51144E08-C567-4371-B498-7D2321165528}">
    <text>EQUIVALE AL 0.06%</text>
  </threadedComment>
  <threadedComment ref="S35" dT="2022-12-01T01:07:09.45" personId="{3A9A8CF9-9458-4A45-8C70-8D0F004AF7D9}" id="{838B39CD-E156-47CC-A6E5-16AC863F1258}">
    <text>EQUIVALE AL 0.06%</text>
  </threadedComment>
  <threadedComment ref="U35" dT="2022-12-01T01:07:09.45" personId="{3A9A8CF9-9458-4A45-8C70-8D0F004AF7D9}" id="{DDD00945-74D4-43B8-9E81-F39B9B32073B}">
    <text>EQUIVALE AL 0.06%</text>
  </threadedComment>
  <threadedComment ref="W35" dT="2022-12-01T01:07:09.45" personId="{3A9A8CF9-9458-4A45-8C70-8D0F004AF7D9}" id="{E04F58A3-910C-4BAF-B81B-50729B601076}">
    <text>EQUIVALE AL 0.06%</text>
  </threadedComment>
  <threadedComment ref="Y35" dT="2022-12-01T01:07:09.45" personId="{3A9A8CF9-9458-4A45-8C70-8D0F004AF7D9}" id="{F9C675FA-59EE-444D-A23C-47B79D7A076C}">
    <text>EQUIVALE AL 0.06%</text>
  </threadedComment>
  <threadedComment ref="AA35" dT="2022-12-01T01:07:09.45" personId="{3A9A8CF9-9458-4A45-8C70-8D0F004AF7D9}" id="{2D828E98-4BC7-49A9-9CA8-6B3AF102D442}">
    <text>EQUIVALE AL 0.06%</text>
  </threadedComment>
  <threadedComment ref="AC35" dT="2022-12-01T01:07:09.45" personId="{3A9A8CF9-9458-4A45-8C70-8D0F004AF7D9}" id="{2138BC45-B405-4DAD-B973-58F3111EF355}">
    <text>EQUIVALE AL 0.06%</text>
  </threadedComment>
  <threadedComment ref="AE35" dT="2022-12-01T01:07:09.45" personId="{3A9A8CF9-9458-4A45-8C70-8D0F004AF7D9}" id="{04DAE307-C9FA-42B2-8BBB-FFA9E3131301}">
    <text>EQUIVALE AL 0.06%</text>
  </threadedComment>
  <threadedComment ref="AG35" dT="2022-12-01T01:07:09.45" personId="{3A9A8CF9-9458-4A45-8C70-8D0F004AF7D9}" id="{DDBB2BA1-0FB5-4C1D-AF5F-05EF99686933}">
    <text>EQUIVALE AL 0.06%</text>
  </threadedComment>
  <threadedComment ref="U36" dT="2022-11-30T14:21:59.38" personId="{3A9A8CF9-9458-4A45-8C70-8D0F004AF7D9}" id="{81B821A8-53CE-43B1-942E-01540D11A971}">
    <text>EQUIVALE AL 0.2%</text>
  </threadedComment>
  <threadedComment ref="AE36" dT="2022-11-30T14:21:59.38" personId="{3A9A8CF9-9458-4A45-8C70-8D0F004AF7D9}" id="{88010708-607D-4FEE-A876-9938C2F9B596}">
    <text>EQUIVALE AL 0.2%</text>
  </threadedComment>
  <threadedComment ref="AG36" dT="2022-11-30T14:21:59.38" personId="{3A9A8CF9-9458-4A45-8C70-8D0F004AF7D9}" id="{A7B24FEA-7F5D-40D9-985B-C40E828248C9}">
    <text>EQUIVALE AL 0.2%</text>
  </threadedComment>
  <threadedComment ref="M37" dT="2022-11-30T14:21:59.38" personId="{3A9A8CF9-9458-4A45-8C70-8D0F004AF7D9}" id="{60A012E9-12F8-4A2F-9ED7-ADA547E0BFF2}">
    <text>EQUIVALE AL 0.2%</text>
  </threadedComment>
  <threadedComment ref="Q37" dT="2022-11-30T14:21:59.38" personId="{3A9A8CF9-9458-4A45-8C70-8D0F004AF7D9}" id="{8CE2895F-51DA-448A-AB38-064C9A47EA8E}">
    <text>EQUIVALE AL 0.2%</text>
  </threadedComment>
  <threadedComment ref="S37" dT="2022-11-30T14:21:59.38" personId="{3A9A8CF9-9458-4A45-8C70-8D0F004AF7D9}" id="{1E5A454C-A76F-45AC-9AEB-FD7396B92A02}">
    <text>EQUIVALE AL 0.2%</text>
  </threadedComment>
  <threadedComment ref="U37" dT="2022-11-30T14:21:59.38" personId="{3A9A8CF9-9458-4A45-8C70-8D0F004AF7D9}" id="{E723877E-CD74-4E6D-A7DB-2746F9641304}">
    <text>EQUIVALE AL 0.2%</text>
  </threadedComment>
  <threadedComment ref="AC37" dT="2022-11-30T14:21:59.38" personId="{3A9A8CF9-9458-4A45-8C70-8D0F004AF7D9}" id="{A6033EF5-719C-4FED-9309-02816867C8F4}">
    <text>EQUIVALE AL 0.2%</text>
  </threadedComment>
  <threadedComment ref="AE37" dT="2022-11-30T14:21:59.38" personId="{3A9A8CF9-9458-4A45-8C70-8D0F004AF7D9}" id="{CEC2822B-E098-4734-A499-FDDF1BD9C7BA}">
    <text>EQUIVALE AL 0.2%</text>
  </threadedComment>
  <threadedComment ref="E38" dT="2021-11-09T17:15:15.63" personId="{1DDD466F-DE10-4B74-9C6D-50A215C418D0}" id="{DF3E37BD-22C8-4BDF-A2CB-4B6B35C9F445}">
    <text>Este Plan se desarrolla de acuerdo a los reuqerimientos en el Porgrama de Documentos Específicos y la planeación para la adquisición de un ECM.</text>
  </threadedComment>
  <threadedComment ref="AE38" dT="2022-12-01T00:56:34.31" personId="{3A9A8CF9-9458-4A45-8C70-8D0F004AF7D9}" id="{D5DFE6C8-FFCE-4901-9C7B-2F322E52761C}">
    <text>EQUIVALE AL 0.390%</text>
  </threadedComment>
  <threadedComment ref="AG38" dT="2022-12-01T00:56:34.31" personId="{3A9A8CF9-9458-4A45-8C70-8D0F004AF7D9}" id="{ECE1C2F0-2C5B-4052-A417-36E19863E74C}">
    <text>EQUIVALE AL 0.390%</text>
  </threadedComment>
  <threadedComment ref="U39" dT="2022-01-19T21:45:34.87" personId="{3A9A8CF9-9458-4A45-8C70-8D0F004AF7D9}" id="{100C21D2-E8B3-4F09-8397-9132B8F1968E}">
    <text>EQUIVALE AL 0.347%</text>
  </threadedComment>
  <threadedComment ref="AA39" dT="2022-01-19T21:45:34.87" personId="{3A9A8CF9-9458-4A45-8C70-8D0F004AF7D9}" id="{54B5FC40-B919-4DF6-8A65-E143C6DCC9B3}">
    <text>EQUIVALE AL 0.347%</text>
  </threadedComment>
  <threadedComment ref="AG39" dT="2022-01-19T21:45:34.87" personId="{3A9A8CF9-9458-4A45-8C70-8D0F004AF7D9}" id="{53FBE344-B09B-4C07-9676-CA54DB43D1C4}">
    <text>EQUIVALE AL 0.347%</text>
  </threadedComment>
  <threadedComment ref="U40" dT="2022-01-19T21:45:34.87" personId="{3A9A8CF9-9458-4A45-8C70-8D0F004AF7D9}" id="{063D2E71-963E-479E-B301-9C8CE2C59F57}">
    <text>EQUIVALE AL 0.520%</text>
  </threadedComment>
  <threadedComment ref="AG40" dT="2022-01-19T21:45:34.87" personId="{3A9A8CF9-9458-4A45-8C70-8D0F004AF7D9}" id="{819915C1-F2E6-4C41-BB30-AE4F60765075}">
    <text>EQUIVALE AL 0.520%</text>
  </threadedComment>
  <threadedComment ref="U41" dT="2022-01-19T21:45:34.87" personId="{3A9A8CF9-9458-4A45-8C70-8D0F004AF7D9}" id="{FE220EE3-CBE9-4F25-B150-0B54E82505AC}">
    <text>EQUIVALE AL 0.520%</text>
  </threadedComment>
  <threadedComment ref="AG41" dT="2022-01-19T21:45:34.87" personId="{3A9A8CF9-9458-4A45-8C70-8D0F004AF7D9}" id="{3F251BDB-073F-476E-B667-4EC84F8A9C23}">
    <text>EQUIVALE AL 0.520%</text>
  </threadedComment>
  <threadedComment ref="U42" dT="2022-01-19T21:45:34.87" personId="{3A9A8CF9-9458-4A45-8C70-8D0F004AF7D9}" id="{E7C7B76A-4941-4EBC-AF2F-7BB3267AA47F}">
    <text>EQUIVALE AL 0.520%</text>
  </threadedComment>
  <threadedComment ref="AG42" dT="2022-01-19T21:45:34.87" personId="{3A9A8CF9-9458-4A45-8C70-8D0F004AF7D9}" id="{193BC11A-AF5F-4930-982E-A5C512165730}">
    <text>EQUIVALE AL 0.520%</text>
  </threadedComment>
  <threadedComment ref="U43" dT="2022-01-19T21:45:34.87" personId="{3A9A8CF9-9458-4A45-8C70-8D0F004AF7D9}" id="{BB86AE09-6528-4CFE-9955-86999FC1ED64}">
    <text>EQUIVALE AL 0.520%</text>
  </threadedComment>
  <threadedComment ref="AG43" dT="2022-01-19T21:45:34.87" personId="{3A9A8CF9-9458-4A45-8C70-8D0F004AF7D9}" id="{33BB639B-3F35-40DB-AA0B-73963904DA1F}">
    <text>EQUIVALE AL 0.520%</text>
  </threadedComment>
  <threadedComment ref="U44" dT="2022-01-19T21:45:34.87" personId="{3A9A8CF9-9458-4A45-8C70-8D0F004AF7D9}" id="{C5A25180-4733-47A4-BEFD-ABA726AC4C57}">
    <text>EQUIVALE AL 0.520%</text>
  </threadedComment>
  <threadedComment ref="AG44" dT="2022-01-19T21:45:34.87" personId="{3A9A8CF9-9458-4A45-8C70-8D0F004AF7D9}" id="{311016DD-62C0-42A0-A452-C49EAC64736E}">
    <text>EQUIVALE AL 0.520%</text>
  </threadedComment>
  <threadedComment ref="U45" dT="2022-01-19T21:45:34.87" personId="{3A9A8CF9-9458-4A45-8C70-8D0F004AF7D9}" id="{62B5C0BF-37A1-41A7-9196-D4C682515897}">
    <text>EQUIVALE AL 0.781%</text>
  </threadedComment>
  <threadedComment ref="AG45" dT="2022-01-19T21:45:34.87" personId="{3A9A8CF9-9458-4A45-8C70-8D0F004AF7D9}" id="{644B2024-A602-4795-B24F-3D5D0F3C2985}">
    <text>EQUIVALE AL 0.781%</text>
  </threadedComment>
  <threadedComment ref="U46" dT="2022-01-19T21:45:34.87" personId="{3A9A8CF9-9458-4A45-8C70-8D0F004AF7D9}" id="{210241B8-9474-45B0-AD92-ACBB8116CC8E}">
    <text>EQUIVALE AL 0.781%</text>
  </threadedComment>
  <threadedComment ref="AG46" dT="2022-01-19T21:45:34.87" personId="{3A9A8CF9-9458-4A45-8C70-8D0F004AF7D9}" id="{EB543924-F110-435F-8D36-AAEB49417CC2}">
    <text>EQUIVALE AL 0.781%</text>
  </threadedComment>
  <threadedComment ref="U47" dT="2022-01-19T21:45:34.87" personId="{3A9A8CF9-9458-4A45-8C70-8D0F004AF7D9}" id="{2BD8A849-0A5B-4871-992B-27644DEE61F4}">
    <text>EQUIVALE AL 0.781%</text>
  </threadedComment>
  <threadedComment ref="AG47" dT="2022-01-19T21:45:34.87" personId="{3A9A8CF9-9458-4A45-8C70-8D0F004AF7D9}" id="{A4BAD094-3072-4FFF-92C1-7D28BA712F67}">
    <text>EQUIVALE AL 0.781%</text>
  </threadedComment>
  <threadedComment ref="U48" dT="2022-01-19T21:45:34.87" personId="{3A9A8CF9-9458-4A45-8C70-8D0F004AF7D9}" id="{1F6B5324-2368-486D-BE08-CDFB365A9563}">
    <text>EQUIVALE AL 0.781%</text>
  </threadedComment>
  <threadedComment ref="AG48" dT="2022-01-19T21:45:34.87" personId="{3A9A8CF9-9458-4A45-8C70-8D0F004AF7D9}" id="{8253D4BA-6658-4AAC-96D1-AA05ECB3A550}">
    <text>EQUIVALE AL 0.781%</text>
  </threadedComment>
  <threadedComment ref="AG49" dT="2022-01-21T19:18:10.14" personId="{3A9A8CF9-9458-4A45-8C70-8D0F004AF7D9}" id="{A7FF160E-6BC6-482A-B815-BF98151BFD6F}">
    <text>EQUIVALE AL 12.50%</text>
  </threadedComment>
  <threadedComment ref="U50" dT="2022-11-30T14:21:59.38" personId="{3A9A8CF9-9458-4A45-8C70-8D0F004AF7D9}" id="{04203933-9630-4F4D-9F40-4544747758F5}">
    <text>EQUIVALE AL 1.041%</text>
  </threadedComment>
  <threadedComment ref="AG50" dT="2022-11-30T14:21:59.38" personId="{3A9A8CF9-9458-4A45-8C70-8D0F004AF7D9}" id="{53FF16A7-E866-4DF4-8155-251DC1945620}">
    <text>EQUIVALE AL 1.041%</text>
  </threadedComment>
  <threadedComment ref="O51" dT="2022-01-19T21:47:32.20" personId="{3A9A8CF9-9458-4A45-8C70-8D0F004AF7D9}" id="{D2D647CD-8B4F-4671-8F4F-7A3E7C8A5489}">
    <text>EQUIVALE AL 0.694%</text>
  </threadedComment>
  <threadedComment ref="U51" dT="2022-01-19T21:47:32.20" personId="{3A9A8CF9-9458-4A45-8C70-8D0F004AF7D9}" id="{82A471D4-1175-42D9-9BE0-BA6A69B1F364}">
    <text>EQUIVALE AL 0.694%</text>
  </threadedComment>
  <threadedComment ref="AA51" dT="2022-01-19T21:47:32.20" personId="{3A9A8CF9-9458-4A45-8C70-8D0F004AF7D9}" id="{CE759C04-A837-479F-96C9-E849261E6354}">
    <text>EQUIVALE AL 0.694%</text>
  </threadedComment>
  <threadedComment ref="AC52" dT="2022-01-19T21:47:32.20" personId="{3A9A8CF9-9458-4A45-8C70-8D0F004AF7D9}" id="{3B02E573-C7B3-4B9B-89B8-2ADD0B3850F2}">
    <text>EQUIVALE AL 2.083</text>
  </threadedComment>
</ThreadedComments>
</file>

<file path=xl/threadedComments/threadedComment3.xml><?xml version="1.0" encoding="utf-8"?>
<ThreadedComments xmlns="http://schemas.microsoft.com/office/spreadsheetml/2018/threadedcomments" xmlns:x="http://schemas.openxmlformats.org/spreadsheetml/2006/main">
  <threadedComment ref="M9" dT="2022-01-20T16:08:46.49" personId="{3A9A8CF9-9458-4A45-8C70-8D0F004AF7D9}" id="{46E3BFF2-8273-4A0C-84B4-9161C53EC81E}">
    <text>EQUIVALE AL 4.17%</text>
  </threadedComment>
  <threadedComment ref="O10" dT="2022-01-20T16:21:15.11" personId="{3A9A8CF9-9458-4A45-8C70-8D0F004AF7D9}" id="{732D73A2-290E-4B5E-8523-421AC3092B20}">
    <text>EQUIVALE AL 1.39%</text>
  </threadedComment>
  <threadedComment ref="U10" dT="2022-01-20T16:21:15.11" personId="{3A9A8CF9-9458-4A45-8C70-8D0F004AF7D9}" id="{5339FD63-6F06-4624-9C52-6476B160CA6C}">
    <text>EQUIVALE AL 1.39%</text>
  </threadedComment>
  <threadedComment ref="AA10" dT="2022-01-20T16:21:15.11" personId="{3A9A8CF9-9458-4A45-8C70-8D0F004AF7D9}" id="{A9FEB44F-3D0F-47B4-99CB-2C64C39295B2}">
    <text>EQUIVALE AL 1.39%</text>
  </threadedComment>
  <threadedComment ref="O11" dT="2022-01-20T16:21:15.11" personId="{3A9A8CF9-9458-4A45-8C70-8D0F004AF7D9}" id="{0CB985A5-BAA8-4CFB-9DAE-3D03343F5225}">
    <text>EQUIVALE AL 1.39%</text>
  </threadedComment>
  <threadedComment ref="U11" dT="2022-01-20T16:21:15.11" personId="{3A9A8CF9-9458-4A45-8C70-8D0F004AF7D9}" id="{98F1C904-9765-434B-A6A6-5397D331646B}">
    <text>EQUIVALE AL 1.39%</text>
  </threadedComment>
  <threadedComment ref="AA11" dT="2022-01-20T16:21:15.11" personId="{3A9A8CF9-9458-4A45-8C70-8D0F004AF7D9}" id="{66530FE2-6927-49F6-829B-75A8F82468AF}">
    <text>EQUIVALE AL 1.39%</text>
  </threadedComment>
  <threadedComment ref="M12" dT="2022-01-20T16:23:10.46" personId="{3A9A8CF9-9458-4A45-8C70-8D0F004AF7D9}" id="{4A5F8D7B-8E67-4F96-AB7C-BFD19A6BD6F2}">
    <text>EQUIVALE AL 4.17%</text>
  </threadedComment>
  <threadedComment ref="O13" dT="2022-01-20T16:01:17.06" personId="{3A9A8CF9-9458-4A45-8C70-8D0F004AF7D9}" id="{E35CDF61-D322-4616-A418-F15C64043DED}">
    <text>EQUIVALE AL 3.21%</text>
  </threadedComment>
  <threadedComment ref="AE14" dT="2022-01-20T16:02:02.62" personId="{3A9A8CF9-9458-4A45-8C70-8D0F004AF7D9}" id="{2A075883-C533-46FC-B32E-9AFAF03B1D52}">
    <text>EQUIVALE AL 3.21%</text>
  </threadedComment>
  <threadedComment ref="O15" dT="2022-01-20T16:02:35.80" personId="{3A9A8CF9-9458-4A45-8C70-8D0F004AF7D9}" id="{CF1BEC42-1491-4BE1-AB8D-8831B15C1431}">
    <text>EQUIVALE AL 3.21%</text>
  </threadedComment>
  <threadedComment ref="U16" dT="2022-01-21T19:41:49.11" personId="{3A9A8CF9-9458-4A45-8C70-8D0F004AF7D9}" id="{C7CC3235-D700-46D5-ADCB-BAD55CCA9F83}">
    <text>EQUIVALE AL 1.60%</text>
  </threadedComment>
  <threadedComment ref="AG16" dT="2022-01-20T16:03:45.52" personId="{3A9A8CF9-9458-4A45-8C70-8D0F004AF7D9}" id="{B6EF8B89-972C-4133-8407-427555CE9E27}">
    <text xml:space="preserve">EQUIVALE AL 1.61%
</text>
  </threadedComment>
  <threadedComment ref="AG17" dT="2022-01-20T16:33:51.92" personId="{3A9A8CF9-9458-4A45-8C70-8D0F004AF7D9}" id="{F194337D-CD8A-40CB-AD5A-D1FEB3E3C9FC}">
    <text>EQUIVALE AL 0.30%</text>
  </threadedComment>
  <threadedComment ref="AG18" dT="2022-01-20T16:33:51.92" personId="{3A9A8CF9-9458-4A45-8C70-8D0F004AF7D9}" id="{2080F6B0-3B90-4579-BF05-241BFC85B3A1}">
    <text>EQUIVALE AL 0.30%</text>
  </threadedComment>
  <threadedComment ref="M19" dT="2022-01-20T16:01:17.06" personId="{3A9A8CF9-9458-4A45-8C70-8D0F004AF7D9}" id="{D5D13B60-D9D0-48E1-9304-4790372A1E4A}">
    <text>EQUIVALE AL 3.21%</text>
  </threadedComment>
  <threadedComment ref="M20" dT="2022-01-20T16:36:27.11" personId="{3A9A8CF9-9458-4A45-8C70-8D0F004AF7D9}" id="{8DFC7CD5-4B3A-4B49-AB68-467342A8A3EA}">
    <text>EQUIVALE AL 1.79%</text>
  </threadedComment>
  <threadedComment ref="O21" dT="2022-01-21T21:04:22.22" personId="{3A9A8CF9-9458-4A45-8C70-8D0F004AF7D9}" id="{FE915499-6E4A-43B1-98A3-035EB83C0B2C}">
    <text>EQUIVALE AL 0.89</text>
  </threadedComment>
  <threadedComment ref="AE21" dT="2022-01-20T16:38:41.34" personId="{3A9A8CF9-9458-4A45-8C70-8D0F004AF7D9}" id="{9E666D00-1DCB-438F-8826-8C5EDE000AA6}">
    <text>EQUIVALE AL 0.90%</text>
  </threadedComment>
  <threadedComment ref="S22" dT="2022-01-21T21:04:22.22" personId="{3A9A8CF9-9458-4A45-8C70-8D0F004AF7D9}" id="{A676E7AC-815D-4280-A5CD-59934BFEB180}">
    <text>EQUIVALE AL 0.89</text>
  </threadedComment>
  <threadedComment ref="AG22" dT="2022-01-20T16:38:41.34" personId="{3A9A8CF9-9458-4A45-8C70-8D0F004AF7D9}" id="{E3372E8B-31A4-4E67-AE5C-19F73A8E1AA5}">
    <text>EQUIVALE AL 0.90%</text>
  </threadedComment>
  <threadedComment ref="AG23" dT="2022-11-15T18:01:46.04" personId="{3A9A8CF9-9458-4A45-8C70-8D0F004AF7D9}" id="{2D06C04B-C86E-4A8B-8941-3674FD7EE907}">
    <text>EQUIVALE AL 1.79%</text>
  </threadedComment>
  <threadedComment ref="AG24" dT="2022-01-20T16:33:51.92" personId="{3A9A8CF9-9458-4A45-8C70-8D0F004AF7D9}" id="{6B52FF23-CB7C-482E-9840-70A165F60CB3}">
    <text>EQUIVALE AL 0.30%</text>
  </threadedComment>
  <threadedComment ref="U25" dT="2022-01-20T16:36:27.11" personId="{3A9A8CF9-9458-4A45-8C70-8D0F004AF7D9}" id="{2F49BE1C-DEA3-4D7B-8FA9-79B3D6B1E9F7}">
    <text>EQUIVALE AL 1.79%</text>
  </threadedComment>
  <threadedComment ref="U26" dT="2022-01-20T16:36:27.11" personId="{3A9A8CF9-9458-4A45-8C70-8D0F004AF7D9}" id="{99D6036A-F6D6-4CA2-945F-25E1E0D3F834}">
    <text>EQUIVALE AL 1.79%</text>
  </threadedComment>
  <threadedComment ref="AG27" dT="2022-01-20T16:33:51.92" personId="{3A9A8CF9-9458-4A45-8C70-8D0F004AF7D9}" id="{27864C88-178F-4258-8E53-2C8A84CAE67A}">
    <text>EQUIVALE AL 0.30%</text>
  </threadedComment>
  <threadedComment ref="U28" dT="2022-01-21T21:10:31.28" personId="{3A9A8CF9-9458-4A45-8C70-8D0F004AF7D9}" id="{3364F4F6-7302-435B-8548-92058B9B87CA}">
    <text>EQUIVALE AL 0.89</text>
  </threadedComment>
  <threadedComment ref="AG28" dT="2022-01-20T16:38:41.34" personId="{3A9A8CF9-9458-4A45-8C70-8D0F004AF7D9}" id="{179C26F9-DA7A-4C8A-A8D7-CF9B18489FA6}">
    <text>EQUIVALE AL 0.90%</text>
  </threadedComment>
  <threadedComment ref="U29" dT="2022-01-21T21:10:31.28" personId="{3A9A8CF9-9458-4A45-8C70-8D0F004AF7D9}" id="{1AA2C856-20BC-4DED-9C95-37F49876AF1B}">
    <text>EQUIVALE AL 0.89</text>
  </threadedComment>
  <threadedComment ref="AG29" dT="2022-01-20T16:38:41.34" personId="{3A9A8CF9-9458-4A45-8C70-8D0F004AF7D9}" id="{9D0429AB-EB72-4EFE-9460-2CFBAAC2C081}">
    <text>EQUIVALE AL 0.90%</text>
  </threadedComment>
  <threadedComment ref="M30" dT="2022-01-20T16:36:27.11" personId="{3A9A8CF9-9458-4A45-8C70-8D0F004AF7D9}" id="{7B687D7E-68E9-4CE2-AE19-122C15223A0A}">
    <text>EQUIVALE AL 1.79%</text>
  </threadedComment>
  <threadedComment ref="K31" dT="2022-01-20T16:53:32.08" personId="{3A9A8CF9-9458-4A45-8C70-8D0F004AF7D9}" id="{BBD51758-6C4A-452A-BDD8-93485C1C5C90}">
    <text>EQUIVALE AL 3.87%</text>
  </threadedComment>
  <threadedComment ref="K32" dT="2022-03-28T22:20:41.95" personId="{3A9A8CF9-9458-4A45-8C70-8D0F004AF7D9}" id="{0BAB9718-F9B3-4F23-98A6-5635924F6AF7}">
    <text>EQUIVALE 0.32%</text>
  </threadedComment>
  <threadedComment ref="M32" dT="2022-03-28T22:20:41.95" personId="{3A9A8CF9-9458-4A45-8C70-8D0F004AF7D9}" id="{86D6B8F7-930A-46CA-A5FC-6709695E91CA}">
    <text>EQUIVALE 0.32%</text>
  </threadedComment>
  <threadedComment ref="O32" dT="2022-03-28T22:20:41.95" personId="{3A9A8CF9-9458-4A45-8C70-8D0F004AF7D9}" id="{C6942432-419A-4840-B0C4-CB89CB95A717}">
    <text>EQUIVALE 0.32%</text>
  </threadedComment>
  <threadedComment ref="Q32" dT="2022-03-29T13:47:15.37" personId="{3A9A8CF9-9458-4A45-8C70-8D0F004AF7D9}" id="{4EA5F307-6D46-4783-8A6A-C70EB5A0E3F1}">
    <text>EQUIVALE AL 1.30%</text>
  </threadedComment>
  <threadedComment ref="S32" dT="2022-03-28T22:20:41.95" personId="{3A9A8CF9-9458-4A45-8C70-8D0F004AF7D9}" id="{E41ADAFE-DDB5-420F-A84E-A1C1C24FA1FC}">
    <text>EQUIVALE 0.32%</text>
  </threadedComment>
  <threadedComment ref="U32" dT="2022-03-28T22:20:41.95" personId="{3A9A8CF9-9458-4A45-8C70-8D0F004AF7D9}" id="{A0314488-88E9-479F-9C52-2410331F4E10}">
    <text>EQUIVALE 0.32%</text>
  </threadedComment>
  <threadedComment ref="W32" dT="2022-03-28T22:20:41.95" personId="{3A9A8CF9-9458-4A45-8C70-8D0F004AF7D9}" id="{55F329EB-C18F-407E-9A66-5960DA7A7270}">
    <text>EQUIVALE 0.32%</text>
  </threadedComment>
  <threadedComment ref="Y32" dT="2022-03-28T22:20:41.95" personId="{3A9A8CF9-9458-4A45-8C70-8D0F004AF7D9}" id="{E16B7DDA-B4D8-4484-B39B-25ED044F5F8F}">
    <text>EQUIVALE 0.32%</text>
  </threadedComment>
  <threadedComment ref="AA32" dT="2022-03-28T22:20:41.95" personId="{3A9A8CF9-9458-4A45-8C70-8D0F004AF7D9}" id="{450DD6E4-7067-4A77-93E4-72F65260452A}">
    <text>EQUIVALE 0.32%</text>
  </threadedComment>
  <threadedComment ref="AC32" dT="2022-03-28T22:20:41.95" personId="{3A9A8CF9-9458-4A45-8C70-8D0F004AF7D9}" id="{15387AE6-A77E-4910-950E-C9F709DCCE08}">
    <text>EQUIVALE 0.32%</text>
  </threadedComment>
  <threadedComment ref="AE32" dT="2022-03-28T22:20:41.95" personId="{3A9A8CF9-9458-4A45-8C70-8D0F004AF7D9}" id="{2D17399C-E124-4741-BB02-601349D5A9C7}">
    <text>EQUIVALE 0.32%</text>
  </threadedComment>
  <threadedComment ref="AG32" dT="2022-03-28T22:20:41.95" personId="{3A9A8CF9-9458-4A45-8C70-8D0F004AF7D9}" id="{9B901EF3-C64B-4869-833E-624A20EDD9F9}">
    <text>EQUIVALE 0.32%</text>
  </threadedComment>
  <threadedComment ref="K33" dT="2022-03-29T13:50:20.69" personId="{3A9A8CF9-9458-4A45-8C70-8D0F004AF7D9}" id="{2F1ECAE7-A2C6-4B53-9E4D-CD371ADD09B0}">
    <text>EQUIVALE AL 0.35%</text>
  </threadedComment>
  <threadedComment ref="M33" dT="2022-03-29T13:51:39.31" personId="{3A9A8CF9-9458-4A45-8C70-8D0F004AF7D9}" id="{B7BB78AA-B65B-4712-A60D-EE7136C2DBBF}">
    <text>EQUIVALE 0.32%</text>
  </threadedComment>
  <threadedComment ref="O33" dT="2022-03-29T13:51:39.31" personId="{3A9A8CF9-9458-4A45-8C70-8D0F004AF7D9}" id="{DA249AE5-CE49-407A-895D-DDCB1695C34B}">
    <text>EQUIVALE 0.32%</text>
  </threadedComment>
  <threadedComment ref="Q33" dT="2022-03-29T13:51:39.31" personId="{3A9A8CF9-9458-4A45-8C70-8D0F004AF7D9}" id="{341BF18E-0D6B-4AB4-AB6E-042DB4049AAC}">
    <text>EQUIVALE 0.32%</text>
  </threadedComment>
  <threadedComment ref="S33" dT="2022-03-29T13:51:39.31" personId="{3A9A8CF9-9458-4A45-8C70-8D0F004AF7D9}" id="{54A1FF93-522E-4015-A0F8-DBBFA7388F25}">
    <text>EQUIVALE 0.32%</text>
  </threadedComment>
  <threadedComment ref="U33" dT="2022-03-29T13:51:39.31" personId="{3A9A8CF9-9458-4A45-8C70-8D0F004AF7D9}" id="{62C59471-4B02-40A2-AF77-459F55930A32}">
    <text>EQUIVALE 0.32%</text>
  </threadedComment>
  <threadedComment ref="W33" dT="2022-03-29T13:51:39.31" personId="{3A9A8CF9-9458-4A45-8C70-8D0F004AF7D9}" id="{112A6EBB-7DBF-45F6-8F50-FC3F39349752}">
    <text>EQUIVALE 0.32%</text>
  </threadedComment>
  <threadedComment ref="Y33" dT="2022-03-29T13:51:39.31" personId="{3A9A8CF9-9458-4A45-8C70-8D0F004AF7D9}" id="{7F31AA2B-CAE9-4D7A-A050-34B664CF4C89}">
    <text>EQUIVALE 0.32%</text>
  </threadedComment>
  <threadedComment ref="AA33" dT="2022-03-29T13:51:39.31" personId="{3A9A8CF9-9458-4A45-8C70-8D0F004AF7D9}" id="{301E15CC-49F8-4EE3-9DE1-095FFFC00C93}">
    <text>EQUIVALE 0.32%</text>
  </threadedComment>
  <threadedComment ref="AC33" dT="2022-03-29T13:51:39.31" personId="{3A9A8CF9-9458-4A45-8C70-8D0F004AF7D9}" id="{B579339D-E1E8-42F9-B015-40A75DB012AA}">
    <text>EQUIVALE 0.32%</text>
  </threadedComment>
  <threadedComment ref="AE33" dT="2022-03-29T13:51:39.31" personId="{3A9A8CF9-9458-4A45-8C70-8D0F004AF7D9}" id="{7DED1FFC-337A-4439-BC8B-86239CDF067C}">
    <text>EQUIVALE 0.32%</text>
  </threadedComment>
  <threadedComment ref="AG33" dT="2022-03-29T13:51:39.31" personId="{3A9A8CF9-9458-4A45-8C70-8D0F004AF7D9}" id="{EBD34F33-003C-432E-BA2A-7166BD46A34B}">
    <text>EQUIVALE 0.32%</text>
  </threadedComment>
  <threadedComment ref="AG34" dT="2022-01-20T16:33:51.92" personId="{3A9A8CF9-9458-4A45-8C70-8D0F004AF7D9}" id="{B1072867-E8A4-4174-96BE-D8390DC86E6A}">
    <text>EQUIVALE AL 0.30%</text>
  </threadedComment>
  <threadedComment ref="AG35" dT="2022-01-20T16:33:51.92" personId="{3A9A8CF9-9458-4A45-8C70-8D0F004AF7D9}" id="{4BFC6F99-4EB1-411D-BE71-E24F9111B3CB}">
    <text>EQUIVALE AL 0.30%</text>
  </threadedComment>
  <threadedComment ref="AG36" dT="2022-01-20T16:33:51.92" personId="{3A9A8CF9-9458-4A45-8C70-8D0F004AF7D9}" id="{A4011121-B8AC-415D-BF30-3E7BE79A1782}">
    <text>EQUIVALE AL 0.30%</text>
  </threadedComment>
  <threadedComment ref="AG37" dT="2022-01-20T16:33:51.92" personId="{3A9A8CF9-9458-4A45-8C70-8D0F004AF7D9}" id="{718965D6-0510-40A7-B21F-F6CF7E6CB7EB}">
    <text>EQUIVALE AL 0.30%</text>
  </threadedComment>
  <threadedComment ref="M38" dT="2022-01-20T17:00:11.04" personId="{3A9A8CF9-9458-4A45-8C70-8D0F004AF7D9}" id="{5DA4030F-EDAD-47CC-93E2-95ED92C34581}">
    <text>EQUIVALE AL 0.77%</text>
  </threadedComment>
  <threadedComment ref="O38" dT="2022-01-20T17:00:11.04" personId="{3A9A8CF9-9458-4A45-8C70-8D0F004AF7D9}" id="{7DE222A2-0E42-45B5-95D7-5AE5A6C3E3D8}">
    <text>EQUIVALE AL 0.77%</text>
  </threadedComment>
  <threadedComment ref="U38" dT="2022-01-20T17:00:11.04" personId="{3A9A8CF9-9458-4A45-8C70-8D0F004AF7D9}" id="{1496264F-F388-4E86-8A7D-A45AB14C8C76}">
    <text>EQUIVALE AL 0.77%</text>
  </threadedComment>
  <threadedComment ref="AA38" dT="2022-01-20T17:00:11.04" personId="{3A9A8CF9-9458-4A45-8C70-8D0F004AF7D9}" id="{26E9F071-3E34-4C79-AFEB-B1626DDCD054}">
    <text>EQUIVALE AL 0.77%</text>
  </threadedComment>
  <threadedComment ref="AG38" dT="2022-01-21T21:28:07.21" personId="{3A9A8CF9-9458-4A45-8C70-8D0F004AF7D9}" id="{EE2D6F8A-0A64-4994-BB19-5D582316FDF0}">
    <text>EQUIVALE AL 0.79%</text>
  </threadedComment>
  <threadedComment ref="M39" dT="2022-01-20T17:04:12.87" personId="{3A9A8CF9-9458-4A45-8C70-8D0F004AF7D9}" id="{40207FCD-26CD-40BF-9FA8-76FFC195B1C3}">
    <text>EQUIVALENTE AL 2.05%</text>
  </threadedComment>
  <threadedComment ref="AG40" dT="2022-01-20T17:04:12.87" personId="{3A9A8CF9-9458-4A45-8C70-8D0F004AF7D9}" id="{25174FD8-EFE4-4A8F-B548-70B136A32DC5}">
    <text>EQUIVALENTE AL 2.05%</text>
  </threadedComment>
  <threadedComment ref="AG41" dT="2022-01-20T17:04:12.87" personId="{3A9A8CF9-9458-4A45-8C70-8D0F004AF7D9}" id="{1547F403-45F6-4A30-BCE5-E1D9CF22FECF}">
    <text>EQUIVALENTE AL 2.05%</text>
  </threadedComment>
  <threadedComment ref="AG42" dT="2022-01-20T16:33:51.92" personId="{3A9A8CF9-9458-4A45-8C70-8D0F004AF7D9}" id="{5BC52D48-531C-42B6-96B9-F26314C04025}">
    <text>EQUIVALE AL 0.30%</text>
  </threadedComment>
  <threadedComment ref="AE43" dT="2022-01-20T17:04:12.87" personId="{3A9A8CF9-9458-4A45-8C70-8D0F004AF7D9}" id="{D2D5CDE9-EE68-45CE-A893-C25054343DE4}">
    <text>EQUIVALENTE AL 2.05%</text>
  </threadedComment>
  <threadedComment ref="AG44" dT="2022-01-20T17:04:12.87" personId="{3A9A8CF9-9458-4A45-8C70-8D0F004AF7D9}" id="{E748BEEB-FDB2-4F5F-B38D-7F250FFC39D6}">
    <text>EQUIVALENTE AL 2.05%</text>
  </threadedComment>
  <threadedComment ref="AE46" dT="2022-01-20T17:04:12.87" personId="{3A9A8CF9-9458-4A45-8C70-8D0F004AF7D9}" id="{DD374998-2599-47FC-83A6-4B29A04CB9C7}">
    <text>EQUIVALENTE AL 2.05%</text>
  </threadedComment>
  <threadedComment ref="AG47" dT="2022-01-20T17:04:12.87" personId="{3A9A8CF9-9458-4A45-8C70-8D0F004AF7D9}" id="{61DFC6C7-7504-467E-9AC1-66565DF4FF27}">
    <text>EQUIVALENTE AL 2.05%</text>
  </threadedComment>
  <threadedComment ref="AG48" dT="2022-02-08T20:42:43.97" personId="{3A9A8CF9-9458-4A45-8C70-8D0F004AF7D9}" id="{01759B4B-BAE6-46EE-A82B-AE7ECD29BA9F}">
    <text>EQUIVALE AL 2.05%</text>
  </threadedComment>
  <threadedComment ref="M49" dT="2022-01-20T17:04:12.87" personId="{3A9A8CF9-9458-4A45-8C70-8D0F004AF7D9}" id="{29F36DF7-BD87-4BEC-A578-DB5DD66096B6}">
    <text>EQUIVALENTE AL 2.05%</text>
  </threadedComment>
  <threadedComment ref="S50" dT="2022-01-21T21:32:44.88" personId="{3A9A8CF9-9458-4A45-8C70-8D0F004AF7D9}" id="{78FFED52-DA91-4D1E-A71A-EB107F601C20}">
    <text>EQUIVALE AL 1.02 %</text>
  </threadedComment>
  <threadedComment ref="AC50" dT="2022-01-20T17:09:19.72" personId="{3A9A8CF9-9458-4A45-8C70-8D0F004AF7D9}" id="{618F97E5-A8CA-4332-8270-D91A2084FFF4}">
    <text>EQUIVALE AL 1.03%</text>
  </threadedComment>
  <threadedComment ref="S51" dT="2022-01-21T21:32:44.88" personId="{3A9A8CF9-9458-4A45-8C70-8D0F004AF7D9}" id="{97ADBB61-646E-4D1C-9B08-08AE1848ACFC}">
    <text>EQUIVALE AL 1.02 %</text>
  </threadedComment>
  <threadedComment ref="AC51" dT="2022-01-20T17:09:19.72" personId="{3A9A8CF9-9458-4A45-8C70-8D0F004AF7D9}" id="{70A2CBE6-2530-4275-A8E5-D871ACD251D6}">
    <text>EQUIVALE AL 1.03%</text>
  </threadedComment>
  <threadedComment ref="U52" dT="2022-01-21T21:32:44.88" personId="{3A9A8CF9-9458-4A45-8C70-8D0F004AF7D9}" id="{9EED3C26-232F-4D90-88AC-8C744B5E6E34}">
    <text>EQUIVALE AL 1.02 %</text>
  </threadedComment>
  <threadedComment ref="AE52" dT="2022-01-20T17:09:19.72" personId="{3A9A8CF9-9458-4A45-8C70-8D0F004AF7D9}" id="{F9810C8F-038B-4640-AF52-88A5B0B61E85}">
    <text>EQUIVALE AL 1.03%</text>
  </threadedComment>
  <threadedComment ref="AG53" dT="2022-01-21T17:25:50.27" personId="{3A9A8CF9-9458-4A45-8C70-8D0F004AF7D9}" id="{B17BE21D-6956-40AA-AAE7-745D2777CF64}">
    <text>EQUIVALE AL 0.28%</text>
  </threadedComment>
  <threadedComment ref="S54" dT="2022-01-21T21:32:44.88" personId="{3A9A8CF9-9458-4A45-8C70-8D0F004AF7D9}" id="{A706FE90-9907-4964-B92F-1AC230DD5656}">
    <text>EQUIVALE AL 1.02 %</text>
  </threadedComment>
  <threadedComment ref="AC54" dT="2022-01-20T17:09:19.72" personId="{3A9A8CF9-9458-4A45-8C70-8D0F004AF7D9}" id="{F5BA2E72-9C48-4CD0-9596-D3894FD88051}">
    <text>EQUIVALE AL 1.03%</text>
  </threadedComment>
  <threadedComment ref="Q55" dT="2022-01-21T21:32:44.88" personId="{3A9A8CF9-9458-4A45-8C70-8D0F004AF7D9}" id="{A829889B-7D2C-4443-AAD9-F61A6181A925}">
    <text>EQUIVALE AL 1.02 %</text>
  </threadedComment>
  <threadedComment ref="AE55" dT="2022-01-20T17:09:19.72" personId="{3A9A8CF9-9458-4A45-8C70-8D0F004AF7D9}" id="{40351CA8-0661-41D8-95B7-437B9A8ACBDE}">
    <text>EQUIVALE AL 1.03%</text>
  </threadedComment>
  <threadedComment ref="S56" dT="2022-01-21T21:32:44.88" personId="{3A9A8CF9-9458-4A45-8C70-8D0F004AF7D9}" id="{E76BDF47-C5F3-42FA-87BA-BEE10C159130}">
    <text>EQUIVALE AL 1.02 %</text>
  </threadedComment>
  <threadedComment ref="AC56" dT="2022-01-20T17:09:19.72" personId="{3A9A8CF9-9458-4A45-8C70-8D0F004AF7D9}" id="{FA4110AB-CF79-4104-9964-AE909602332B}">
    <text>EQUIVALE AL 1.03%</text>
  </threadedComment>
  <threadedComment ref="M57" dT="2022-02-08T21:11:38.17" personId="{3A9A8CF9-9458-4A45-8C70-8D0F004AF7D9}" id="{AF14B7B1-8AD0-4F87-94FE-1A41F89E8C1F}">
    <text>EQUIVALE AL 2.04%</text>
  </threadedComment>
</ThreadedComments>
</file>

<file path=xl/threadedComments/threadedComment4.xml><?xml version="1.0" encoding="utf-8"?>
<ThreadedComments xmlns="http://schemas.microsoft.com/office/spreadsheetml/2018/threadedcomments" xmlns:x="http://schemas.openxmlformats.org/spreadsheetml/2006/main">
  <threadedComment ref="N9" dT="2022-10-24T20:54:51.44" personId="{3A9A8CF9-9458-4A45-8C70-8D0F004AF7D9}" id="{CF6735CA-FA23-4C13-8D5B-4160AC8615BC}">
    <text>EQUIVALE AL 5%</text>
  </threadedComment>
  <threadedComment ref="N10" dT="2022-11-30T02:22:13.46" personId="{3A9A8CF9-9458-4A45-8C70-8D0F004AF7D9}" id="{299A3311-4AED-4BFB-916B-EC182AAB90CC}">
    <text>EQUIVALE AL 1.25</text>
  </threadedComment>
  <threadedComment ref="T11" dT="2022-11-30T02:21:33.26" personId="{3A9A8CF9-9458-4A45-8C70-8D0F004AF7D9}" id="{6F337E82-3936-4D13-A782-4E9CF451B11B}">
    <text>EQUIVALE AL 0,62%</text>
  </threadedComment>
  <threadedComment ref="AF11" dT="2022-11-30T02:21:33.26" personId="{3A9A8CF9-9458-4A45-8C70-8D0F004AF7D9}" id="{438CCF4D-D0C6-4EC7-BA05-335BD27E25F8}">
    <text>EQUIVALE AL 0,62%</text>
  </threadedComment>
  <threadedComment ref="L12" dT="2022-11-30T02:22:13.46" personId="{3A9A8CF9-9458-4A45-8C70-8D0F004AF7D9}" id="{61C6F524-EB85-4D61-87D5-71D3D74A94E1}">
    <text>EQUIVALE AL 1.25</text>
  </threadedComment>
  <threadedComment ref="T13" dT="2022-11-30T02:22:13.46" personId="{3A9A8CF9-9458-4A45-8C70-8D0F004AF7D9}" id="{CDBBEB4E-C678-49F7-97D5-B44361A3A107}">
    <text>EQUIVALE AL 1.25</text>
  </threadedComment>
  <threadedComment ref="T14" dT="2022-11-30T02:22:13.46" personId="{3A9A8CF9-9458-4A45-8C70-8D0F004AF7D9}" id="{DF3FC656-F4E4-476D-85F7-DE30ACA1915F}">
    <text>EQUIVALE AL 1.25</text>
  </threadedComment>
  <threadedComment ref="T15" dT="2022-11-30T02:22:13.46" personId="{3A9A8CF9-9458-4A45-8C70-8D0F004AF7D9}" id="{F944953B-41EB-40FE-BF65-E925F06C5B00}">
    <text>EQUIVALE AL 1.25</text>
  </threadedComment>
  <threadedComment ref="T16" dT="2022-11-30T02:22:13.46" personId="{3A9A8CF9-9458-4A45-8C70-8D0F004AF7D9}" id="{D5A1CC9C-81FA-4FC1-AB24-E2891233E749}">
    <text>EQUIVALE AL 1.25</text>
  </threadedComment>
  <threadedComment ref="T17" dT="2022-11-30T02:22:13.46" personId="{3A9A8CF9-9458-4A45-8C70-8D0F004AF7D9}" id="{E1581593-600F-4B5D-8D81-2A0F9B3F75EB}">
    <text>EQUIVALE AL 1.25</text>
  </threadedComment>
  <threadedComment ref="N18" dT="2022-10-24T20:56:58.99" personId="{3A9A8CF9-9458-4A45-8C70-8D0F004AF7D9}" id="{47980D28-8B46-4165-B3BD-DB8C759CDC49}">
    <text>EQUIVALE AL 3.33%</text>
  </threadedComment>
  <threadedComment ref="R19" dT="2022-10-24T20:56:58.99" personId="{3A9A8CF9-9458-4A45-8C70-8D0F004AF7D9}" id="{44B31D84-632E-42AA-8F10-6CD2CC933249}">
    <text>EQUIVALE AL 3.33%</text>
  </threadedComment>
  <threadedComment ref="T20" dT="2022-10-24T20:56:58.99" personId="{3A9A8CF9-9458-4A45-8C70-8D0F004AF7D9}" id="{548F4AAE-B4CA-4D4D-9FE5-BB57B2B68F9A}">
    <text>EQUIVALE AL 3.35%</text>
  </threadedComment>
  <threadedComment ref="T21" dT="2022-10-24T20:56:58.99" personId="{3A9A8CF9-9458-4A45-8C70-8D0F004AF7D9}" id="{D7119F38-5C60-4C2E-A3DF-777BB287A994}">
    <text>EQUIVALE AL 3.33%</text>
  </threadedComment>
  <threadedComment ref="AD22" dT="2022-11-30T02:22:13.46" personId="{3A9A8CF9-9458-4A45-8C70-8D0F004AF7D9}" id="{C236BB8D-1EA1-4024-9D6E-A0FA845F0403}">
    <text>EQUIVALE AL 0.83%</text>
  </threadedComment>
  <threadedComment ref="AF23" dT="2022-11-30T02:22:13.46" personId="{3A9A8CF9-9458-4A45-8C70-8D0F004AF7D9}" id="{5910C7F2-F6E3-40DB-9B05-C55EA9B61122}">
    <text>EQUIVALE AL 0.83%</text>
  </threadedComment>
  <threadedComment ref="T24" dT="2022-11-30T02:28:43.38" personId="{3A9A8CF9-9458-4A45-8C70-8D0F004AF7D9}" id="{C2CC4D53-4008-4662-9F06-308980DDEE6F}">
    <text>EQUIVALE AL 0.415%</text>
  </threadedComment>
  <threadedComment ref="AF24" dT="2022-11-30T02:28:43.38" personId="{3A9A8CF9-9458-4A45-8C70-8D0F004AF7D9}" id="{8F177757-DB67-4A84-83C5-8901F3F7BAB6}">
    <text>EQUIVALE AL 0.415%</text>
  </threadedComment>
  <threadedComment ref="T25" dT="2022-11-30T02:28:43.38" personId="{3A9A8CF9-9458-4A45-8C70-8D0F004AF7D9}" id="{C250096F-C5F5-476D-9FB2-7470F5070B64}">
    <text>EQUIVALE AL 0.415%</text>
  </threadedComment>
  <threadedComment ref="AF25" dT="2022-11-30T02:28:43.38" personId="{3A9A8CF9-9458-4A45-8C70-8D0F004AF7D9}" id="{AC2D2703-9F2A-4E03-8D4F-F62947996EF4}">
    <text>EQUIVALE AL 0.415%</text>
  </threadedComment>
  <threadedComment ref="T26" dT="2022-11-30T02:28:43.38" personId="{3A9A8CF9-9458-4A45-8C70-8D0F004AF7D9}" id="{9F05F1A7-2099-42D5-8EFC-A1B37777D967}">
    <text>EQUIVALE AL 0.415%</text>
  </threadedComment>
  <threadedComment ref="AF26" dT="2022-11-30T02:28:43.38" personId="{3A9A8CF9-9458-4A45-8C70-8D0F004AF7D9}" id="{DF1D5E03-36FC-4D23-AC18-D85BBB98F051}">
    <text>EQUIVALE AL 0.415%</text>
  </threadedComment>
  <threadedComment ref="T27" dT="2022-11-30T02:28:43.38" personId="{3A9A8CF9-9458-4A45-8C70-8D0F004AF7D9}" id="{100058D9-7580-4A12-AFF5-A372A040F74A}">
    <text>EQUIVALE AL 0.415%</text>
  </threadedComment>
  <threadedComment ref="AF27" dT="2022-11-30T02:28:43.38" personId="{3A9A8CF9-9458-4A45-8C70-8D0F004AF7D9}" id="{EB854012-8E89-4ADD-8E02-3C39E9DF5B78}">
    <text>EQUIVALE AL 0.415%</text>
  </threadedComment>
  <threadedComment ref="T28" dT="2022-11-30T02:28:43.38" personId="{3A9A8CF9-9458-4A45-8C70-8D0F004AF7D9}" id="{062D7C9D-6E50-4DAA-A417-087C530F8E37}">
    <text>EQUIVALE AL 0.415%</text>
  </threadedComment>
  <threadedComment ref="AF28" dT="2022-11-30T02:28:43.38" personId="{3A9A8CF9-9458-4A45-8C70-8D0F004AF7D9}" id="{63554E14-1626-41D6-9FC6-51808F843EB3}">
    <text>EQUIVALE AL 0.415%</text>
  </threadedComment>
  <threadedComment ref="T29" dT="2022-11-30T02:28:43.38" personId="{3A9A8CF9-9458-4A45-8C70-8D0F004AF7D9}" id="{C73C609F-4E75-4A8B-9ABC-3A8FB0DFF665}">
    <text>EQUIVALE AL 0.415%</text>
  </threadedComment>
  <threadedComment ref="AF29" dT="2022-11-30T02:28:43.38" personId="{3A9A8CF9-9458-4A45-8C70-8D0F004AF7D9}" id="{94607ED3-B787-40CD-BC0D-40153A1EBED8}">
    <text>EQUIVALE AL 0.415%</text>
  </threadedComment>
  <threadedComment ref="T30" dT="2022-11-30T02:28:43.38" personId="{3A9A8CF9-9458-4A45-8C70-8D0F004AF7D9}" id="{88C89BEC-6856-497B-9951-83FF9CFD1065}">
    <text>EQUIVALE AL 0.415%</text>
  </threadedComment>
  <threadedComment ref="AF30" dT="2022-11-30T02:28:43.38" personId="{3A9A8CF9-9458-4A45-8C70-8D0F004AF7D9}" id="{54D05372-386C-425C-A0AF-1334156880EE}">
    <text>EQUIVALE AL 0.415%</text>
  </threadedComment>
  <threadedComment ref="T31" dT="2022-11-30T02:28:43.38" personId="{3A9A8CF9-9458-4A45-8C70-8D0F004AF7D9}" id="{60E34982-08AB-4732-A7E8-BC880DD5F9F3}">
    <text>EQUIVALE AL 0.415%</text>
  </threadedComment>
  <threadedComment ref="AF31" dT="2022-11-30T02:28:43.38" personId="{3A9A8CF9-9458-4A45-8C70-8D0F004AF7D9}" id="{3877B70D-6BC6-4E59-8D96-0DD7B2E9FB05}">
    <text>EQUIVALE AL 0.415%</text>
  </threadedComment>
  <threadedComment ref="T32" dT="2022-11-30T02:28:43.38" personId="{3A9A8CF9-9458-4A45-8C70-8D0F004AF7D9}" id="{DFEDE9FF-214D-4BCB-A47D-237A965BB274}">
    <text>EQUIVALE AL 0.415%</text>
  </threadedComment>
  <threadedComment ref="AF32" dT="2022-11-30T02:28:43.38" personId="{3A9A8CF9-9458-4A45-8C70-8D0F004AF7D9}" id="{71379F8B-2094-40CD-BA28-6887AEFF6A07}">
    <text>EQUIVALE AL 0.415%</text>
  </threadedComment>
  <threadedComment ref="T33" dT="2022-11-30T02:28:43.38" personId="{3A9A8CF9-9458-4A45-8C70-8D0F004AF7D9}" id="{D726C339-89C8-4DAA-BEC6-E5FE049D44F4}">
    <text>EQUIVALE AL 0.415%</text>
  </threadedComment>
  <threadedComment ref="AF33" dT="2022-11-30T02:28:43.38" personId="{3A9A8CF9-9458-4A45-8C70-8D0F004AF7D9}" id="{E97F0DD5-7144-4101-BA4F-B077EBF49610}">
    <text>EQUIVALE AL 0.415%</text>
  </threadedComment>
  <threadedComment ref="T34" dT="2022-11-30T02:28:43.38" personId="{3A9A8CF9-9458-4A45-8C70-8D0F004AF7D9}" id="{A3830749-A86B-4BCE-A4CC-0625F35A0795}">
    <text>EQUIVALE AL 0.415%</text>
  </threadedComment>
  <threadedComment ref="AF34" dT="2022-11-30T02:28:43.38" personId="{3A9A8CF9-9458-4A45-8C70-8D0F004AF7D9}" id="{FD28E14B-27B0-4D2F-906F-98686A6ABFCA}">
    <text>EQUIVALE AL 0.415%</text>
  </threadedComment>
  <threadedComment ref="T35" dT="2022-11-30T02:28:43.38" personId="{3A9A8CF9-9458-4A45-8C70-8D0F004AF7D9}" id="{671D8B3E-88CA-44B9-A082-77AF30F65D36}">
    <text>EQUIVALE AL 0.415%</text>
  </threadedComment>
  <threadedComment ref="AF35" dT="2022-11-30T02:28:43.38" personId="{3A9A8CF9-9458-4A45-8C70-8D0F004AF7D9}" id="{16FA40E8-1645-48E3-8CCA-5E7A50A41447}">
    <text>EQUIVALE AL 0.415%</text>
  </threadedComment>
  <threadedComment ref="N36" dT="2022-10-24T21:14:14.66" personId="{3A9A8CF9-9458-4A45-8C70-8D0F004AF7D9}" id="{9CC4D449-BC3B-4224-B577-9A976D5C5A3B}">
    <text>IEQUIVALE AL 2,5%</text>
  </threadedComment>
  <threadedComment ref="T36" dT="2022-11-30T02:28:43.38" personId="{3A9A8CF9-9458-4A45-8C70-8D0F004AF7D9}" id="{AE5E79A8-33A7-49F2-AEAF-FF33E86D4C00}">
    <text>EQUIVALE AL 0.415%</text>
  </threadedComment>
  <threadedComment ref="AF36" dT="2022-11-30T02:28:43.38" personId="{3A9A8CF9-9458-4A45-8C70-8D0F004AF7D9}" id="{00B9D740-AD2B-45DC-8E00-00F741515FAB}">
    <text>EQUIVALE AL 0.415%</text>
  </threadedComment>
  <threadedComment ref="T37" dT="2022-11-30T02:28:43.38" personId="{3A9A8CF9-9458-4A45-8C70-8D0F004AF7D9}" id="{D83D9305-D549-4789-B1F1-F63800540038}">
    <text>EQUIVALE AL 0.5%</text>
  </threadedComment>
  <threadedComment ref="AF37" dT="2022-11-30T02:28:43.38" personId="{3A9A8CF9-9458-4A45-8C70-8D0F004AF7D9}" id="{7280AD62-2EC9-41C7-A155-06DF55B56DC3}">
    <text>EQUIVALE AL 0.5%</text>
  </threadedComment>
  <threadedComment ref="AD38" dT="2022-11-30T02:28:43.38" personId="{3A9A8CF9-9458-4A45-8C70-8D0F004AF7D9}" id="{F295AD63-762F-4D18-9089-3D49D1A29E42}">
    <text>EQUIVALE AL 1%</text>
  </threadedComment>
  <threadedComment ref="R39" dT="2022-11-30T02:28:43.38" personId="{3A9A8CF9-9458-4A45-8C70-8D0F004AF7D9}" id="{A3D67442-DF5C-45D4-B643-8A226608917E}">
    <text>EQUIVALE AL 1%</text>
  </threadedComment>
  <threadedComment ref="AF40" dT="2022-11-30T02:28:43.38" personId="{3A9A8CF9-9458-4A45-8C70-8D0F004AF7D9}" id="{A6BDF73D-3467-4629-B410-4558F0C0DC04}">
    <text>EQUIVALE AL 1%</text>
  </threadedComment>
  <threadedComment ref="N41" dT="2022-11-30T02:28:43.38" personId="{3A9A8CF9-9458-4A45-8C70-8D0F004AF7D9}" id="{2538C98B-2A4C-44D1-9848-72F4FFBDF18D}">
    <text>EQUIVALE AL 0.5%</text>
  </threadedComment>
  <threadedComment ref="Z41" dT="2022-11-30T02:28:43.38" personId="{3A9A8CF9-9458-4A45-8C70-8D0F004AF7D9}" id="{FD56A31E-C35F-47A6-80F3-3963668B1622}">
    <text>EQUIVALE AL 0.5%</text>
  </threadedComment>
  <threadedComment ref="H42" dT="2022-10-24T19:53:20.47" personId="{3A9A8CF9-9458-4A45-8C70-8D0F004AF7D9}" id="{6F6D18F0-24AA-4DED-A91F-D2A8DC496199}">
    <text>SE CORRIO A MEDIANO PLAZO (HABLO SANDRA E ING)</text>
  </threadedComment>
  <threadedComment ref="T42" dT="2022-11-30T02:28:43.38" personId="{3A9A8CF9-9458-4A45-8C70-8D0F004AF7D9}" id="{9E676437-D767-42B6-9E26-A17B269DBC00}">
    <text>EQUIVALE AL 1%</text>
  </threadedComment>
  <threadedComment ref="T43" dT="2022-11-30T02:28:43.38" personId="{3A9A8CF9-9458-4A45-8C70-8D0F004AF7D9}" id="{254A7DFF-6599-4728-92E6-1EBF778EB6C3}">
    <text>EQUIVALE AL 1%</text>
  </threadedComment>
  <threadedComment ref="H44" dT="2022-10-24T19:53:20.47" personId="{3A9A8CF9-9458-4A45-8C70-8D0F004AF7D9}" id="{D9FFC332-04D4-416C-9997-60522009271E}">
    <text>SE CORRIO A MEDIANO PLAZO (HABLO SANDRA E ING)</text>
  </threadedComment>
  <threadedComment ref="T44" dT="2022-11-30T02:28:43.38" personId="{3A9A8CF9-9458-4A45-8C70-8D0F004AF7D9}" id="{7788F8A5-5C37-4A9D-ABE7-673852E817A3}">
    <text>EQUIVALE AL 1%</text>
  </threadedComment>
  <threadedComment ref="Z45" dT="2022-11-30T02:28:43.38" personId="{3A9A8CF9-9458-4A45-8C70-8D0F004AF7D9}" id="{D2B87652-0321-45B4-9409-D2B277F0CEC7}">
    <text>EQUIVALE AL 1%</text>
  </threadedComment>
  <threadedComment ref="AF46" dT="2022-11-30T02:28:43.38" personId="{3A9A8CF9-9458-4A45-8C70-8D0F004AF7D9}" id="{7573CD38-4267-41EF-9F4B-2911DF145803}">
    <text>EQUIVALE AL 1%</text>
  </threadedComment>
  <threadedComment ref="AF47" dT="2022-11-30T02:28:43.38" personId="{3A9A8CF9-9458-4A45-8C70-8D0F004AF7D9}" id="{D8EFB903-0756-4166-B8C0-2C5781D2F9E8}">
    <text>EQUIVALE AL 1%</text>
  </threadedComment>
  <threadedComment ref="AF48" dT="2022-11-30T02:28:43.38" personId="{3A9A8CF9-9458-4A45-8C70-8D0F004AF7D9}" id="{1EE2AACC-7CB7-47C1-8478-33F0A919170D}">
    <text>EQUIVALE AL 1%</text>
  </threadedComment>
  <threadedComment ref="T49" dT="2022-11-30T02:28:43.38" personId="{3A9A8CF9-9458-4A45-8C70-8D0F004AF7D9}" id="{E9CFB048-BE04-4357-92D3-086156D809CF}">
    <text>EQUIVALE AL 0.5%</text>
  </threadedComment>
  <threadedComment ref="AF49" dT="2022-11-30T02:28:43.38" personId="{3A9A8CF9-9458-4A45-8C70-8D0F004AF7D9}" id="{92536DB9-1797-4A89-B93E-9C60FC3FAF82}">
    <text>EQUIVALE AL 0.5%</text>
  </threadedComment>
  <threadedComment ref="T50" dT="2022-11-30T02:28:43.38" personId="{3A9A8CF9-9458-4A45-8C70-8D0F004AF7D9}" id="{DCD1DDBF-C678-4C51-AD80-CEFE429C6978}">
    <text>EQUIVALE AL 0.5%</text>
  </threadedComment>
  <threadedComment ref="AF50" dT="2022-11-30T02:28:43.38" personId="{3A9A8CF9-9458-4A45-8C70-8D0F004AF7D9}" id="{6499DDDB-50DC-4E2F-B24A-F65974B35420}">
    <text>EQUIVALE AL 0.5%</text>
  </threadedComment>
  <threadedComment ref="T51" dT="2022-11-30T02:28:43.38" personId="{3A9A8CF9-9458-4A45-8C70-8D0F004AF7D9}" id="{1BFAB594-5757-42C4-8CD4-45BA61DEB7C9}">
    <text>EQUIVALE AL 0.5%</text>
  </threadedComment>
  <threadedComment ref="AF51" dT="2022-11-30T02:28:43.38" personId="{3A9A8CF9-9458-4A45-8C70-8D0F004AF7D9}" id="{BBC64FE8-B3FF-4E64-B11A-8BED1BF43947}">
    <text>EQUIVALE AL 0.5%</text>
  </threadedComment>
  <threadedComment ref="T52" dT="2022-11-30T02:28:43.38" personId="{3A9A8CF9-9458-4A45-8C70-8D0F004AF7D9}" id="{29DE297A-D42B-4C9A-83DA-A1427FB5AC01}">
    <text>EQUIVALE AL 0.5%</text>
  </threadedComment>
  <threadedComment ref="AF52" dT="2022-11-30T02:28:43.38" personId="{3A9A8CF9-9458-4A45-8C70-8D0F004AF7D9}" id="{7E89C413-33C5-4586-9E89-E307736B1A9A}">
    <text>EQUIVALE AL 0.5%</text>
  </threadedComment>
  <threadedComment ref="T53" dT="2022-11-30T02:28:43.38" personId="{3A9A8CF9-9458-4A45-8C70-8D0F004AF7D9}" id="{0E8F3C32-5FB9-4CC2-95CD-89EADDA08F61}">
    <text>EQUIVALE AL 0.5%</text>
  </threadedComment>
  <threadedComment ref="AF53" dT="2022-11-30T02:28:43.38" personId="{3A9A8CF9-9458-4A45-8C70-8D0F004AF7D9}" id="{A19C3913-9EF8-46FA-ACC7-4753609E9D49}">
    <text>EQUIVALE AL 0.5%</text>
  </threadedComment>
  <threadedComment ref="T54" dT="2022-11-30T02:28:43.38" personId="{3A9A8CF9-9458-4A45-8C70-8D0F004AF7D9}" id="{2D770F81-4A6A-4887-9666-8EDB89C6DB95}">
    <text>EQUIVALE AL 0.5%</text>
  </threadedComment>
  <threadedComment ref="AF54" dT="2022-11-30T02:28:43.38" personId="{3A9A8CF9-9458-4A45-8C70-8D0F004AF7D9}" id="{18AE970D-584D-4152-BF18-424D4D145CDD}">
    <text>EQUIVALE AL 0.5%</text>
  </threadedComment>
  <threadedComment ref="T55" dT="2022-11-30T02:28:43.38" personId="{3A9A8CF9-9458-4A45-8C70-8D0F004AF7D9}" id="{4ADCF3A7-1184-4AD7-8263-446D5D625A8F}">
    <text>EQUIVALE AL 0.5%</text>
  </threadedComment>
  <threadedComment ref="AF55" dT="2022-11-30T02:28:43.38" personId="{3A9A8CF9-9458-4A45-8C70-8D0F004AF7D9}" id="{1A8CFF9D-3AAF-42FD-B96D-4F5DEB1A9E35}">
    <text>EQUIVALE AL 0.5%</text>
  </threadedComment>
  <threadedComment ref="T56" dT="2022-11-30T02:28:43.38" personId="{3A9A8CF9-9458-4A45-8C70-8D0F004AF7D9}" id="{3A9E4E61-B1CA-4326-884D-D36EBB71D1B3}">
    <text>EQUIVALE AL 0.5%</text>
  </threadedComment>
  <threadedComment ref="AF56" dT="2022-11-30T02:28:43.38" personId="{3A9A8CF9-9458-4A45-8C70-8D0F004AF7D9}" id="{B7071E5C-E1B2-494D-85F2-69A882DC9E59}">
    <text>EQUIVALE AL 0.5%</text>
  </threadedComment>
  <threadedComment ref="AF58" dT="2022-11-30T02:28:43.38" personId="{3A9A8CF9-9458-4A45-8C70-8D0F004AF7D9}" id="{73B0A729-4A5D-42B2-86D7-7425C2E6F96C}">
    <text>EQUIVALE AL 1.42%</text>
  </threadedComment>
  <threadedComment ref="AF59" dT="2022-11-30T02:28:43.38" personId="{3A9A8CF9-9458-4A45-8C70-8D0F004AF7D9}" id="{C0FF972F-509E-4263-8D59-6B24D4975192}">
    <text>EQUIVALE AL 1.42%</text>
  </threadedComment>
  <threadedComment ref="AF60" dT="2022-11-30T02:28:43.38" personId="{3A9A8CF9-9458-4A45-8C70-8D0F004AF7D9}" id="{564B6FA3-501F-4360-8934-0B48C689674C}">
    <text>EQUIVALE AL 1.42%</text>
  </threadedComment>
  <threadedComment ref="AF61" dT="2022-11-30T02:28:43.38" personId="{3A9A8CF9-9458-4A45-8C70-8D0F004AF7D9}" id="{A3D335EE-5CC4-474C-A258-DE498E6684DD}">
    <text>EQUIVALE AL 1.42%</text>
  </threadedComment>
  <threadedComment ref="AF62" dT="2022-11-30T02:28:43.38" personId="{3A9A8CF9-9458-4A45-8C70-8D0F004AF7D9}" id="{C8342BF7-F999-4361-BA9A-CEE864B8EAB3}">
    <text>EQUIVALE AL 1.42%</text>
  </threadedComment>
  <threadedComment ref="AF63" dT="2022-11-30T02:28:43.38" personId="{3A9A8CF9-9458-4A45-8C70-8D0F004AF7D9}" id="{B888710A-97B8-4759-8E4E-CFDBDF2F1754}">
    <text>EQUIVALE AL 1.42%</text>
  </threadedComment>
  <threadedComment ref="T64" dT="2022-11-30T02:28:43.38" personId="{3A9A8CF9-9458-4A45-8C70-8D0F004AF7D9}" id="{E7B7AAB2-97D6-407E-A095-E185508989BE}">
    <text>EQUIVALE AL 1.42%</text>
  </threadedComment>
</ThreadedComments>
</file>

<file path=xl/threadedComments/threadedComment5.xml><?xml version="1.0" encoding="utf-8"?>
<ThreadedComments xmlns="http://schemas.microsoft.com/office/spreadsheetml/2018/threadedcomments" xmlns:x="http://schemas.openxmlformats.org/spreadsheetml/2006/main">
  <threadedComment ref="Y4" dT="2022-11-30T02:41:55.16" personId="{3A9A8CF9-9458-4A45-8C70-8D0F004AF7D9}" id="{102C8C3D-A2C2-4C5A-9B97-7533056D645B}">
    <text>EQUIVALE AL 3.57%</text>
  </threadedComment>
  <threadedComment ref="AC5" dT="2022-11-30T02:41:55.16" personId="{3A9A8CF9-9458-4A45-8C70-8D0F004AF7D9}" id="{776E54D7-4293-4C9C-9E83-E41E1F75A2BD}">
    <text>EQUIVALE AL 3.57%</text>
  </threadedComment>
  <threadedComment ref="Y6" dT="2022-11-30T02:41:55.16" personId="{3A9A8CF9-9458-4A45-8C70-8D0F004AF7D9}" id="{6844D455-85EB-4DF5-A7F1-914DED683693}">
    <text>EQUIVALE AL 3.57%</text>
  </threadedComment>
  <threadedComment ref="Y7" dT="2022-11-30T02:41:55.16" personId="{3A9A8CF9-9458-4A45-8C70-8D0F004AF7D9}" id="{667C3454-C7EA-4AB7-920D-C488932282AD}">
    <text>EQUIVALE AL 3.57%</text>
  </threadedComment>
  <threadedComment ref="E8" dT="2022-11-21T03:17:10.65" personId="{3A9A8CF9-9458-4A45-8C70-8D0F004AF7D9}" id="{053C0CC7-8114-4CF5-9FB9-117A02B9AFD4}">
    <text xml:space="preserve">SE ENVIA A MEDANO PLAZO DEBIDO A QUE EN EL COMITÉ SE ESPECIFICA QUE LAS ACTIVIDADES QUE SON RESPONSABILIDAD DE TI SE CORRIERON 4 EN ESTE PROGRAMA </text>
  </threadedComment>
  <threadedComment ref="AC8" dT="2022-11-30T02:41:55.16" personId="{3A9A8CF9-9458-4A45-8C70-8D0F004AF7D9}" id="{3EB754BF-67D9-4756-807C-406F51C99247}">
    <text>EQUIVALE AL 3.57%</text>
  </threadedComment>
  <threadedComment ref="AC9" dT="2022-11-30T02:41:55.16" personId="{3A9A8CF9-9458-4A45-8C70-8D0F004AF7D9}" id="{261D4474-1B01-41F1-BE88-5ACCD4708532}">
    <text>EQUIVALE AL 3.57%</text>
  </threadedComment>
  <threadedComment ref="AC10" dT="2022-11-30T02:41:55.16" personId="{3A9A8CF9-9458-4A45-8C70-8D0F004AF7D9}" id="{F272F6EA-344B-429C-A504-5B07BD11AF08}">
    <text>EQUIVALE AL 3.57%</text>
  </threadedComment>
  <threadedComment ref="AC11" dT="2022-11-30T02:41:55.16" personId="{3A9A8CF9-9458-4A45-8C70-8D0F004AF7D9}" id="{C3986C76-D9F4-4265-87AC-C9CA1C7010B1}">
    <text>EQUIVALE AL 3.57%</text>
  </threadedComment>
  <threadedComment ref="Q12" dT="2022-11-30T02:41:55.16" personId="{3A9A8CF9-9458-4A45-8C70-8D0F004AF7D9}" id="{72B95FEE-48AB-4EC8-992D-790361A73E7A}">
    <text>EQUIVALE AL 3.57%</text>
  </threadedComment>
  <threadedComment ref="Q13" dT="2022-11-30T02:41:55.16" personId="{3A9A8CF9-9458-4A45-8C70-8D0F004AF7D9}" id="{79899AE6-B848-4741-9B0B-C940E70FC393}">
    <text>EQUIVALE AL 3.57%</text>
  </threadedComment>
  <threadedComment ref="Q14" dT="2022-11-30T02:41:55.16" personId="{3A9A8CF9-9458-4A45-8C70-8D0F004AF7D9}" id="{C3C5D805-4A5B-4A8F-9AAB-81811EBD6E6A}">
    <text>EQUIVALE AL 3.57%</text>
  </threadedComment>
  <threadedComment ref="Q15" dT="2022-11-30T02:41:55.16" personId="{3A9A8CF9-9458-4A45-8C70-8D0F004AF7D9}" id="{1EBAD917-E492-4A24-B3B8-D07B283436B8}">
    <text>EQUIVALE AL 3.57%</text>
  </threadedComment>
  <threadedComment ref="AC16" dT="2022-11-30T02:41:55.16" personId="{3A9A8CF9-9458-4A45-8C70-8D0F004AF7D9}" id="{28E37413-FCCD-4785-BA85-F97127D04D4A}">
    <text>EQUIVALE AL 3.57%</text>
  </threadedComment>
  <threadedComment ref="AC17" dT="2022-11-30T02:41:55.16" personId="{3A9A8CF9-9458-4A45-8C70-8D0F004AF7D9}" id="{6A209576-45F4-4EC0-9454-219F5CB3E55C}">
    <text>EQUIVALE AL 3.57%</text>
  </threadedComment>
</ThreadedComment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6"/>
  <sheetViews>
    <sheetView zoomScale="70" zoomScaleNormal="70" workbookViewId="0">
      <selection activeCell="A10" sqref="A10:A15"/>
    </sheetView>
  </sheetViews>
  <sheetFormatPr baseColWidth="10" defaultColWidth="11.42578125" defaultRowHeight="15" x14ac:dyDescent="0.25"/>
  <cols>
    <col min="1" max="1" width="80" customWidth="1"/>
    <col min="2" max="2" width="78.7109375" customWidth="1"/>
  </cols>
  <sheetData>
    <row r="2" spans="1:2" ht="15.75" thickBot="1" x14ac:dyDescent="0.3"/>
    <row r="3" spans="1:2" ht="17.25" thickTop="1" thickBot="1" x14ac:dyDescent="0.3">
      <c r="A3" s="29" t="s">
        <v>0</v>
      </c>
      <c r="B3" s="30" t="s">
        <v>1</v>
      </c>
    </row>
    <row r="4" spans="1:2" ht="136.5" customHeight="1" thickTop="1" thickBot="1" x14ac:dyDescent="0.3">
      <c r="A4" s="31" t="s">
        <v>2</v>
      </c>
      <c r="B4" s="32" t="s">
        <v>3</v>
      </c>
    </row>
    <row r="5" spans="1:2" ht="38.25" customHeight="1" thickTop="1" x14ac:dyDescent="0.25">
      <c r="A5" s="348" t="s">
        <v>4</v>
      </c>
      <c r="B5" s="33" t="s">
        <v>5</v>
      </c>
    </row>
    <row r="6" spans="1:2" ht="31.5" customHeight="1" x14ac:dyDescent="0.25">
      <c r="A6" s="349"/>
      <c r="B6" s="33" t="s">
        <v>6</v>
      </c>
    </row>
    <row r="7" spans="1:2" ht="40.5" customHeight="1" x14ac:dyDescent="0.25">
      <c r="A7" s="349"/>
      <c r="B7" s="33" t="s">
        <v>7</v>
      </c>
    </row>
    <row r="8" spans="1:2" ht="32.25" customHeight="1" x14ac:dyDescent="0.25">
      <c r="A8" s="349"/>
      <c r="B8" s="33" t="s">
        <v>8</v>
      </c>
    </row>
    <row r="9" spans="1:2" ht="30.75" customHeight="1" thickBot="1" x14ac:dyDescent="0.3">
      <c r="A9" s="349"/>
      <c r="B9" s="32" t="s">
        <v>9</v>
      </c>
    </row>
    <row r="10" spans="1:2" ht="59.25" customHeight="1" thickTop="1" x14ac:dyDescent="0.25">
      <c r="A10" s="350" t="s">
        <v>10</v>
      </c>
      <c r="B10" s="33" t="s">
        <v>11</v>
      </c>
    </row>
    <row r="11" spans="1:2" ht="41.25" customHeight="1" x14ac:dyDescent="0.25">
      <c r="A11" s="350"/>
      <c r="B11" s="33" t="s">
        <v>12</v>
      </c>
    </row>
    <row r="12" spans="1:2" ht="41.25" customHeight="1" x14ac:dyDescent="0.25">
      <c r="A12" s="350"/>
      <c r="B12" s="33" t="s">
        <v>13</v>
      </c>
    </row>
    <row r="13" spans="1:2" ht="41.25" customHeight="1" x14ac:dyDescent="0.25">
      <c r="A13" s="350"/>
      <c r="B13" s="33" t="s">
        <v>14</v>
      </c>
    </row>
    <row r="14" spans="1:2" ht="50.25" customHeight="1" x14ac:dyDescent="0.25">
      <c r="A14" s="350"/>
      <c r="B14" s="33" t="s">
        <v>15</v>
      </c>
    </row>
    <row r="15" spans="1:2" ht="38.25" customHeight="1" thickBot="1" x14ac:dyDescent="0.3">
      <c r="A15" s="351"/>
      <c r="B15" s="32" t="s">
        <v>16</v>
      </c>
    </row>
    <row r="16" spans="1:2" ht="15.75" thickTop="1" x14ac:dyDescent="0.25"/>
  </sheetData>
  <mergeCells count="2">
    <mergeCell ref="A5:A9"/>
    <mergeCell ref="A10:A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
  <sheetViews>
    <sheetView zoomScale="119" zoomScaleNormal="120" workbookViewId="0">
      <selection activeCell="C5" sqref="C5"/>
    </sheetView>
  </sheetViews>
  <sheetFormatPr baseColWidth="10" defaultColWidth="11.42578125" defaultRowHeight="15" x14ac:dyDescent="0.25"/>
  <cols>
    <col min="1" max="1" width="3.140625" customWidth="1"/>
    <col min="2" max="2" width="57.5703125" customWidth="1"/>
    <col min="3" max="3" width="16" customWidth="1"/>
    <col min="4" max="8" width="20.5703125" customWidth="1"/>
  </cols>
  <sheetData>
    <row r="1" spans="1:8" x14ac:dyDescent="0.25">
      <c r="D1" t="s">
        <v>544</v>
      </c>
    </row>
    <row r="2" spans="1:8" s="26" customFormat="1" ht="45" x14ac:dyDescent="0.25">
      <c r="A2" s="26" t="s">
        <v>545</v>
      </c>
      <c r="B2" s="26" t="s">
        <v>546</v>
      </c>
      <c r="C2" s="26" t="s">
        <v>547</v>
      </c>
      <c r="D2" s="34" t="s">
        <v>548</v>
      </c>
      <c r="E2" s="34" t="s">
        <v>549</v>
      </c>
      <c r="F2" s="34" t="s">
        <v>550</v>
      </c>
      <c r="G2" s="34" t="s">
        <v>551</v>
      </c>
      <c r="H2" s="34" t="s">
        <v>552</v>
      </c>
    </row>
    <row r="3" spans="1:8" ht="45" x14ac:dyDescent="0.25">
      <c r="A3" s="25">
        <v>1</v>
      </c>
      <c r="B3" s="27" t="s">
        <v>553</v>
      </c>
      <c r="C3" s="25" t="s">
        <v>91</v>
      </c>
    </row>
    <row r="4" spans="1:8" ht="33.75" customHeight="1" x14ac:dyDescent="0.25">
      <c r="A4" s="25">
        <v>2</v>
      </c>
      <c r="B4" s="27" t="s">
        <v>554</v>
      </c>
      <c r="C4" s="25" t="s">
        <v>555</v>
      </c>
    </row>
    <row r="5" spans="1:8" ht="30" x14ac:dyDescent="0.25">
      <c r="A5" s="25">
        <v>3</v>
      </c>
      <c r="B5" s="27" t="s">
        <v>556</v>
      </c>
      <c r="C5" s="25" t="s">
        <v>557</v>
      </c>
    </row>
    <row r="6" spans="1:8" ht="30" x14ac:dyDescent="0.25">
      <c r="A6" s="25">
        <v>4</v>
      </c>
      <c r="B6" s="27" t="s">
        <v>558</v>
      </c>
      <c r="C6" s="25" t="s">
        <v>559</v>
      </c>
    </row>
    <row r="7" spans="1:8" ht="60" x14ac:dyDescent="0.25">
      <c r="A7" s="25">
        <v>5</v>
      </c>
      <c r="B7" s="27" t="s">
        <v>560</v>
      </c>
      <c r="C7" s="28" t="s">
        <v>561</v>
      </c>
    </row>
    <row r="8" spans="1:8" ht="45" x14ac:dyDescent="0.25">
      <c r="A8" s="25">
        <v>6</v>
      </c>
      <c r="B8" s="27" t="s">
        <v>562</v>
      </c>
      <c r="C8" s="28" t="s">
        <v>563</v>
      </c>
    </row>
    <row r="9" spans="1:8" ht="30" x14ac:dyDescent="0.25">
      <c r="A9" s="25">
        <v>7</v>
      </c>
      <c r="B9" s="27" t="s">
        <v>564</v>
      </c>
      <c r="C9" s="25" t="s">
        <v>565</v>
      </c>
    </row>
    <row r="10" spans="1:8" ht="90" x14ac:dyDescent="0.25">
      <c r="A10" s="25">
        <v>8</v>
      </c>
      <c r="B10" s="27" t="s">
        <v>566</v>
      </c>
      <c r="C10" s="28" t="s">
        <v>567</v>
      </c>
    </row>
    <row r="11" spans="1:8" ht="30" x14ac:dyDescent="0.25">
      <c r="A11" s="25">
        <v>9</v>
      </c>
      <c r="B11" s="27" t="s">
        <v>568</v>
      </c>
      <c r="C11" s="28" t="s">
        <v>569</v>
      </c>
    </row>
    <row r="12" spans="1:8" ht="30" x14ac:dyDescent="0.25">
      <c r="A12" s="25">
        <v>10</v>
      </c>
      <c r="B12" s="27" t="s">
        <v>570</v>
      </c>
      <c r="C12" s="28" t="s">
        <v>571</v>
      </c>
    </row>
    <row r="13" spans="1:8" ht="30" x14ac:dyDescent="0.25">
      <c r="A13" s="25">
        <v>11</v>
      </c>
      <c r="B13" s="27" t="s">
        <v>572</v>
      </c>
      <c r="C13" s="28" t="s">
        <v>21</v>
      </c>
    </row>
    <row r="14" spans="1:8" x14ac:dyDescent="0.25">
      <c r="A14" s="25">
        <v>12</v>
      </c>
      <c r="B14" s="27" t="s">
        <v>573</v>
      </c>
      <c r="C14" s="28" t="s">
        <v>574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6"/>
  <sheetViews>
    <sheetView zoomScale="70" zoomScaleNormal="70" workbookViewId="0">
      <selection activeCell="A10" sqref="A10:A15"/>
    </sheetView>
  </sheetViews>
  <sheetFormatPr baseColWidth="10" defaultColWidth="11.42578125" defaultRowHeight="15" x14ac:dyDescent="0.25"/>
  <cols>
    <col min="1" max="1" width="80" customWidth="1"/>
    <col min="2" max="2" width="78.7109375" customWidth="1"/>
  </cols>
  <sheetData>
    <row r="2" spans="1:2" ht="15.75" thickBot="1" x14ac:dyDescent="0.3"/>
    <row r="3" spans="1:2" ht="17.25" thickTop="1" thickBot="1" x14ac:dyDescent="0.3">
      <c r="A3" s="29" t="s">
        <v>0</v>
      </c>
      <c r="B3" s="30" t="s">
        <v>1</v>
      </c>
    </row>
    <row r="4" spans="1:2" ht="136.5" customHeight="1" thickTop="1" thickBot="1" x14ac:dyDescent="0.3">
      <c r="A4" s="31" t="s">
        <v>2</v>
      </c>
      <c r="B4" s="32" t="s">
        <v>3</v>
      </c>
    </row>
    <row r="5" spans="1:2" ht="38.25" customHeight="1" thickTop="1" x14ac:dyDescent="0.25">
      <c r="A5" s="348" t="s">
        <v>4</v>
      </c>
      <c r="B5" s="33" t="s">
        <v>5</v>
      </c>
    </row>
    <row r="6" spans="1:2" ht="31.5" customHeight="1" x14ac:dyDescent="0.25">
      <c r="A6" s="349"/>
      <c r="B6" s="33" t="s">
        <v>6</v>
      </c>
    </row>
    <row r="7" spans="1:2" ht="40.5" customHeight="1" x14ac:dyDescent="0.25">
      <c r="A7" s="349"/>
      <c r="B7" s="33" t="s">
        <v>7</v>
      </c>
    </row>
    <row r="8" spans="1:2" ht="32.25" customHeight="1" x14ac:dyDescent="0.25">
      <c r="A8" s="349"/>
      <c r="B8" s="33" t="s">
        <v>8</v>
      </c>
    </row>
    <row r="9" spans="1:2" ht="30.75" customHeight="1" thickBot="1" x14ac:dyDescent="0.3">
      <c r="A9" s="349"/>
      <c r="B9" s="32" t="s">
        <v>9</v>
      </c>
    </row>
    <row r="10" spans="1:2" ht="59.25" customHeight="1" thickTop="1" x14ac:dyDescent="0.25">
      <c r="A10" s="350" t="s">
        <v>10</v>
      </c>
      <c r="B10" s="33" t="s">
        <v>11</v>
      </c>
    </row>
    <row r="11" spans="1:2" ht="41.25" customHeight="1" x14ac:dyDescent="0.25">
      <c r="A11" s="350"/>
      <c r="B11" s="33" t="s">
        <v>12</v>
      </c>
    </row>
    <row r="12" spans="1:2" ht="41.25" customHeight="1" x14ac:dyDescent="0.25">
      <c r="A12" s="350"/>
      <c r="B12" s="33" t="s">
        <v>13</v>
      </c>
    </row>
    <row r="13" spans="1:2" ht="41.25" customHeight="1" x14ac:dyDescent="0.25">
      <c r="A13" s="350"/>
      <c r="B13" s="33" t="s">
        <v>14</v>
      </c>
    </row>
    <row r="14" spans="1:2" ht="50.25" customHeight="1" x14ac:dyDescent="0.25">
      <c r="A14" s="350"/>
      <c r="B14" s="33" t="s">
        <v>15</v>
      </c>
    </row>
    <row r="15" spans="1:2" ht="38.25" customHeight="1" thickBot="1" x14ac:dyDescent="0.3">
      <c r="A15" s="351"/>
      <c r="B15" s="32" t="s">
        <v>16</v>
      </c>
    </row>
    <row r="16" spans="1:2" ht="15.75" thickTop="1" x14ac:dyDescent="0.25"/>
  </sheetData>
  <mergeCells count="2">
    <mergeCell ref="A5:A9"/>
    <mergeCell ref="A10:A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CA41-11CC-43A9-A906-1C3F823DEDE1}">
  <sheetPr>
    <tabColor rgb="FF00B0F0"/>
    <pageSetUpPr fitToPage="1"/>
  </sheetPr>
  <dimension ref="A6:AG47"/>
  <sheetViews>
    <sheetView showGridLines="0" topLeftCell="B34" zoomScale="46" zoomScaleNormal="46" workbookViewId="0">
      <selection activeCell="C11" sqref="C11"/>
    </sheetView>
  </sheetViews>
  <sheetFormatPr baseColWidth="10" defaultColWidth="11.42578125" defaultRowHeight="14.25" x14ac:dyDescent="0.2"/>
  <cols>
    <col min="1" max="1" width="4.5703125" style="1" customWidth="1"/>
    <col min="2" max="2" width="8.85546875" style="1" customWidth="1"/>
    <col min="3" max="3" width="144" style="1" customWidth="1"/>
    <col min="4" max="4" width="76" style="1" customWidth="1"/>
    <col min="5" max="6" width="20.7109375" style="1" customWidth="1"/>
    <col min="7" max="7" width="38.85546875" style="1" customWidth="1"/>
    <col min="8" max="23" width="20.7109375" style="1" customWidth="1"/>
    <col min="24" max="24" width="35.42578125" style="1" customWidth="1"/>
    <col min="25" max="25" width="36.28515625" style="1" customWidth="1"/>
    <col min="26" max="26" width="29.85546875" style="1" customWidth="1"/>
    <col min="27" max="27" width="23.42578125" style="1" customWidth="1"/>
    <col min="28" max="29" width="20.7109375" style="1" customWidth="1"/>
    <col min="30" max="30" width="24.140625" style="1" customWidth="1"/>
    <col min="31" max="31" width="24.85546875" style="1" customWidth="1"/>
    <col min="32" max="32" width="7.7109375" style="1" customWidth="1"/>
    <col min="33" max="16384" width="11.42578125" style="1"/>
  </cols>
  <sheetData>
    <row r="6" spans="2:33" ht="6" customHeight="1" thickBot="1" x14ac:dyDescent="0.25"/>
    <row r="7" spans="2:33" ht="45.6" customHeight="1" thickTop="1" thickBot="1" x14ac:dyDescent="0.25">
      <c r="E7" s="565" t="s">
        <v>575</v>
      </c>
      <c r="F7" s="565"/>
      <c r="G7" s="565"/>
      <c r="H7" s="565"/>
      <c r="I7" s="565"/>
      <c r="J7" s="565"/>
      <c r="K7" s="565"/>
      <c r="L7" s="565"/>
      <c r="M7" s="565"/>
      <c r="N7" s="565"/>
      <c r="O7" s="565"/>
      <c r="P7" s="557" t="s">
        <v>576</v>
      </c>
      <c r="Q7" s="557"/>
      <c r="R7" s="557"/>
      <c r="S7" s="557"/>
      <c r="T7" s="557"/>
      <c r="U7" s="557"/>
      <c r="V7" s="557"/>
      <c r="W7" s="557"/>
      <c r="X7" s="558" t="s">
        <v>577</v>
      </c>
      <c r="Y7" s="558"/>
      <c r="Z7" s="558"/>
      <c r="AA7" s="558"/>
      <c r="AB7" s="558"/>
      <c r="AC7" s="558"/>
      <c r="AD7" s="558"/>
      <c r="AE7" s="558"/>
    </row>
    <row r="8" spans="2:33" s="35" customFormat="1" ht="51" customHeight="1" thickTop="1" thickBot="1" x14ac:dyDescent="0.35">
      <c r="B8" s="371" t="s">
        <v>18</v>
      </c>
      <c r="C8" s="554"/>
      <c r="D8" s="120"/>
      <c r="E8" s="559" t="s">
        <v>19</v>
      </c>
      <c r="F8" s="559"/>
      <c r="G8" s="559"/>
      <c r="H8" s="559"/>
      <c r="I8" s="559"/>
      <c r="J8" s="559"/>
      <c r="K8" s="561" t="s">
        <v>21</v>
      </c>
      <c r="L8" s="561"/>
      <c r="M8" s="561"/>
      <c r="N8" s="561"/>
      <c r="O8" s="561"/>
      <c r="P8" s="562" t="s">
        <v>20</v>
      </c>
      <c r="Q8" s="563"/>
      <c r="R8" s="563"/>
      <c r="S8" s="563"/>
      <c r="T8" s="563"/>
      <c r="U8" s="563"/>
      <c r="V8" s="563"/>
      <c r="W8" s="564"/>
      <c r="X8" s="559" t="s">
        <v>19</v>
      </c>
      <c r="Y8" s="559"/>
      <c r="Z8" s="559"/>
      <c r="AA8" s="560"/>
      <c r="AB8" s="82" t="s">
        <v>18</v>
      </c>
      <c r="AC8" s="555" t="s">
        <v>21</v>
      </c>
      <c r="AD8" s="555"/>
      <c r="AE8" s="556"/>
    </row>
    <row r="9" spans="2:33" s="2" customFormat="1" ht="201" customHeight="1" thickBot="1" x14ac:dyDescent="0.3">
      <c r="B9" s="36" t="s">
        <v>22</v>
      </c>
      <c r="C9" s="39" t="s">
        <v>23</v>
      </c>
      <c r="D9" s="121" t="s">
        <v>578</v>
      </c>
      <c r="E9" s="115" t="s">
        <v>24</v>
      </c>
      <c r="F9" s="44" t="s">
        <v>27</v>
      </c>
      <c r="G9" s="44" t="s">
        <v>28</v>
      </c>
      <c r="H9" s="44" t="s">
        <v>30</v>
      </c>
      <c r="I9" s="44" t="s">
        <v>32</v>
      </c>
      <c r="J9" s="44" t="s">
        <v>33</v>
      </c>
      <c r="K9" s="70" t="s">
        <v>44</v>
      </c>
      <c r="L9" s="70" t="s">
        <v>45</v>
      </c>
      <c r="M9" s="70" t="s">
        <v>46</v>
      </c>
      <c r="N9" s="70" t="s">
        <v>47</v>
      </c>
      <c r="O9" s="70" t="s">
        <v>48</v>
      </c>
      <c r="P9" s="45" t="s">
        <v>34</v>
      </c>
      <c r="Q9" s="45" t="s">
        <v>35</v>
      </c>
      <c r="R9" s="45" t="s">
        <v>36</v>
      </c>
      <c r="S9" s="45" t="s">
        <v>37</v>
      </c>
      <c r="T9" s="45" t="s">
        <v>38</v>
      </c>
      <c r="U9" s="45" t="s">
        <v>39</v>
      </c>
      <c r="V9" s="45" t="s">
        <v>40</v>
      </c>
      <c r="W9" s="45" t="s">
        <v>41</v>
      </c>
      <c r="X9" s="44" t="s">
        <v>25</v>
      </c>
      <c r="Y9" s="44" t="s">
        <v>26</v>
      </c>
      <c r="Z9" s="44" t="s">
        <v>29</v>
      </c>
      <c r="AA9" s="44" t="s">
        <v>31</v>
      </c>
      <c r="AB9" s="63" t="s">
        <v>42</v>
      </c>
      <c r="AC9" s="70" t="s">
        <v>43</v>
      </c>
      <c r="AD9" s="70" t="s">
        <v>49</v>
      </c>
      <c r="AE9" s="71" t="s">
        <v>50</v>
      </c>
      <c r="AF9" s="3"/>
      <c r="AG9" s="3"/>
    </row>
    <row r="10" spans="2:33" ht="39.75" customHeight="1" x14ac:dyDescent="0.2">
      <c r="B10" s="380" t="s">
        <v>51</v>
      </c>
      <c r="C10" s="40" t="s">
        <v>579</v>
      </c>
      <c r="D10" s="91" t="s">
        <v>580</v>
      </c>
      <c r="E10" s="116"/>
      <c r="F10" s="48"/>
      <c r="G10" s="48"/>
      <c r="H10" s="49"/>
      <c r="I10" s="49"/>
      <c r="J10" s="142" t="s">
        <v>581</v>
      </c>
      <c r="K10" s="49"/>
      <c r="L10" s="49"/>
      <c r="M10" s="49"/>
      <c r="N10" s="49"/>
      <c r="O10" s="49"/>
      <c r="P10" s="52"/>
      <c r="Q10" s="49"/>
      <c r="R10" s="49"/>
      <c r="S10" s="49"/>
      <c r="T10" s="49"/>
      <c r="U10" s="49"/>
      <c r="V10" s="49"/>
      <c r="W10" s="67" t="s">
        <v>53</v>
      </c>
      <c r="X10" s="143"/>
      <c r="Y10" s="48"/>
      <c r="Z10" s="49"/>
      <c r="AA10" s="49"/>
      <c r="AB10" s="57"/>
      <c r="AC10" s="52"/>
      <c r="AD10" s="49"/>
      <c r="AE10" s="61"/>
    </row>
    <row r="11" spans="2:33" ht="50.25" customHeight="1" x14ac:dyDescent="0.2">
      <c r="B11" s="370"/>
      <c r="C11" s="41" t="s">
        <v>54</v>
      </c>
      <c r="D11" s="91" t="s">
        <v>582</v>
      </c>
      <c r="E11" s="117"/>
      <c r="F11" s="4"/>
      <c r="G11" s="4"/>
      <c r="H11" s="5"/>
      <c r="I11" s="5"/>
      <c r="J11" s="15"/>
      <c r="K11" s="5"/>
      <c r="L11" s="5" t="s">
        <v>55</v>
      </c>
      <c r="M11" s="5"/>
      <c r="N11" s="5"/>
      <c r="O11" s="5"/>
      <c r="P11" s="53"/>
      <c r="Q11" s="5"/>
      <c r="R11" s="5"/>
      <c r="S11" s="5"/>
      <c r="T11" s="5"/>
      <c r="U11" s="5"/>
      <c r="V11" s="5"/>
      <c r="W11" s="68" t="s">
        <v>53</v>
      </c>
      <c r="X11" s="12" t="s">
        <v>53</v>
      </c>
      <c r="Y11" s="4"/>
      <c r="Z11" s="5"/>
      <c r="AA11" s="5"/>
      <c r="AB11" s="58"/>
      <c r="AC11" s="53"/>
      <c r="AD11" s="5"/>
      <c r="AE11" s="6"/>
    </row>
    <row r="12" spans="2:33" ht="69" customHeight="1" x14ac:dyDescent="0.2">
      <c r="B12" s="370"/>
      <c r="C12" s="41" t="s">
        <v>56</v>
      </c>
      <c r="D12" s="91" t="s">
        <v>583</v>
      </c>
      <c r="E12" s="117"/>
      <c r="F12" s="4"/>
      <c r="G12" s="4"/>
      <c r="H12" s="5"/>
      <c r="I12" s="5"/>
      <c r="J12" s="15"/>
      <c r="K12" s="5"/>
      <c r="L12" s="5"/>
      <c r="M12" s="5"/>
      <c r="N12" s="5"/>
      <c r="O12" s="5"/>
      <c r="P12" s="53"/>
      <c r="Q12" s="5"/>
      <c r="R12" s="5"/>
      <c r="S12" s="5"/>
      <c r="T12" s="5"/>
      <c r="U12" s="5"/>
      <c r="V12" s="5"/>
      <c r="W12" s="68" t="s">
        <v>53</v>
      </c>
      <c r="X12" s="12" t="s">
        <v>53</v>
      </c>
      <c r="Y12" s="4"/>
      <c r="Z12" s="5"/>
      <c r="AA12" s="5"/>
      <c r="AB12" s="58"/>
      <c r="AC12" s="53"/>
      <c r="AD12" s="5"/>
      <c r="AE12" s="6"/>
    </row>
    <row r="13" spans="2:33" ht="93.75" customHeight="1" x14ac:dyDescent="0.2">
      <c r="B13" s="370"/>
      <c r="C13" s="41" t="s">
        <v>57</v>
      </c>
      <c r="D13" s="91" t="s">
        <v>584</v>
      </c>
      <c r="E13" s="117"/>
      <c r="F13" s="4"/>
      <c r="G13" s="4"/>
      <c r="H13" s="5"/>
      <c r="I13" s="5"/>
      <c r="J13" s="15"/>
      <c r="K13" s="5"/>
      <c r="L13" s="18" t="s">
        <v>53</v>
      </c>
      <c r="M13" s="5"/>
      <c r="N13" s="5"/>
      <c r="O13" s="5"/>
      <c r="P13" s="53"/>
      <c r="Q13" s="5"/>
      <c r="R13" s="13" t="s">
        <v>53</v>
      </c>
      <c r="S13" s="5"/>
      <c r="T13" s="13" t="s">
        <v>53</v>
      </c>
      <c r="U13" s="5"/>
      <c r="V13" s="5"/>
      <c r="W13" s="68" t="s">
        <v>53</v>
      </c>
      <c r="X13" s="12" t="s">
        <v>53</v>
      </c>
      <c r="Y13" s="12" t="s">
        <v>53</v>
      </c>
      <c r="Z13" s="5"/>
      <c r="AA13" s="5"/>
      <c r="AB13" s="58"/>
      <c r="AC13" s="53"/>
      <c r="AD13" s="5"/>
      <c r="AE13" s="19" t="s">
        <v>53</v>
      </c>
    </row>
    <row r="14" spans="2:33" ht="80.25" customHeight="1" x14ac:dyDescent="0.2">
      <c r="B14" s="370"/>
      <c r="C14" s="41" t="s">
        <v>58</v>
      </c>
      <c r="D14" s="91" t="s">
        <v>585</v>
      </c>
      <c r="E14" s="117"/>
      <c r="F14" s="4"/>
      <c r="G14" s="4"/>
      <c r="H14" s="5"/>
      <c r="I14" s="5"/>
      <c r="J14" s="15"/>
      <c r="K14" s="5"/>
      <c r="L14" s="5"/>
      <c r="M14" s="5"/>
      <c r="N14" s="5"/>
      <c r="O14" s="5"/>
      <c r="P14" s="53"/>
      <c r="Q14" s="13" t="s">
        <v>53</v>
      </c>
      <c r="R14" s="5"/>
      <c r="S14" s="5"/>
      <c r="T14" s="5"/>
      <c r="U14" s="5"/>
      <c r="V14" s="5"/>
      <c r="W14" s="68" t="s">
        <v>53</v>
      </c>
      <c r="X14" s="4"/>
      <c r="Y14" s="4"/>
      <c r="Z14" s="5"/>
      <c r="AA14" s="5"/>
      <c r="AB14" s="58"/>
      <c r="AC14" s="53"/>
      <c r="AD14" s="5"/>
      <c r="AE14" s="6"/>
    </row>
    <row r="15" spans="2:33" ht="62.25" customHeight="1" x14ac:dyDescent="0.2">
      <c r="B15" s="370"/>
      <c r="C15" s="41" t="s">
        <v>59</v>
      </c>
      <c r="D15" s="122"/>
      <c r="E15" s="117"/>
      <c r="F15" s="4"/>
      <c r="G15" s="4"/>
      <c r="H15" s="5"/>
      <c r="I15" s="5"/>
      <c r="J15" s="15"/>
      <c r="K15" s="5"/>
      <c r="L15" s="5"/>
      <c r="M15" s="5"/>
      <c r="N15" s="5"/>
      <c r="O15" s="5"/>
      <c r="P15" s="53"/>
      <c r="Q15" s="5"/>
      <c r="R15" s="5"/>
      <c r="S15" s="5"/>
      <c r="T15" s="5"/>
      <c r="U15" s="5"/>
      <c r="V15" s="5"/>
      <c r="W15" s="68" t="s">
        <v>53</v>
      </c>
      <c r="X15" s="12" t="s">
        <v>53</v>
      </c>
      <c r="Y15" s="4"/>
      <c r="Z15" s="5"/>
      <c r="AA15" s="5"/>
      <c r="AB15" s="58"/>
      <c r="AC15" s="53"/>
      <c r="AD15" s="5"/>
      <c r="AE15" s="6"/>
    </row>
    <row r="16" spans="2:33" ht="56.25" customHeight="1" x14ac:dyDescent="0.2">
      <c r="B16" s="370" t="s">
        <v>60</v>
      </c>
      <c r="C16" s="41" t="s">
        <v>61</v>
      </c>
      <c r="D16" s="122"/>
      <c r="E16" s="118" t="s">
        <v>53</v>
      </c>
      <c r="F16" s="10" t="s">
        <v>53</v>
      </c>
      <c r="G16" s="10" t="s">
        <v>62</v>
      </c>
      <c r="H16" s="10" t="s">
        <v>53</v>
      </c>
      <c r="I16" s="10" t="s">
        <v>53</v>
      </c>
      <c r="J16" s="15"/>
      <c r="K16" s="10" t="s">
        <v>53</v>
      </c>
      <c r="L16" s="10" t="s">
        <v>53</v>
      </c>
      <c r="M16" s="10" t="s">
        <v>53</v>
      </c>
      <c r="N16" s="10" t="s">
        <v>53</v>
      </c>
      <c r="O16" s="10" t="s">
        <v>53</v>
      </c>
      <c r="P16" s="65" t="s">
        <v>53</v>
      </c>
      <c r="Q16" s="11" t="s">
        <v>53</v>
      </c>
      <c r="R16" s="11" t="s">
        <v>53</v>
      </c>
      <c r="S16" s="11" t="s">
        <v>53</v>
      </c>
      <c r="T16" s="11" t="s">
        <v>53</v>
      </c>
      <c r="U16" s="4" t="s">
        <v>53</v>
      </c>
      <c r="V16" s="11" t="s">
        <v>53</v>
      </c>
      <c r="W16" s="68" t="s">
        <v>53</v>
      </c>
      <c r="X16" s="12" t="s">
        <v>53</v>
      </c>
      <c r="Y16" s="12" t="s">
        <v>53</v>
      </c>
      <c r="Z16" s="12" t="s">
        <v>53</v>
      </c>
      <c r="AA16" s="12" t="s">
        <v>53</v>
      </c>
      <c r="AB16" s="58"/>
      <c r="AC16" s="54" t="s">
        <v>53</v>
      </c>
      <c r="AD16" s="12" t="s">
        <v>53</v>
      </c>
      <c r="AE16" s="22" t="s">
        <v>53</v>
      </c>
    </row>
    <row r="17" spans="1:31" ht="72" customHeight="1" x14ac:dyDescent="0.2">
      <c r="B17" s="370"/>
      <c r="C17" s="41" t="s">
        <v>63</v>
      </c>
      <c r="D17" s="91" t="s">
        <v>586</v>
      </c>
      <c r="E17" s="117"/>
      <c r="F17" s="4"/>
      <c r="G17" s="4"/>
      <c r="H17" s="5"/>
      <c r="I17" s="18" t="s">
        <v>53</v>
      </c>
      <c r="J17" s="15"/>
      <c r="K17" s="5"/>
      <c r="L17" s="5"/>
      <c r="M17" s="5"/>
      <c r="N17" s="5"/>
      <c r="O17" s="5"/>
      <c r="P17" s="53"/>
      <c r="Q17" s="5"/>
      <c r="R17" s="5"/>
      <c r="S17" s="5"/>
      <c r="T17" s="5"/>
      <c r="U17" s="5"/>
      <c r="V17" s="5"/>
      <c r="W17" s="68" t="s">
        <v>53</v>
      </c>
      <c r="X17" s="4"/>
      <c r="Y17" s="12" t="s">
        <v>53</v>
      </c>
      <c r="Z17" s="5"/>
      <c r="AA17" s="5"/>
      <c r="AB17" s="58"/>
      <c r="AC17" s="53"/>
      <c r="AD17" s="5"/>
      <c r="AE17" s="6"/>
    </row>
    <row r="18" spans="1:31" ht="37.5" customHeight="1" x14ac:dyDescent="0.2">
      <c r="B18" s="370"/>
      <c r="C18" s="41" t="s">
        <v>64</v>
      </c>
      <c r="D18" s="91" t="s">
        <v>587</v>
      </c>
      <c r="E18" s="118" t="s">
        <v>53</v>
      </c>
      <c r="F18" s="10" t="s">
        <v>53</v>
      </c>
      <c r="G18" s="4"/>
      <c r="H18" s="5"/>
      <c r="I18" s="5"/>
      <c r="J18" s="15"/>
      <c r="K18" s="5"/>
      <c r="L18" s="5"/>
      <c r="M18" s="5"/>
      <c r="N18" s="5"/>
      <c r="O18" s="5"/>
      <c r="P18" s="53"/>
      <c r="Q18" s="5"/>
      <c r="R18" s="5"/>
      <c r="S18" s="5"/>
      <c r="T18" s="5"/>
      <c r="U18" s="13" t="s">
        <v>53</v>
      </c>
      <c r="V18" s="5"/>
      <c r="W18" s="68" t="s">
        <v>53</v>
      </c>
      <c r="X18" s="4"/>
      <c r="Y18" s="4"/>
      <c r="Z18" s="5"/>
      <c r="AA18" s="5"/>
      <c r="AB18" s="58"/>
      <c r="AC18" s="53"/>
      <c r="AD18" s="5"/>
      <c r="AE18" s="6"/>
    </row>
    <row r="19" spans="1:31" ht="127.5" customHeight="1" x14ac:dyDescent="0.2">
      <c r="A19" s="7"/>
      <c r="B19" s="370"/>
      <c r="C19" s="41" t="s">
        <v>65</v>
      </c>
      <c r="D19" s="91" t="s">
        <v>588</v>
      </c>
      <c r="E19" s="117"/>
      <c r="F19" s="4"/>
      <c r="G19" s="4"/>
      <c r="H19" s="5"/>
      <c r="I19" s="5"/>
      <c r="J19" s="15"/>
      <c r="K19" s="5"/>
      <c r="L19" s="5"/>
      <c r="M19" s="5"/>
      <c r="N19" s="5"/>
      <c r="O19" s="5"/>
      <c r="P19" s="53"/>
      <c r="Q19" s="5"/>
      <c r="R19" s="13" t="s">
        <v>53</v>
      </c>
      <c r="S19" s="5"/>
      <c r="T19" s="13" t="s">
        <v>53</v>
      </c>
      <c r="U19" s="5"/>
      <c r="V19" s="5"/>
      <c r="W19" s="68" t="s">
        <v>53</v>
      </c>
      <c r="X19" s="4"/>
      <c r="Y19" s="12" t="s">
        <v>53</v>
      </c>
      <c r="Z19" s="14" t="s">
        <v>53</v>
      </c>
      <c r="AA19" s="5"/>
      <c r="AB19" s="58"/>
      <c r="AC19" s="53"/>
      <c r="AD19" s="5"/>
      <c r="AE19" s="6"/>
    </row>
    <row r="20" spans="1:31" ht="98.25" customHeight="1" x14ac:dyDescent="0.2">
      <c r="A20" s="7"/>
      <c r="B20" s="370"/>
      <c r="C20" s="41" t="s">
        <v>66</v>
      </c>
      <c r="D20" s="91" t="s">
        <v>589</v>
      </c>
      <c r="E20" s="118" t="s">
        <v>53</v>
      </c>
      <c r="F20" s="4"/>
      <c r="G20" s="4"/>
      <c r="H20" s="5"/>
      <c r="I20" s="5"/>
      <c r="J20" s="15"/>
      <c r="K20" s="5"/>
      <c r="L20" s="5"/>
      <c r="M20" s="5"/>
      <c r="N20" s="5"/>
      <c r="O20" s="5"/>
      <c r="P20" s="66" t="s">
        <v>53</v>
      </c>
      <c r="Q20" s="5"/>
      <c r="R20" s="13" t="s">
        <v>53</v>
      </c>
      <c r="S20" s="5"/>
      <c r="T20" s="5"/>
      <c r="U20" s="5"/>
      <c r="V20" s="5"/>
      <c r="W20" s="68" t="s">
        <v>53</v>
      </c>
      <c r="X20" s="4"/>
      <c r="Y20" s="12" t="s">
        <v>53</v>
      </c>
      <c r="Z20" s="5"/>
      <c r="AA20" s="5"/>
      <c r="AB20" s="58"/>
      <c r="AC20" s="55" t="s">
        <v>53</v>
      </c>
      <c r="AD20" s="5"/>
      <c r="AE20" s="19" t="s">
        <v>53</v>
      </c>
    </row>
    <row r="21" spans="1:31" ht="130.5" customHeight="1" x14ac:dyDescent="0.2">
      <c r="A21" s="7"/>
      <c r="B21" s="370"/>
      <c r="C21" s="41" t="s">
        <v>67</v>
      </c>
      <c r="D21" s="91" t="s">
        <v>590</v>
      </c>
      <c r="E21" s="118" t="s">
        <v>53</v>
      </c>
      <c r="F21" s="10" t="s">
        <v>53</v>
      </c>
      <c r="G21" s="4"/>
      <c r="H21" s="5"/>
      <c r="I21" s="5"/>
      <c r="J21" s="15"/>
      <c r="K21" s="5"/>
      <c r="L21" s="5"/>
      <c r="M21" s="5"/>
      <c r="N21" s="5"/>
      <c r="O21" s="5"/>
      <c r="P21" s="53"/>
      <c r="Q21" s="5"/>
      <c r="R21" s="5"/>
      <c r="S21" s="5"/>
      <c r="T21" s="5"/>
      <c r="U21" s="5"/>
      <c r="V21" s="5"/>
      <c r="W21" s="68" t="s">
        <v>53</v>
      </c>
      <c r="X21" s="4"/>
      <c r="Y21" s="4"/>
      <c r="Z21" s="5"/>
      <c r="AA21" s="5"/>
      <c r="AB21" s="58"/>
      <c r="AC21" s="53"/>
      <c r="AD21" s="5"/>
      <c r="AE21" s="6"/>
    </row>
    <row r="22" spans="1:31" ht="113.25" customHeight="1" x14ac:dyDescent="0.2">
      <c r="B22" s="370"/>
      <c r="C22" s="41" t="s">
        <v>68</v>
      </c>
      <c r="D22" s="91" t="s">
        <v>591</v>
      </c>
      <c r="E22" s="117"/>
      <c r="F22" s="4"/>
      <c r="G22" s="4"/>
      <c r="H22" s="5"/>
      <c r="I22" s="5"/>
      <c r="J22" s="15"/>
      <c r="K22" s="5"/>
      <c r="L22" s="5"/>
      <c r="M22" s="5"/>
      <c r="N22" s="5"/>
      <c r="O22" s="5"/>
      <c r="P22" s="53"/>
      <c r="Q22" s="5"/>
      <c r="R22" s="5"/>
      <c r="S22" s="5"/>
      <c r="T22" s="5"/>
      <c r="U22" s="5"/>
      <c r="V22" s="5"/>
      <c r="W22" s="68" t="s">
        <v>53</v>
      </c>
      <c r="X22" s="4"/>
      <c r="Y22" s="4"/>
      <c r="Z22" s="5"/>
      <c r="AA22" s="5"/>
      <c r="AB22" s="58"/>
      <c r="AC22" s="53"/>
      <c r="AD22" s="5"/>
      <c r="AE22" s="19" t="s">
        <v>53</v>
      </c>
    </row>
    <row r="23" spans="1:31" ht="86.25" customHeight="1" x14ac:dyDescent="0.2">
      <c r="B23" s="370" t="s">
        <v>69</v>
      </c>
      <c r="C23" s="41" t="s">
        <v>70</v>
      </c>
      <c r="D23" s="91" t="s">
        <v>592</v>
      </c>
      <c r="E23" s="117"/>
      <c r="F23" s="4"/>
      <c r="G23" s="4"/>
      <c r="H23" s="5"/>
      <c r="I23" s="5"/>
      <c r="J23" s="15"/>
      <c r="K23" s="5"/>
      <c r="L23" s="5"/>
      <c r="M23" s="5"/>
      <c r="N23" s="5"/>
      <c r="O23" s="5"/>
      <c r="P23" s="53"/>
      <c r="Q23" s="5"/>
      <c r="R23" s="5"/>
      <c r="S23" s="5"/>
      <c r="T23" s="5"/>
      <c r="U23" s="5"/>
      <c r="V23" s="5"/>
      <c r="W23" s="68" t="s">
        <v>53</v>
      </c>
      <c r="X23" s="12" t="s">
        <v>53</v>
      </c>
      <c r="Y23" s="4"/>
      <c r="Z23" s="5"/>
      <c r="AA23" s="5"/>
      <c r="AB23" s="58"/>
      <c r="AC23" s="53"/>
      <c r="AD23" s="5"/>
      <c r="AE23" s="6"/>
    </row>
    <row r="24" spans="1:31" ht="48.75" customHeight="1" x14ac:dyDescent="0.2">
      <c r="B24" s="370"/>
      <c r="C24" s="41" t="s">
        <v>71</v>
      </c>
      <c r="D24" s="91" t="s">
        <v>593</v>
      </c>
      <c r="E24" s="117"/>
      <c r="F24" s="4"/>
      <c r="G24" s="4"/>
      <c r="H24" s="5"/>
      <c r="I24" s="5"/>
      <c r="J24" s="15"/>
      <c r="K24" s="5"/>
      <c r="L24" s="5"/>
      <c r="M24" s="5"/>
      <c r="N24" s="5"/>
      <c r="O24" s="5"/>
      <c r="P24" s="53"/>
      <c r="Q24" s="13" t="s">
        <v>53</v>
      </c>
      <c r="R24" s="13" t="s">
        <v>53</v>
      </c>
      <c r="S24" s="13" t="s">
        <v>53</v>
      </c>
      <c r="T24" s="5"/>
      <c r="U24" s="5"/>
      <c r="V24" s="5"/>
      <c r="W24" s="68" t="s">
        <v>53</v>
      </c>
      <c r="X24" s="12" t="s">
        <v>53</v>
      </c>
      <c r="Y24" s="4"/>
      <c r="Z24" s="5"/>
      <c r="AA24" s="5"/>
      <c r="AB24" s="58"/>
      <c r="AC24" s="53"/>
      <c r="AD24" s="5"/>
      <c r="AE24" s="19" t="s">
        <v>53</v>
      </c>
    </row>
    <row r="25" spans="1:31" ht="52.5" customHeight="1" x14ac:dyDescent="0.2">
      <c r="B25" s="370"/>
      <c r="C25" s="41" t="s">
        <v>72</v>
      </c>
      <c r="D25" s="91" t="s">
        <v>593</v>
      </c>
      <c r="E25" s="117"/>
      <c r="F25" s="4"/>
      <c r="G25" s="4"/>
      <c r="H25" s="5"/>
      <c r="I25" s="5"/>
      <c r="J25" s="15"/>
      <c r="K25" s="5"/>
      <c r="L25" s="5"/>
      <c r="M25" s="5"/>
      <c r="N25" s="5"/>
      <c r="O25" s="5"/>
      <c r="P25" s="53"/>
      <c r="Q25" s="5"/>
      <c r="R25" s="5"/>
      <c r="S25" s="5"/>
      <c r="T25" s="5"/>
      <c r="U25" s="5"/>
      <c r="V25" s="5"/>
      <c r="W25" s="68" t="s">
        <v>53</v>
      </c>
      <c r="X25" s="12" t="s">
        <v>53</v>
      </c>
      <c r="Y25" s="4"/>
      <c r="Z25" s="5"/>
      <c r="AA25" s="5"/>
      <c r="AB25" s="58"/>
      <c r="AC25" s="53"/>
      <c r="AD25" s="5"/>
      <c r="AE25" s="6"/>
    </row>
    <row r="26" spans="1:31" ht="68.25" customHeight="1" x14ac:dyDescent="0.2">
      <c r="B26" s="370" t="s">
        <v>73</v>
      </c>
      <c r="C26" s="41" t="s">
        <v>74</v>
      </c>
      <c r="D26" s="91" t="s">
        <v>594</v>
      </c>
      <c r="E26" s="118" t="s">
        <v>53</v>
      </c>
      <c r="F26" s="4"/>
      <c r="G26" s="4"/>
      <c r="H26" s="5"/>
      <c r="I26" s="5"/>
      <c r="J26" s="15"/>
      <c r="K26" s="5"/>
      <c r="L26" s="5"/>
      <c r="M26" s="5"/>
      <c r="N26" s="5"/>
      <c r="O26" s="5"/>
      <c r="P26" s="53"/>
      <c r="Q26" s="5"/>
      <c r="R26" s="5"/>
      <c r="S26" s="5"/>
      <c r="T26" s="5"/>
      <c r="U26" s="5"/>
      <c r="V26" s="5"/>
      <c r="W26" s="68" t="s">
        <v>53</v>
      </c>
      <c r="X26" s="12" t="s">
        <v>53</v>
      </c>
      <c r="Y26" s="12" t="s">
        <v>53</v>
      </c>
      <c r="Z26" s="5"/>
      <c r="AA26" s="5"/>
      <c r="AB26" s="58"/>
      <c r="AC26" s="53"/>
      <c r="AD26" s="5"/>
      <c r="AE26" s="6"/>
    </row>
    <row r="27" spans="1:31" ht="71.25" customHeight="1" x14ac:dyDescent="0.2">
      <c r="B27" s="370"/>
      <c r="C27" s="41" t="s">
        <v>75</v>
      </c>
      <c r="D27" s="91" t="s">
        <v>595</v>
      </c>
      <c r="E27" s="117"/>
      <c r="F27" s="4"/>
      <c r="G27" s="4"/>
      <c r="H27" s="5"/>
      <c r="I27" s="5"/>
      <c r="J27" s="15"/>
      <c r="K27" s="5"/>
      <c r="L27" s="5"/>
      <c r="M27" s="5"/>
      <c r="N27" s="5"/>
      <c r="O27" s="5"/>
      <c r="P27" s="53"/>
      <c r="Q27" s="5"/>
      <c r="R27" s="5"/>
      <c r="S27" s="13" t="s">
        <v>53</v>
      </c>
      <c r="T27" s="5"/>
      <c r="U27" s="5"/>
      <c r="V27" s="5"/>
      <c r="W27" s="68" t="s">
        <v>53</v>
      </c>
      <c r="X27" s="4"/>
      <c r="Y27" s="4"/>
      <c r="Z27" s="5"/>
      <c r="AA27" s="5"/>
      <c r="AB27" s="58"/>
      <c r="AC27" s="53"/>
      <c r="AD27" s="5"/>
      <c r="AE27" s="6"/>
    </row>
    <row r="28" spans="1:31" ht="87" customHeight="1" x14ac:dyDescent="0.2">
      <c r="B28" s="370"/>
      <c r="C28" s="41" t="s">
        <v>76</v>
      </c>
      <c r="D28" s="91" t="s">
        <v>596</v>
      </c>
      <c r="E28" s="117"/>
      <c r="F28" s="4"/>
      <c r="G28" s="4"/>
      <c r="H28" s="5"/>
      <c r="I28" s="5"/>
      <c r="J28" s="15"/>
      <c r="K28" s="5"/>
      <c r="L28" s="5"/>
      <c r="M28" s="5"/>
      <c r="N28" s="5"/>
      <c r="O28" s="5"/>
      <c r="P28" s="53"/>
      <c r="Q28" s="5"/>
      <c r="R28" s="5"/>
      <c r="S28" s="5"/>
      <c r="T28" s="5"/>
      <c r="U28" s="5"/>
      <c r="V28" s="5"/>
      <c r="W28" s="68" t="s">
        <v>53</v>
      </c>
      <c r="X28" s="12" t="s">
        <v>53</v>
      </c>
      <c r="Y28" s="4"/>
      <c r="Z28" s="5"/>
      <c r="AA28" s="5"/>
      <c r="AB28" s="58"/>
      <c r="AC28" s="53"/>
      <c r="AD28" s="5"/>
      <c r="AE28" s="6"/>
    </row>
    <row r="29" spans="1:31" ht="126" customHeight="1" x14ac:dyDescent="0.2">
      <c r="B29" s="370"/>
      <c r="C29" s="41" t="s">
        <v>77</v>
      </c>
      <c r="D29" s="91" t="s">
        <v>597</v>
      </c>
      <c r="E29" s="118" t="s">
        <v>53</v>
      </c>
      <c r="F29" s="10" t="s">
        <v>53</v>
      </c>
      <c r="G29" s="10" t="s">
        <v>53</v>
      </c>
      <c r="H29" s="10" t="s">
        <v>53</v>
      </c>
      <c r="I29" s="10" t="s">
        <v>53</v>
      </c>
      <c r="J29" s="15"/>
      <c r="K29" s="10" t="s">
        <v>53</v>
      </c>
      <c r="L29" s="10" t="s">
        <v>53</v>
      </c>
      <c r="M29" s="10" t="s">
        <v>53</v>
      </c>
      <c r="N29" s="10" t="s">
        <v>53</v>
      </c>
      <c r="O29" s="10" t="s">
        <v>53</v>
      </c>
      <c r="P29" s="65" t="s">
        <v>53</v>
      </c>
      <c r="Q29" s="11" t="s">
        <v>53</v>
      </c>
      <c r="R29" s="11" t="s">
        <v>53</v>
      </c>
      <c r="S29" s="11" t="s">
        <v>53</v>
      </c>
      <c r="T29" s="11" t="s">
        <v>53</v>
      </c>
      <c r="U29" s="4" t="s">
        <v>53</v>
      </c>
      <c r="V29" s="11" t="s">
        <v>53</v>
      </c>
      <c r="W29" s="68" t="s">
        <v>53</v>
      </c>
      <c r="X29" s="12" t="s">
        <v>53</v>
      </c>
      <c r="Y29" s="12" t="s">
        <v>53</v>
      </c>
      <c r="Z29" s="12" t="s">
        <v>53</v>
      </c>
      <c r="AA29" s="12" t="s">
        <v>53</v>
      </c>
      <c r="AB29" s="58"/>
      <c r="AC29" s="54" t="s">
        <v>53</v>
      </c>
      <c r="AD29" s="12" t="s">
        <v>53</v>
      </c>
      <c r="AE29" s="22" t="s">
        <v>53</v>
      </c>
    </row>
    <row r="30" spans="1:31" ht="81.75" customHeight="1" x14ac:dyDescent="0.2">
      <c r="B30" s="370"/>
      <c r="C30" s="41" t="s">
        <v>78</v>
      </c>
      <c r="D30" s="91" t="s">
        <v>598</v>
      </c>
      <c r="E30" s="117"/>
      <c r="F30" s="4"/>
      <c r="G30" s="4"/>
      <c r="H30" s="5"/>
      <c r="I30" s="5"/>
      <c r="J30" s="15"/>
      <c r="K30" s="5"/>
      <c r="L30" s="5"/>
      <c r="M30" s="5"/>
      <c r="N30" s="5"/>
      <c r="O30" s="5"/>
      <c r="P30" s="53"/>
      <c r="Q30" s="13" t="s">
        <v>53</v>
      </c>
      <c r="R30" s="5"/>
      <c r="S30" s="5"/>
      <c r="T30" s="5"/>
      <c r="U30" s="5"/>
      <c r="V30" s="5"/>
      <c r="W30" s="68" t="s">
        <v>53</v>
      </c>
      <c r="X30" s="4"/>
      <c r="Y30" s="4"/>
      <c r="Z30" s="5"/>
      <c r="AA30" s="5"/>
      <c r="AB30" s="58"/>
      <c r="AC30" s="53"/>
      <c r="AD30" s="5"/>
      <c r="AE30" s="6"/>
    </row>
    <row r="31" spans="1:31" ht="72" customHeight="1" x14ac:dyDescent="0.2">
      <c r="B31" s="370"/>
      <c r="C31" s="41" t="s">
        <v>79</v>
      </c>
      <c r="D31" s="91" t="s">
        <v>598</v>
      </c>
      <c r="E31" s="117"/>
      <c r="F31" s="4"/>
      <c r="G31" s="4"/>
      <c r="H31" s="5"/>
      <c r="I31" s="5"/>
      <c r="J31" s="15"/>
      <c r="K31" s="5"/>
      <c r="L31" s="5"/>
      <c r="M31" s="5"/>
      <c r="N31" s="5"/>
      <c r="O31" s="5"/>
      <c r="P31" s="66" t="s">
        <v>53</v>
      </c>
      <c r="Q31" s="5"/>
      <c r="R31" s="5"/>
      <c r="S31" s="5"/>
      <c r="T31" s="5"/>
      <c r="U31" s="5"/>
      <c r="V31" s="5"/>
      <c r="W31" s="68" t="s">
        <v>53</v>
      </c>
      <c r="X31" s="4"/>
      <c r="Y31" s="4"/>
      <c r="Z31" s="5"/>
      <c r="AA31" s="5"/>
      <c r="AB31" s="58"/>
      <c r="AC31" s="53"/>
      <c r="AD31" s="5"/>
      <c r="AE31" s="6"/>
    </row>
    <row r="32" spans="1:31" ht="81" customHeight="1" x14ac:dyDescent="0.2">
      <c r="B32" s="370"/>
      <c r="C32" s="41" t="s">
        <v>80</v>
      </c>
      <c r="D32" s="91" t="s">
        <v>598</v>
      </c>
      <c r="E32" s="117"/>
      <c r="F32" s="4"/>
      <c r="G32" s="4"/>
      <c r="H32" s="5"/>
      <c r="I32" s="5"/>
      <c r="J32" s="15"/>
      <c r="K32" s="5"/>
      <c r="L32" s="5"/>
      <c r="M32" s="5"/>
      <c r="N32" s="5"/>
      <c r="O32" s="5"/>
      <c r="P32" s="53"/>
      <c r="Q32" s="5"/>
      <c r="R32" s="5"/>
      <c r="S32" s="5"/>
      <c r="T32" s="13" t="s">
        <v>53</v>
      </c>
      <c r="U32" s="5"/>
      <c r="V32" s="5"/>
      <c r="W32" s="68" t="s">
        <v>53</v>
      </c>
      <c r="X32" s="4"/>
      <c r="Y32" s="4"/>
      <c r="Z32" s="5"/>
      <c r="AA32" s="5"/>
      <c r="AB32" s="58"/>
      <c r="AC32" s="53"/>
      <c r="AD32" s="5"/>
      <c r="AE32" s="6"/>
    </row>
    <row r="33" spans="2:31" ht="47.25" customHeight="1" x14ac:dyDescent="0.2">
      <c r="B33" s="370" t="s">
        <v>81</v>
      </c>
      <c r="C33" s="41" t="s">
        <v>82</v>
      </c>
      <c r="D33" s="64"/>
      <c r="E33" s="117"/>
      <c r="F33" s="4"/>
      <c r="G33" s="4"/>
      <c r="H33" s="5"/>
      <c r="I33" s="5"/>
      <c r="J33" s="15"/>
      <c r="K33" s="5"/>
      <c r="L33" s="5"/>
      <c r="M33" s="5"/>
      <c r="N33" s="5"/>
      <c r="O33" s="5"/>
      <c r="P33" s="53"/>
      <c r="Q33" s="5"/>
      <c r="R33" s="5"/>
      <c r="S33" s="5"/>
      <c r="T33" s="5"/>
      <c r="U33" s="5"/>
      <c r="V33" s="5"/>
      <c r="W33" s="68" t="s">
        <v>53</v>
      </c>
      <c r="X33" s="4"/>
      <c r="Y33" s="4"/>
      <c r="Z33" s="14" t="s">
        <v>53</v>
      </c>
      <c r="AA33" s="5"/>
      <c r="AB33" s="58"/>
      <c r="AC33" s="53"/>
      <c r="AD33" s="5"/>
      <c r="AE33" s="19" t="s">
        <v>53</v>
      </c>
    </row>
    <row r="34" spans="2:31" ht="66.75" customHeight="1" x14ac:dyDescent="0.2">
      <c r="B34" s="370"/>
      <c r="C34" s="41" t="s">
        <v>83</v>
      </c>
      <c r="D34" s="91" t="s">
        <v>599</v>
      </c>
      <c r="E34" s="117"/>
      <c r="F34" s="4"/>
      <c r="G34" s="4"/>
      <c r="H34" s="5"/>
      <c r="I34" s="5"/>
      <c r="J34" s="15"/>
      <c r="K34" s="5"/>
      <c r="L34" s="5"/>
      <c r="M34" s="5"/>
      <c r="N34" s="5"/>
      <c r="O34" s="5"/>
      <c r="P34" s="53"/>
      <c r="Q34" s="5"/>
      <c r="R34" s="13" t="s">
        <v>53</v>
      </c>
      <c r="S34" s="5"/>
      <c r="T34" s="5"/>
      <c r="U34" s="5"/>
      <c r="V34" s="5"/>
      <c r="W34" s="68" t="s">
        <v>53</v>
      </c>
      <c r="X34" s="4"/>
      <c r="Y34" s="4"/>
      <c r="Z34" s="14" t="s">
        <v>53</v>
      </c>
      <c r="AA34" s="5"/>
      <c r="AB34" s="59" t="s">
        <v>53</v>
      </c>
      <c r="AC34" s="53"/>
      <c r="AD34" s="5"/>
      <c r="AE34" s="6"/>
    </row>
    <row r="35" spans="2:31" ht="67.5" customHeight="1" x14ac:dyDescent="0.2">
      <c r="B35" s="370"/>
      <c r="C35" s="41" t="s">
        <v>84</v>
      </c>
      <c r="D35" s="91" t="s">
        <v>598</v>
      </c>
      <c r="E35" s="117"/>
      <c r="F35" s="4"/>
      <c r="G35" s="4"/>
      <c r="H35" s="5"/>
      <c r="I35" s="5"/>
      <c r="J35" s="15"/>
      <c r="K35" s="5"/>
      <c r="L35" s="5"/>
      <c r="M35" s="5"/>
      <c r="N35" s="5"/>
      <c r="O35" s="5"/>
      <c r="P35" s="66" t="s">
        <v>53</v>
      </c>
      <c r="Q35" s="13" t="s">
        <v>53</v>
      </c>
      <c r="R35" s="13" t="s">
        <v>53</v>
      </c>
      <c r="S35" s="13" t="s">
        <v>53</v>
      </c>
      <c r="T35" s="13" t="s">
        <v>53</v>
      </c>
      <c r="U35" s="5"/>
      <c r="V35" s="5"/>
      <c r="W35" s="68" t="s">
        <v>53</v>
      </c>
      <c r="X35" s="4"/>
      <c r="Y35" s="4"/>
      <c r="Z35" s="14" t="s">
        <v>53</v>
      </c>
      <c r="AA35" s="5"/>
      <c r="AB35" s="59" t="s">
        <v>53</v>
      </c>
      <c r="AC35" s="53"/>
      <c r="AD35" s="5"/>
      <c r="AE35" s="19" t="s">
        <v>53</v>
      </c>
    </row>
    <row r="36" spans="2:31" ht="147" customHeight="1" x14ac:dyDescent="0.2">
      <c r="B36" s="370"/>
      <c r="C36" s="41" t="s">
        <v>85</v>
      </c>
      <c r="D36" s="91" t="s">
        <v>600</v>
      </c>
      <c r="E36" s="117"/>
      <c r="F36" s="4"/>
      <c r="G36" s="4"/>
      <c r="H36" s="5"/>
      <c r="I36" s="5"/>
      <c r="J36" s="15"/>
      <c r="K36" s="5"/>
      <c r="L36" s="5"/>
      <c r="M36" s="5"/>
      <c r="N36" s="5"/>
      <c r="O36" s="5"/>
      <c r="P36" s="53"/>
      <c r="Q36" s="5"/>
      <c r="R36" s="13" t="s">
        <v>53</v>
      </c>
      <c r="S36" s="5"/>
      <c r="T36" s="5"/>
      <c r="U36" s="5"/>
      <c r="V36" s="5"/>
      <c r="W36" s="68" t="s">
        <v>53</v>
      </c>
      <c r="X36" s="4"/>
      <c r="Y36" s="4"/>
      <c r="Z36" s="14" t="s">
        <v>53</v>
      </c>
      <c r="AA36" s="5"/>
      <c r="AB36" s="59" t="s">
        <v>53</v>
      </c>
      <c r="AC36" s="53"/>
      <c r="AD36" s="5"/>
      <c r="AE36" s="6"/>
    </row>
    <row r="37" spans="2:31" ht="54" customHeight="1" x14ac:dyDescent="0.2">
      <c r="B37" s="370"/>
      <c r="C37" s="41" t="s">
        <v>86</v>
      </c>
      <c r="D37" s="91" t="s">
        <v>601</v>
      </c>
      <c r="E37" s="117"/>
      <c r="F37" s="4"/>
      <c r="G37" s="4"/>
      <c r="H37" s="5"/>
      <c r="I37" s="5"/>
      <c r="J37" s="15"/>
      <c r="K37" s="5"/>
      <c r="L37" s="5"/>
      <c r="M37" s="5"/>
      <c r="N37" s="5"/>
      <c r="O37" s="5"/>
      <c r="P37" s="53"/>
      <c r="Q37" s="5"/>
      <c r="R37" s="13" t="s">
        <v>53</v>
      </c>
      <c r="S37" s="5"/>
      <c r="T37" s="5"/>
      <c r="U37" s="5"/>
      <c r="V37" s="5"/>
      <c r="W37" s="68" t="s">
        <v>53</v>
      </c>
      <c r="X37" s="4"/>
      <c r="Y37" s="4"/>
      <c r="Z37" s="14" t="s">
        <v>53</v>
      </c>
      <c r="AA37" s="5"/>
      <c r="AB37" s="59" t="s">
        <v>53</v>
      </c>
      <c r="AC37" s="53"/>
      <c r="AD37" s="5"/>
      <c r="AE37" s="19" t="s">
        <v>53</v>
      </c>
    </row>
    <row r="38" spans="2:31" ht="102" customHeight="1" x14ac:dyDescent="0.2">
      <c r="B38" s="370"/>
      <c r="C38" s="41" t="s">
        <v>87</v>
      </c>
      <c r="D38" s="91" t="s">
        <v>602</v>
      </c>
      <c r="E38" s="117"/>
      <c r="F38" s="4"/>
      <c r="G38" s="4"/>
      <c r="H38" s="5"/>
      <c r="I38" s="5"/>
      <c r="J38" s="15"/>
      <c r="K38" s="5"/>
      <c r="L38" s="5"/>
      <c r="M38" s="5"/>
      <c r="N38" s="5"/>
      <c r="O38" s="5"/>
      <c r="P38" s="53"/>
      <c r="Q38" s="5"/>
      <c r="R38" s="13" t="s">
        <v>53</v>
      </c>
      <c r="S38" s="5"/>
      <c r="T38" s="13" t="s">
        <v>53</v>
      </c>
      <c r="U38" s="5"/>
      <c r="V38" s="5"/>
      <c r="W38" s="68" t="s">
        <v>53</v>
      </c>
      <c r="X38" s="4"/>
      <c r="Y38" s="12" t="s">
        <v>53</v>
      </c>
      <c r="Z38" s="14" t="s">
        <v>53</v>
      </c>
      <c r="AA38" s="5"/>
      <c r="AB38" s="59" t="s">
        <v>53</v>
      </c>
      <c r="AC38" s="53"/>
      <c r="AD38" s="5"/>
      <c r="AE38" s="6"/>
    </row>
    <row r="39" spans="2:31" ht="67.5" customHeight="1" x14ac:dyDescent="0.2">
      <c r="B39" s="370"/>
      <c r="C39" s="41" t="s">
        <v>88</v>
      </c>
      <c r="D39" s="91" t="s">
        <v>603</v>
      </c>
      <c r="E39" s="117"/>
      <c r="F39" s="4"/>
      <c r="G39" s="4"/>
      <c r="H39" s="5"/>
      <c r="I39" s="5"/>
      <c r="J39" s="15"/>
      <c r="K39" s="5"/>
      <c r="L39" s="5"/>
      <c r="M39" s="5"/>
      <c r="N39" s="5"/>
      <c r="O39" s="5"/>
      <c r="P39" s="53"/>
      <c r="Q39" s="5"/>
      <c r="R39" s="13" t="s">
        <v>53</v>
      </c>
      <c r="S39" s="5"/>
      <c r="T39" s="5"/>
      <c r="U39" s="5"/>
      <c r="V39" s="5"/>
      <c r="W39" s="68" t="s">
        <v>53</v>
      </c>
      <c r="X39" s="12" t="s">
        <v>53</v>
      </c>
      <c r="Y39" s="4"/>
      <c r="Z39" s="14" t="s">
        <v>53</v>
      </c>
      <c r="AA39" s="5"/>
      <c r="AB39" s="59" t="s">
        <v>53</v>
      </c>
      <c r="AC39" s="53"/>
      <c r="AD39" s="5"/>
      <c r="AE39" s="6"/>
    </row>
    <row r="40" spans="2:31" ht="125.25" customHeight="1" x14ac:dyDescent="0.2">
      <c r="B40" s="370"/>
      <c r="C40" s="41" t="s">
        <v>89</v>
      </c>
      <c r="D40" s="91" t="s">
        <v>600</v>
      </c>
      <c r="E40" s="117"/>
      <c r="F40" s="4"/>
      <c r="G40" s="4"/>
      <c r="H40" s="5"/>
      <c r="I40" s="5"/>
      <c r="J40" s="15"/>
      <c r="K40" s="5"/>
      <c r="L40" s="5"/>
      <c r="M40" s="5"/>
      <c r="N40" s="5"/>
      <c r="O40" s="5"/>
      <c r="P40" s="53"/>
      <c r="Q40" s="5"/>
      <c r="R40" s="13" t="s">
        <v>53</v>
      </c>
      <c r="S40" s="5"/>
      <c r="T40" s="5"/>
      <c r="U40" s="5"/>
      <c r="V40" s="5"/>
      <c r="W40" s="68" t="s">
        <v>53</v>
      </c>
      <c r="X40" s="4"/>
      <c r="Y40" s="4"/>
      <c r="Z40" s="14" t="s">
        <v>53</v>
      </c>
      <c r="AA40" s="5"/>
      <c r="AB40" s="59" t="s">
        <v>53</v>
      </c>
      <c r="AC40" s="53"/>
      <c r="AD40" s="5"/>
      <c r="AE40" s="6"/>
    </row>
    <row r="41" spans="2:31" ht="126" customHeight="1" x14ac:dyDescent="0.2">
      <c r="B41" s="370"/>
      <c r="C41" s="41" t="s">
        <v>90</v>
      </c>
      <c r="D41" s="91" t="s">
        <v>600</v>
      </c>
      <c r="E41" s="117"/>
      <c r="F41" s="4"/>
      <c r="G41" s="4"/>
      <c r="H41" s="5"/>
      <c r="I41" s="5"/>
      <c r="J41" s="15"/>
      <c r="K41" s="5"/>
      <c r="L41" s="5"/>
      <c r="M41" s="5"/>
      <c r="N41" s="5"/>
      <c r="O41" s="5"/>
      <c r="P41" s="53"/>
      <c r="Q41" s="5"/>
      <c r="R41" s="13" t="s">
        <v>53</v>
      </c>
      <c r="S41" s="5"/>
      <c r="T41" s="5"/>
      <c r="U41" s="5"/>
      <c r="V41" s="5"/>
      <c r="W41" s="68" t="s">
        <v>53</v>
      </c>
      <c r="X41" s="4"/>
      <c r="Y41" s="4"/>
      <c r="Z41" s="14" t="s">
        <v>53</v>
      </c>
      <c r="AA41" s="5"/>
      <c r="AB41" s="59" t="s">
        <v>53</v>
      </c>
      <c r="AC41" s="53"/>
      <c r="AD41" s="5"/>
      <c r="AE41" s="6"/>
    </row>
    <row r="42" spans="2:31" ht="93" customHeight="1" x14ac:dyDescent="0.2">
      <c r="B42" s="370" t="s">
        <v>91</v>
      </c>
      <c r="C42" s="41" t="s">
        <v>92</v>
      </c>
      <c r="D42" s="552" t="s">
        <v>604</v>
      </c>
      <c r="E42" s="117"/>
      <c r="F42" s="4"/>
      <c r="G42" s="4"/>
      <c r="H42" s="18" t="s">
        <v>53</v>
      </c>
      <c r="I42" s="5"/>
      <c r="J42" s="15"/>
      <c r="K42" s="18" t="s">
        <v>53</v>
      </c>
      <c r="L42" s="5"/>
      <c r="M42" s="5"/>
      <c r="N42" s="5"/>
      <c r="O42" s="5"/>
      <c r="P42" s="53"/>
      <c r="Q42" s="5"/>
      <c r="R42" s="5"/>
      <c r="S42" s="5"/>
      <c r="T42" s="5"/>
      <c r="U42" s="5"/>
      <c r="V42" s="13" t="s">
        <v>53</v>
      </c>
      <c r="W42" s="68" t="s">
        <v>53</v>
      </c>
      <c r="X42" s="4"/>
      <c r="Y42" s="4"/>
      <c r="Z42" s="5"/>
      <c r="AA42" s="5"/>
      <c r="AB42" s="58"/>
      <c r="AC42" s="53"/>
      <c r="AD42" s="5"/>
      <c r="AE42" s="6"/>
    </row>
    <row r="43" spans="2:31" ht="93.75" customHeight="1" x14ac:dyDescent="0.2">
      <c r="B43" s="370"/>
      <c r="C43" s="41" t="s">
        <v>93</v>
      </c>
      <c r="D43" s="553"/>
      <c r="E43" s="117"/>
      <c r="F43" s="4"/>
      <c r="G43" s="4"/>
      <c r="H43" s="18" t="s">
        <v>53</v>
      </c>
      <c r="I43" s="5"/>
      <c r="J43" s="15"/>
      <c r="K43" s="18" t="s">
        <v>53</v>
      </c>
      <c r="L43" s="5"/>
      <c r="M43" s="5"/>
      <c r="N43" s="5"/>
      <c r="O43" s="5"/>
      <c r="P43" s="53"/>
      <c r="Q43" s="5"/>
      <c r="R43" s="5"/>
      <c r="S43" s="5"/>
      <c r="T43" s="5"/>
      <c r="U43" s="5"/>
      <c r="V43" s="13" t="s">
        <v>53</v>
      </c>
      <c r="W43" s="68" t="s">
        <v>53</v>
      </c>
      <c r="X43" s="4"/>
      <c r="Y43" s="4"/>
      <c r="Z43" s="5"/>
      <c r="AA43" s="5"/>
      <c r="AB43" s="58"/>
      <c r="AC43" s="53"/>
      <c r="AD43" s="5"/>
      <c r="AE43" s="6"/>
    </row>
    <row r="44" spans="2:31" ht="47.25" customHeight="1" x14ac:dyDescent="0.2">
      <c r="B44" s="370" t="s">
        <v>21</v>
      </c>
      <c r="C44" s="41" t="s">
        <v>94</v>
      </c>
      <c r="D44" s="552" t="s">
        <v>605</v>
      </c>
      <c r="E44" s="117"/>
      <c r="F44" s="4"/>
      <c r="G44" s="4"/>
      <c r="H44" s="5"/>
      <c r="I44" s="5"/>
      <c r="J44" s="15"/>
      <c r="K44" s="5"/>
      <c r="L44" s="5"/>
      <c r="M44" s="5"/>
      <c r="N44" s="5"/>
      <c r="O44" s="5"/>
      <c r="P44" s="53"/>
      <c r="Q44" s="5"/>
      <c r="R44" s="5"/>
      <c r="S44" s="5"/>
      <c r="T44" s="5"/>
      <c r="U44" s="5"/>
      <c r="V44" s="5"/>
      <c r="W44" s="68" t="s">
        <v>53</v>
      </c>
      <c r="X44" s="12" t="s">
        <v>53</v>
      </c>
      <c r="Y44" s="4"/>
      <c r="Z44" s="5"/>
      <c r="AA44" s="5"/>
      <c r="AB44" s="58"/>
      <c r="AC44" s="53"/>
      <c r="AD44" s="5"/>
      <c r="AE44" s="6"/>
    </row>
    <row r="45" spans="2:31" ht="110.25" customHeight="1" x14ac:dyDescent="0.2">
      <c r="B45" s="370"/>
      <c r="C45" s="41" t="s">
        <v>95</v>
      </c>
      <c r="D45" s="553"/>
      <c r="E45" s="117"/>
      <c r="F45" s="4"/>
      <c r="G45" s="10" t="s">
        <v>53</v>
      </c>
      <c r="H45" s="5"/>
      <c r="I45" s="5"/>
      <c r="J45" s="15"/>
      <c r="K45" s="5"/>
      <c r="L45" s="18" t="s">
        <v>53</v>
      </c>
      <c r="M45" s="18" t="s">
        <v>53</v>
      </c>
      <c r="N45" s="18" t="s">
        <v>53</v>
      </c>
      <c r="O45" s="18" t="s">
        <v>53</v>
      </c>
      <c r="P45" s="53"/>
      <c r="Q45" s="5"/>
      <c r="R45" s="5"/>
      <c r="S45" s="5"/>
      <c r="T45" s="5"/>
      <c r="U45" s="5"/>
      <c r="V45" s="5"/>
      <c r="W45" s="68" t="s">
        <v>53</v>
      </c>
      <c r="X45" s="12" t="s">
        <v>53</v>
      </c>
      <c r="Y45" s="4"/>
      <c r="Z45" s="5"/>
      <c r="AA45" s="14" t="s">
        <v>53</v>
      </c>
      <c r="AB45" s="58"/>
      <c r="AC45" s="55" t="s">
        <v>53</v>
      </c>
      <c r="AD45" s="14" t="s">
        <v>53</v>
      </c>
      <c r="AE45" s="19" t="s">
        <v>53</v>
      </c>
    </row>
    <row r="46" spans="2:31" ht="86.25" customHeight="1" thickBot="1" x14ac:dyDescent="0.25">
      <c r="B46" s="409"/>
      <c r="C46" s="42" t="s">
        <v>96</v>
      </c>
      <c r="D46" s="91" t="s">
        <v>605</v>
      </c>
      <c r="E46" s="119"/>
      <c r="F46" s="8"/>
      <c r="G46" s="17" t="s">
        <v>53</v>
      </c>
      <c r="H46" s="9"/>
      <c r="I46" s="9"/>
      <c r="J46" s="51"/>
      <c r="K46" s="9"/>
      <c r="L46" s="9"/>
      <c r="M46" s="9"/>
      <c r="N46" s="9"/>
      <c r="O46" s="9"/>
      <c r="P46" s="56"/>
      <c r="Q46" s="9"/>
      <c r="R46" s="9"/>
      <c r="S46" s="9"/>
      <c r="T46" s="9"/>
      <c r="U46" s="9"/>
      <c r="V46" s="9"/>
      <c r="W46" s="69" t="s">
        <v>53</v>
      </c>
      <c r="X46" s="24" t="s">
        <v>53</v>
      </c>
      <c r="Y46" s="8"/>
      <c r="Z46" s="9"/>
      <c r="AA46" s="9"/>
      <c r="AB46" s="60"/>
      <c r="AC46" s="56"/>
      <c r="AD46" s="9"/>
      <c r="AE46" s="16" t="s">
        <v>53</v>
      </c>
    </row>
    <row r="47" spans="2:31" x14ac:dyDescent="0.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sheetData>
  <mergeCells count="18">
    <mergeCell ref="B8:C8"/>
    <mergeCell ref="AC8:AE8"/>
    <mergeCell ref="P7:W7"/>
    <mergeCell ref="X7:AE7"/>
    <mergeCell ref="E8:J8"/>
    <mergeCell ref="X8:AA8"/>
    <mergeCell ref="K8:O8"/>
    <mergeCell ref="P8:W8"/>
    <mergeCell ref="E7:O7"/>
    <mergeCell ref="D44:D45"/>
    <mergeCell ref="B44:B46"/>
    <mergeCell ref="B10:B15"/>
    <mergeCell ref="B16:B22"/>
    <mergeCell ref="B23:B25"/>
    <mergeCell ref="B26:B32"/>
    <mergeCell ref="B33:B41"/>
    <mergeCell ref="B42:B43"/>
    <mergeCell ref="D42:D43"/>
  </mergeCells>
  <phoneticPr fontId="19" type="noConversion"/>
  <pageMargins left="0.31496062992125984" right="0.31496062992125984" top="0.35433070866141736" bottom="0.35433070866141736" header="0.31496062992125984" footer="0.31496062992125984"/>
  <pageSetup paperSize="12"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76"/>
  <sheetViews>
    <sheetView showGridLines="0" topLeftCell="D1" zoomScale="34" zoomScaleNormal="10" workbookViewId="0">
      <selection activeCell="O8" sqref="O8"/>
    </sheetView>
  </sheetViews>
  <sheetFormatPr baseColWidth="10" defaultColWidth="11.42578125" defaultRowHeight="14.25" x14ac:dyDescent="0.2"/>
  <cols>
    <col min="1" max="1" width="4.5703125" style="1" customWidth="1"/>
    <col min="2" max="2" width="8.85546875" style="1" customWidth="1"/>
    <col min="3" max="3" width="144" style="1" customWidth="1"/>
    <col min="4" max="4" width="20.7109375" style="1" customWidth="1"/>
    <col min="5" max="5" width="35.42578125" style="1" customWidth="1"/>
    <col min="6" max="6" width="36.28515625" style="1" customWidth="1"/>
    <col min="7" max="7" width="24.42578125" style="1" customWidth="1"/>
    <col min="8" max="8" width="38.28515625" style="1" customWidth="1"/>
    <col min="9" max="9" width="29.85546875" style="1" customWidth="1"/>
    <col min="10" max="10" width="20.7109375" style="1" customWidth="1"/>
    <col min="11" max="11" width="23.42578125" style="1" customWidth="1"/>
    <col min="12" max="23" width="20.7109375" style="1" customWidth="1"/>
    <col min="24" max="24" width="22.7109375" style="1" customWidth="1"/>
    <col min="25" max="25" width="23.5703125" style="1" customWidth="1"/>
    <col min="26" max="27" width="20.7109375" style="1" customWidth="1"/>
    <col min="28" max="28" width="23" style="1" customWidth="1"/>
    <col min="29" max="29" width="24.140625" style="1" customWidth="1"/>
    <col min="30" max="30" width="24.85546875" style="1" customWidth="1"/>
    <col min="31" max="31" width="7.7109375" style="1" customWidth="1"/>
    <col min="32" max="16384" width="11.42578125" style="1"/>
  </cols>
  <sheetData>
    <row r="1" spans="2:32" ht="15" thickBot="1" x14ac:dyDescent="0.25"/>
    <row r="2" spans="2:32" s="7" customFormat="1" ht="42.75" customHeight="1" x14ac:dyDescent="0.25">
      <c r="B2" s="356"/>
      <c r="C2" s="357"/>
      <c r="D2" s="352" t="s">
        <v>17</v>
      </c>
      <c r="E2" s="353"/>
      <c r="F2" s="353"/>
      <c r="G2" s="353"/>
      <c r="H2" s="353"/>
      <c r="I2" s="353"/>
      <c r="J2" s="353"/>
      <c r="K2" s="353"/>
      <c r="L2" s="353"/>
      <c r="M2" s="353"/>
      <c r="N2" s="353"/>
      <c r="O2" s="353"/>
      <c r="P2" s="353"/>
      <c r="Q2" s="353"/>
      <c r="R2" s="353"/>
      <c r="S2" s="353"/>
      <c r="T2" s="353"/>
      <c r="U2" s="353"/>
      <c r="V2" s="353"/>
      <c r="W2" s="353"/>
      <c r="X2" s="362"/>
      <c r="Y2" s="362"/>
      <c r="Z2" s="362"/>
      <c r="AA2" s="362"/>
      <c r="AB2" s="362"/>
      <c r="AC2" s="362"/>
      <c r="AD2" s="363"/>
    </row>
    <row r="3" spans="2:32" s="7" customFormat="1" ht="42.75" customHeight="1" x14ac:dyDescent="0.25">
      <c r="B3" s="358"/>
      <c r="C3" s="359"/>
      <c r="D3" s="354"/>
      <c r="E3" s="354"/>
      <c r="F3" s="354"/>
      <c r="G3" s="354"/>
      <c r="H3" s="354"/>
      <c r="I3" s="354"/>
      <c r="J3" s="354"/>
      <c r="K3" s="354"/>
      <c r="L3" s="354"/>
      <c r="M3" s="354"/>
      <c r="N3" s="354"/>
      <c r="O3" s="354"/>
      <c r="P3" s="354"/>
      <c r="Q3" s="354"/>
      <c r="R3" s="354"/>
      <c r="S3" s="354"/>
      <c r="T3" s="354"/>
      <c r="U3" s="354"/>
      <c r="V3" s="354"/>
      <c r="W3" s="354"/>
      <c r="X3" s="364"/>
      <c r="Y3" s="364"/>
      <c r="Z3" s="364"/>
      <c r="AA3" s="364"/>
      <c r="AB3" s="364"/>
      <c r="AC3" s="364"/>
      <c r="AD3" s="365"/>
    </row>
    <row r="4" spans="2:32" ht="42.75" customHeight="1" thickBot="1" x14ac:dyDescent="0.25">
      <c r="B4" s="360"/>
      <c r="C4" s="361"/>
      <c r="D4" s="355"/>
      <c r="E4" s="355"/>
      <c r="F4" s="355"/>
      <c r="G4" s="355"/>
      <c r="H4" s="355"/>
      <c r="I4" s="355"/>
      <c r="J4" s="355"/>
      <c r="K4" s="355"/>
      <c r="L4" s="355"/>
      <c r="M4" s="355"/>
      <c r="N4" s="355"/>
      <c r="O4" s="355"/>
      <c r="P4" s="355"/>
      <c r="Q4" s="355"/>
      <c r="R4" s="355"/>
      <c r="S4" s="355"/>
      <c r="T4" s="355"/>
      <c r="U4" s="355"/>
      <c r="V4" s="355"/>
      <c r="W4" s="355"/>
      <c r="X4" s="366"/>
      <c r="Y4" s="366"/>
      <c r="Z4" s="366"/>
      <c r="AA4" s="366"/>
      <c r="AB4" s="366"/>
      <c r="AC4" s="366"/>
      <c r="AD4" s="367"/>
    </row>
    <row r="5" spans="2:32" ht="15" thickBot="1" x14ac:dyDescent="0.25">
      <c r="B5" s="2"/>
      <c r="C5" s="2"/>
      <c r="D5" s="2"/>
    </row>
    <row r="6" spans="2:32" s="35" customFormat="1" ht="51" customHeight="1" thickBot="1" x14ac:dyDescent="0.35">
      <c r="B6" s="371" t="s">
        <v>18</v>
      </c>
      <c r="C6" s="372"/>
      <c r="D6" s="375" t="s">
        <v>19</v>
      </c>
      <c r="E6" s="376"/>
      <c r="F6" s="376"/>
      <c r="G6" s="376"/>
      <c r="H6" s="376"/>
      <c r="I6" s="376"/>
      <c r="J6" s="376"/>
      <c r="K6" s="376"/>
      <c r="L6" s="376"/>
      <c r="M6" s="377"/>
      <c r="N6" s="373" t="s">
        <v>20</v>
      </c>
      <c r="O6" s="373"/>
      <c r="P6" s="373"/>
      <c r="Q6" s="373"/>
      <c r="R6" s="373"/>
      <c r="S6" s="373"/>
      <c r="T6" s="373"/>
      <c r="U6" s="373"/>
      <c r="V6" s="62" t="s">
        <v>18</v>
      </c>
      <c r="W6" s="378" t="s">
        <v>21</v>
      </c>
      <c r="X6" s="378"/>
      <c r="Y6" s="378"/>
      <c r="Z6" s="378"/>
      <c r="AA6" s="378"/>
      <c r="AB6" s="378"/>
      <c r="AC6" s="378"/>
      <c r="AD6" s="379"/>
    </row>
    <row r="7" spans="2:32" s="2" customFormat="1" ht="178.5" customHeight="1" thickBot="1" x14ac:dyDescent="0.3">
      <c r="B7" s="36" t="s">
        <v>22</v>
      </c>
      <c r="C7" s="39" t="s">
        <v>23</v>
      </c>
      <c r="D7" s="43" t="s">
        <v>24</v>
      </c>
      <c r="E7" s="44" t="s">
        <v>25</v>
      </c>
      <c r="F7" s="44" t="s">
        <v>26</v>
      </c>
      <c r="G7" s="44" t="s">
        <v>27</v>
      </c>
      <c r="H7" s="44" t="s">
        <v>28</v>
      </c>
      <c r="I7" s="44" t="s">
        <v>29</v>
      </c>
      <c r="J7" s="44" t="s">
        <v>30</v>
      </c>
      <c r="K7" s="44" t="s">
        <v>31</v>
      </c>
      <c r="L7" s="44" t="s">
        <v>32</v>
      </c>
      <c r="M7" s="44" t="s">
        <v>33</v>
      </c>
      <c r="N7" s="45" t="s">
        <v>34</v>
      </c>
      <c r="O7" s="45" t="s">
        <v>35</v>
      </c>
      <c r="P7" s="45" t="s">
        <v>36</v>
      </c>
      <c r="Q7" s="45" t="s">
        <v>37</v>
      </c>
      <c r="R7" s="45" t="s">
        <v>38</v>
      </c>
      <c r="S7" s="45" t="s">
        <v>39</v>
      </c>
      <c r="T7" s="45" t="s">
        <v>40</v>
      </c>
      <c r="U7" s="45" t="s">
        <v>41</v>
      </c>
      <c r="V7" s="63" t="s">
        <v>42</v>
      </c>
      <c r="W7" s="70" t="s">
        <v>43</v>
      </c>
      <c r="X7" s="70" t="s">
        <v>44</v>
      </c>
      <c r="Y7" s="70" t="s">
        <v>45</v>
      </c>
      <c r="Z7" s="70" t="s">
        <v>46</v>
      </c>
      <c r="AA7" s="70" t="s">
        <v>47</v>
      </c>
      <c r="AB7" s="70" t="s">
        <v>48</v>
      </c>
      <c r="AC7" s="70" t="s">
        <v>49</v>
      </c>
      <c r="AD7" s="71" t="s">
        <v>50</v>
      </c>
      <c r="AE7" s="3"/>
      <c r="AF7" s="3"/>
    </row>
    <row r="8" spans="2:32" ht="39.75" customHeight="1" x14ac:dyDescent="0.2">
      <c r="B8" s="380" t="s">
        <v>51</v>
      </c>
      <c r="C8" s="40" t="s">
        <v>52</v>
      </c>
      <c r="D8" s="46"/>
      <c r="E8" s="47" t="s">
        <v>53</v>
      </c>
      <c r="F8" s="48"/>
      <c r="G8" s="48"/>
      <c r="H8" s="48"/>
      <c r="I8" s="49"/>
      <c r="J8" s="49"/>
      <c r="K8" s="49"/>
      <c r="L8" s="49"/>
      <c r="M8" s="50" t="s">
        <v>53</v>
      </c>
      <c r="N8" s="52"/>
      <c r="O8" s="49"/>
      <c r="P8" s="49"/>
      <c r="Q8" s="49"/>
      <c r="R8" s="49"/>
      <c r="S8" s="49"/>
      <c r="T8" s="49"/>
      <c r="U8" s="67" t="s">
        <v>53</v>
      </c>
      <c r="V8" s="57"/>
      <c r="W8" s="52"/>
      <c r="X8" s="49"/>
      <c r="Y8" s="49"/>
      <c r="Z8" s="49"/>
      <c r="AA8" s="49"/>
      <c r="AB8" s="49"/>
      <c r="AC8" s="49"/>
      <c r="AD8" s="61"/>
    </row>
    <row r="9" spans="2:32" ht="50.25" customHeight="1" x14ac:dyDescent="0.2">
      <c r="B9" s="370"/>
      <c r="C9" s="41" t="s">
        <v>54</v>
      </c>
      <c r="D9" s="20"/>
      <c r="E9" s="12" t="s">
        <v>53</v>
      </c>
      <c r="F9" s="4"/>
      <c r="G9" s="4"/>
      <c r="H9" s="4"/>
      <c r="I9" s="5"/>
      <c r="J9" s="5"/>
      <c r="K9" s="5"/>
      <c r="L9" s="5"/>
      <c r="M9" s="15"/>
      <c r="N9" s="53"/>
      <c r="O9" s="5"/>
      <c r="P9" s="5"/>
      <c r="Q9" s="5"/>
      <c r="R9" s="5"/>
      <c r="S9" s="5"/>
      <c r="T9" s="5"/>
      <c r="U9" s="68" t="s">
        <v>53</v>
      </c>
      <c r="V9" s="58"/>
      <c r="W9" s="53"/>
      <c r="X9" s="5"/>
      <c r="Y9" s="5" t="s">
        <v>55</v>
      </c>
      <c r="Z9" s="5"/>
      <c r="AA9" s="5"/>
      <c r="AB9" s="5"/>
      <c r="AC9" s="5"/>
      <c r="AD9" s="6"/>
    </row>
    <row r="10" spans="2:32" ht="69" customHeight="1" x14ac:dyDescent="0.2">
      <c r="B10" s="370"/>
      <c r="C10" s="41" t="s">
        <v>56</v>
      </c>
      <c r="D10" s="20"/>
      <c r="E10" s="12" t="s">
        <v>53</v>
      </c>
      <c r="F10" s="4"/>
      <c r="G10" s="4"/>
      <c r="H10" s="4"/>
      <c r="I10" s="5"/>
      <c r="J10" s="5"/>
      <c r="K10" s="5"/>
      <c r="L10" s="5"/>
      <c r="M10" s="15"/>
      <c r="N10" s="53"/>
      <c r="O10" s="5"/>
      <c r="P10" s="5"/>
      <c r="Q10" s="5"/>
      <c r="R10" s="5"/>
      <c r="S10" s="5"/>
      <c r="T10" s="5"/>
      <c r="U10" s="68" t="s">
        <v>53</v>
      </c>
      <c r="V10" s="58"/>
      <c r="W10" s="53"/>
      <c r="X10" s="5"/>
      <c r="Y10" s="5"/>
      <c r="Z10" s="5"/>
      <c r="AA10" s="5"/>
      <c r="AB10" s="5"/>
      <c r="AC10" s="5"/>
      <c r="AD10" s="6"/>
    </row>
    <row r="11" spans="2:32" ht="93.75" customHeight="1" x14ac:dyDescent="0.2">
      <c r="B11" s="370"/>
      <c r="C11" s="41" t="s">
        <v>57</v>
      </c>
      <c r="D11" s="20"/>
      <c r="E11" s="12" t="s">
        <v>53</v>
      </c>
      <c r="F11" s="12" t="s">
        <v>53</v>
      </c>
      <c r="G11" s="4"/>
      <c r="H11" s="4"/>
      <c r="I11" s="5"/>
      <c r="J11" s="5"/>
      <c r="K11" s="5"/>
      <c r="L11" s="5"/>
      <c r="M11" s="15"/>
      <c r="N11" s="53"/>
      <c r="O11" s="5"/>
      <c r="P11" s="13" t="s">
        <v>53</v>
      </c>
      <c r="Q11" s="5"/>
      <c r="R11" s="13" t="s">
        <v>53</v>
      </c>
      <c r="S11" s="5"/>
      <c r="T11" s="5"/>
      <c r="U11" s="68" t="s">
        <v>53</v>
      </c>
      <c r="V11" s="58"/>
      <c r="W11" s="53"/>
      <c r="X11" s="5"/>
      <c r="Y11" s="18" t="s">
        <v>53</v>
      </c>
      <c r="Z11" s="5"/>
      <c r="AA11" s="5"/>
      <c r="AB11" s="5"/>
      <c r="AC11" s="5"/>
      <c r="AD11" s="19" t="s">
        <v>53</v>
      </c>
    </row>
    <row r="12" spans="2:32" ht="80.25" customHeight="1" x14ac:dyDescent="0.2">
      <c r="B12" s="370"/>
      <c r="C12" s="41" t="s">
        <v>58</v>
      </c>
      <c r="D12" s="20"/>
      <c r="E12" s="4"/>
      <c r="F12" s="4"/>
      <c r="G12" s="4"/>
      <c r="H12" s="4"/>
      <c r="I12" s="5"/>
      <c r="J12" s="5"/>
      <c r="K12" s="5"/>
      <c r="L12" s="5"/>
      <c r="M12" s="15"/>
      <c r="N12" s="53"/>
      <c r="O12" s="13" t="s">
        <v>53</v>
      </c>
      <c r="P12" s="5"/>
      <c r="Q12" s="5"/>
      <c r="R12" s="5"/>
      <c r="S12" s="5"/>
      <c r="T12" s="5"/>
      <c r="U12" s="68" t="s">
        <v>53</v>
      </c>
      <c r="V12" s="58"/>
      <c r="W12" s="53"/>
      <c r="X12" s="5"/>
      <c r="Y12" s="5"/>
      <c r="Z12" s="5"/>
      <c r="AA12" s="5"/>
      <c r="AB12" s="5"/>
      <c r="AC12" s="5"/>
      <c r="AD12" s="6"/>
    </row>
    <row r="13" spans="2:32" ht="62.25" customHeight="1" x14ac:dyDescent="0.2">
      <c r="B13" s="370"/>
      <c r="C13" s="41" t="s">
        <v>59</v>
      </c>
      <c r="D13" s="20"/>
      <c r="E13" s="12" t="s">
        <v>53</v>
      </c>
      <c r="F13" s="4"/>
      <c r="G13" s="4"/>
      <c r="H13" s="4"/>
      <c r="I13" s="5"/>
      <c r="J13" s="5"/>
      <c r="K13" s="5"/>
      <c r="L13" s="5"/>
      <c r="M13" s="15"/>
      <c r="N13" s="53"/>
      <c r="O13" s="5"/>
      <c r="P13" s="5"/>
      <c r="Q13" s="5"/>
      <c r="R13" s="5"/>
      <c r="S13" s="5"/>
      <c r="T13" s="5"/>
      <c r="U13" s="68" t="s">
        <v>53</v>
      </c>
      <c r="V13" s="58"/>
      <c r="W13" s="53"/>
      <c r="X13" s="5"/>
      <c r="Y13" s="5"/>
      <c r="Z13" s="5"/>
      <c r="AA13" s="5"/>
      <c r="AB13" s="5"/>
      <c r="AC13" s="5"/>
      <c r="AD13" s="6"/>
    </row>
    <row r="14" spans="2:32" ht="56.25" customHeight="1" x14ac:dyDescent="0.2">
      <c r="B14" s="370" t="s">
        <v>60</v>
      </c>
      <c r="C14" s="41" t="s">
        <v>61</v>
      </c>
      <c r="D14" s="21" t="s">
        <v>53</v>
      </c>
      <c r="E14" s="12" t="s">
        <v>53</v>
      </c>
      <c r="F14" s="12" t="s">
        <v>53</v>
      </c>
      <c r="G14" s="10" t="s">
        <v>53</v>
      </c>
      <c r="H14" s="10" t="s">
        <v>62</v>
      </c>
      <c r="I14" s="12" t="s">
        <v>53</v>
      </c>
      <c r="J14" s="10" t="s">
        <v>53</v>
      </c>
      <c r="K14" s="12" t="s">
        <v>53</v>
      </c>
      <c r="L14" s="10" t="s">
        <v>53</v>
      </c>
      <c r="M14" s="15"/>
      <c r="N14" s="65" t="s">
        <v>53</v>
      </c>
      <c r="O14" s="11" t="s">
        <v>53</v>
      </c>
      <c r="P14" s="11" t="s">
        <v>53</v>
      </c>
      <c r="Q14" s="11" t="s">
        <v>53</v>
      </c>
      <c r="R14" s="11" t="s">
        <v>53</v>
      </c>
      <c r="S14" s="4" t="s">
        <v>53</v>
      </c>
      <c r="T14" s="11" t="s">
        <v>53</v>
      </c>
      <c r="U14" s="68" t="s">
        <v>53</v>
      </c>
      <c r="V14" s="58"/>
      <c r="W14" s="54" t="s">
        <v>53</v>
      </c>
      <c r="X14" s="10" t="s">
        <v>53</v>
      </c>
      <c r="Y14" s="10" t="s">
        <v>53</v>
      </c>
      <c r="Z14" s="10" t="s">
        <v>53</v>
      </c>
      <c r="AA14" s="10" t="s">
        <v>53</v>
      </c>
      <c r="AB14" s="10" t="s">
        <v>53</v>
      </c>
      <c r="AC14" s="10" t="s">
        <v>53</v>
      </c>
      <c r="AD14" s="22" t="s">
        <v>53</v>
      </c>
    </row>
    <row r="15" spans="2:32" ht="41.25" customHeight="1" x14ac:dyDescent="0.2">
      <c r="B15" s="370"/>
      <c r="C15" s="41" t="s">
        <v>63</v>
      </c>
      <c r="D15" s="20"/>
      <c r="E15" s="4"/>
      <c r="F15" s="12" t="s">
        <v>53</v>
      </c>
      <c r="G15" s="4"/>
      <c r="H15" s="4"/>
      <c r="I15" s="5"/>
      <c r="J15" s="5"/>
      <c r="K15" s="5"/>
      <c r="L15" s="18" t="s">
        <v>53</v>
      </c>
      <c r="M15" s="15"/>
      <c r="N15" s="53"/>
      <c r="O15" s="5"/>
      <c r="P15" s="5"/>
      <c r="Q15" s="5"/>
      <c r="R15" s="5"/>
      <c r="S15" s="5"/>
      <c r="T15" s="5"/>
      <c r="U15" s="68" t="s">
        <v>53</v>
      </c>
      <c r="V15" s="58"/>
      <c r="W15" s="53"/>
      <c r="X15" s="5"/>
      <c r="Y15" s="5"/>
      <c r="Z15" s="5"/>
      <c r="AA15" s="5"/>
      <c r="AB15" s="5"/>
      <c r="AC15" s="5"/>
      <c r="AD15" s="6"/>
    </row>
    <row r="16" spans="2:32" ht="37.5" customHeight="1" x14ac:dyDescent="0.2">
      <c r="B16" s="370"/>
      <c r="C16" s="41" t="s">
        <v>64</v>
      </c>
      <c r="D16" s="21" t="s">
        <v>53</v>
      </c>
      <c r="E16" s="4"/>
      <c r="F16" s="4"/>
      <c r="G16" s="10" t="s">
        <v>53</v>
      </c>
      <c r="H16" s="4"/>
      <c r="I16" s="5"/>
      <c r="J16" s="5"/>
      <c r="K16" s="5"/>
      <c r="L16" s="5"/>
      <c r="M16" s="15"/>
      <c r="N16" s="53"/>
      <c r="O16" s="5"/>
      <c r="P16" s="5"/>
      <c r="Q16" s="5"/>
      <c r="R16" s="5"/>
      <c r="S16" s="13" t="s">
        <v>53</v>
      </c>
      <c r="T16" s="5"/>
      <c r="U16" s="68" t="s">
        <v>53</v>
      </c>
      <c r="V16" s="58"/>
      <c r="W16" s="53"/>
      <c r="X16" s="5"/>
      <c r="Y16" s="5"/>
      <c r="Z16" s="5"/>
      <c r="AA16" s="5"/>
      <c r="AB16" s="5"/>
      <c r="AC16" s="5"/>
      <c r="AD16" s="6"/>
    </row>
    <row r="17" spans="1:30" ht="58.5" customHeight="1" x14ac:dyDescent="0.2">
      <c r="A17" s="7"/>
      <c r="B17" s="370"/>
      <c r="C17" s="41" t="s">
        <v>65</v>
      </c>
      <c r="D17" s="20"/>
      <c r="E17" s="4"/>
      <c r="F17" s="12" t="s">
        <v>53</v>
      </c>
      <c r="G17" s="4"/>
      <c r="H17" s="4"/>
      <c r="I17" s="14" t="s">
        <v>53</v>
      </c>
      <c r="J17" s="5"/>
      <c r="K17" s="5"/>
      <c r="L17" s="5"/>
      <c r="M17" s="15"/>
      <c r="N17" s="53"/>
      <c r="O17" s="5"/>
      <c r="P17" s="13" t="s">
        <v>53</v>
      </c>
      <c r="Q17" s="5"/>
      <c r="R17" s="13" t="s">
        <v>53</v>
      </c>
      <c r="S17" s="5"/>
      <c r="T17" s="5"/>
      <c r="U17" s="68" t="s">
        <v>53</v>
      </c>
      <c r="V17" s="58"/>
      <c r="W17" s="53"/>
      <c r="X17" s="5"/>
      <c r="Y17" s="5"/>
      <c r="Z17" s="5"/>
      <c r="AA17" s="5"/>
      <c r="AB17" s="5"/>
      <c r="AC17" s="5"/>
      <c r="AD17" s="6"/>
    </row>
    <row r="18" spans="1:30" ht="61.5" customHeight="1" x14ac:dyDescent="0.2">
      <c r="A18" s="7"/>
      <c r="B18" s="370"/>
      <c r="C18" s="41" t="s">
        <v>66</v>
      </c>
      <c r="D18" s="21" t="s">
        <v>53</v>
      </c>
      <c r="E18" s="4"/>
      <c r="F18" s="12" t="s">
        <v>53</v>
      </c>
      <c r="G18" s="4"/>
      <c r="H18" s="4"/>
      <c r="I18" s="5"/>
      <c r="J18" s="5"/>
      <c r="K18" s="5"/>
      <c r="L18" s="5"/>
      <c r="M18" s="15"/>
      <c r="N18" s="66" t="s">
        <v>53</v>
      </c>
      <c r="O18" s="5"/>
      <c r="P18" s="13" t="s">
        <v>53</v>
      </c>
      <c r="Q18" s="5"/>
      <c r="R18" s="5"/>
      <c r="S18" s="5"/>
      <c r="T18" s="5"/>
      <c r="U18" s="68" t="s">
        <v>53</v>
      </c>
      <c r="V18" s="58"/>
      <c r="W18" s="55" t="s">
        <v>53</v>
      </c>
      <c r="X18" s="5"/>
      <c r="Y18" s="5"/>
      <c r="Z18" s="5"/>
      <c r="AA18" s="5"/>
      <c r="AB18" s="5"/>
      <c r="AC18" s="5"/>
      <c r="AD18" s="19" t="s">
        <v>53</v>
      </c>
    </row>
    <row r="19" spans="1:30" ht="72.75" customHeight="1" x14ac:dyDescent="0.2">
      <c r="A19" s="7"/>
      <c r="B19" s="370"/>
      <c r="C19" s="41" t="s">
        <v>67</v>
      </c>
      <c r="D19" s="21" t="s">
        <v>53</v>
      </c>
      <c r="E19" s="4"/>
      <c r="F19" s="4"/>
      <c r="G19" s="10" t="s">
        <v>53</v>
      </c>
      <c r="H19" s="4"/>
      <c r="I19" s="5"/>
      <c r="J19" s="5"/>
      <c r="K19" s="5"/>
      <c r="L19" s="5"/>
      <c r="M19" s="15"/>
      <c r="N19" s="53"/>
      <c r="O19" s="5"/>
      <c r="P19" s="5"/>
      <c r="Q19" s="5"/>
      <c r="R19" s="5"/>
      <c r="S19" s="5"/>
      <c r="T19" s="5"/>
      <c r="U19" s="68" t="s">
        <v>53</v>
      </c>
      <c r="V19" s="58"/>
      <c r="W19" s="53"/>
      <c r="X19" s="5"/>
      <c r="Y19" s="5"/>
      <c r="Z19" s="5"/>
      <c r="AA19" s="5"/>
      <c r="AB19" s="5"/>
      <c r="AC19" s="5"/>
      <c r="AD19" s="6"/>
    </row>
    <row r="20" spans="1:30" ht="52.5" customHeight="1" x14ac:dyDescent="0.2">
      <c r="B20" s="370"/>
      <c r="C20" s="41" t="s">
        <v>68</v>
      </c>
      <c r="D20" s="20"/>
      <c r="E20" s="4"/>
      <c r="F20" s="4"/>
      <c r="G20" s="4"/>
      <c r="H20" s="4"/>
      <c r="I20" s="5"/>
      <c r="J20" s="5"/>
      <c r="K20" s="5"/>
      <c r="L20" s="5"/>
      <c r="M20" s="15"/>
      <c r="N20" s="53"/>
      <c r="O20" s="5"/>
      <c r="P20" s="5"/>
      <c r="Q20" s="5"/>
      <c r="R20" s="5"/>
      <c r="S20" s="5"/>
      <c r="T20" s="5"/>
      <c r="U20" s="68" t="s">
        <v>53</v>
      </c>
      <c r="V20" s="58"/>
      <c r="W20" s="53"/>
      <c r="X20" s="5"/>
      <c r="Y20" s="5"/>
      <c r="Z20" s="5"/>
      <c r="AA20" s="5"/>
      <c r="AB20" s="5"/>
      <c r="AC20" s="5"/>
      <c r="AD20" s="19" t="s">
        <v>53</v>
      </c>
    </row>
    <row r="21" spans="1:30" ht="86.25" customHeight="1" x14ac:dyDescent="0.2">
      <c r="B21" s="370" t="s">
        <v>69</v>
      </c>
      <c r="C21" s="41" t="s">
        <v>70</v>
      </c>
      <c r="D21" s="20"/>
      <c r="E21" s="12" t="s">
        <v>53</v>
      </c>
      <c r="F21" s="4"/>
      <c r="G21" s="4"/>
      <c r="H21" s="4"/>
      <c r="I21" s="5"/>
      <c r="J21" s="5"/>
      <c r="K21" s="5"/>
      <c r="L21" s="5"/>
      <c r="M21" s="15"/>
      <c r="N21" s="53"/>
      <c r="O21" s="5"/>
      <c r="P21" s="5"/>
      <c r="Q21" s="5"/>
      <c r="R21" s="5"/>
      <c r="S21" s="5"/>
      <c r="T21" s="5"/>
      <c r="U21" s="68" t="s">
        <v>53</v>
      </c>
      <c r="V21" s="58"/>
      <c r="W21" s="53"/>
      <c r="X21" s="5"/>
      <c r="Y21" s="5"/>
      <c r="Z21" s="5"/>
      <c r="AA21" s="5"/>
      <c r="AB21" s="5"/>
      <c r="AC21" s="5"/>
      <c r="AD21" s="6"/>
    </row>
    <row r="22" spans="1:30" ht="48.75" customHeight="1" x14ac:dyDescent="0.2">
      <c r="B22" s="370"/>
      <c r="C22" s="41" t="s">
        <v>71</v>
      </c>
      <c r="D22" s="20"/>
      <c r="E22" s="12" t="s">
        <v>53</v>
      </c>
      <c r="F22" s="4"/>
      <c r="G22" s="4"/>
      <c r="H22" s="4"/>
      <c r="I22" s="5"/>
      <c r="J22" s="5"/>
      <c r="K22" s="5"/>
      <c r="L22" s="5"/>
      <c r="M22" s="15"/>
      <c r="N22" s="53"/>
      <c r="O22" s="13" t="s">
        <v>53</v>
      </c>
      <c r="P22" s="13" t="s">
        <v>53</v>
      </c>
      <c r="Q22" s="13" t="s">
        <v>53</v>
      </c>
      <c r="R22" s="5"/>
      <c r="S22" s="5"/>
      <c r="T22" s="5"/>
      <c r="U22" s="68" t="s">
        <v>53</v>
      </c>
      <c r="V22" s="58"/>
      <c r="W22" s="53"/>
      <c r="X22" s="5"/>
      <c r="Y22" s="5"/>
      <c r="Z22" s="5"/>
      <c r="AA22" s="5"/>
      <c r="AB22" s="5"/>
      <c r="AC22" s="5"/>
      <c r="AD22" s="19" t="s">
        <v>53</v>
      </c>
    </row>
    <row r="23" spans="1:30" ht="52.5" customHeight="1" x14ac:dyDescent="0.2">
      <c r="B23" s="370"/>
      <c r="C23" s="41" t="s">
        <v>72</v>
      </c>
      <c r="D23" s="20"/>
      <c r="E23" s="12" t="s">
        <v>53</v>
      </c>
      <c r="F23" s="4"/>
      <c r="G23" s="4"/>
      <c r="H23" s="4"/>
      <c r="I23" s="5"/>
      <c r="J23" s="5"/>
      <c r="K23" s="5"/>
      <c r="L23" s="5"/>
      <c r="M23" s="15"/>
      <c r="N23" s="53"/>
      <c r="O23" s="5"/>
      <c r="P23" s="5"/>
      <c r="Q23" s="5"/>
      <c r="R23" s="5"/>
      <c r="S23" s="5"/>
      <c r="T23" s="5"/>
      <c r="U23" s="68" t="s">
        <v>53</v>
      </c>
      <c r="V23" s="58"/>
      <c r="W23" s="53"/>
      <c r="X23" s="5"/>
      <c r="Y23" s="5"/>
      <c r="Z23" s="5"/>
      <c r="AA23" s="5"/>
      <c r="AB23" s="5"/>
      <c r="AC23" s="5"/>
      <c r="AD23" s="6"/>
    </row>
    <row r="24" spans="1:30" ht="68.25" customHeight="1" x14ac:dyDescent="0.2">
      <c r="B24" s="370" t="s">
        <v>73</v>
      </c>
      <c r="C24" s="41" t="s">
        <v>74</v>
      </c>
      <c r="D24" s="21" t="s">
        <v>53</v>
      </c>
      <c r="E24" s="12" t="s">
        <v>53</v>
      </c>
      <c r="F24" s="12" t="s">
        <v>53</v>
      </c>
      <c r="G24" s="4"/>
      <c r="H24" s="4"/>
      <c r="I24" s="5"/>
      <c r="J24" s="5"/>
      <c r="K24" s="5"/>
      <c r="L24" s="5"/>
      <c r="M24" s="15"/>
      <c r="N24" s="53"/>
      <c r="O24" s="5"/>
      <c r="P24" s="5"/>
      <c r="Q24" s="5"/>
      <c r="R24" s="5"/>
      <c r="S24" s="5"/>
      <c r="T24" s="5"/>
      <c r="U24" s="68" t="s">
        <v>53</v>
      </c>
      <c r="V24" s="58"/>
      <c r="W24" s="53"/>
      <c r="X24" s="5"/>
      <c r="Y24" s="5"/>
      <c r="Z24" s="5"/>
      <c r="AA24" s="5"/>
      <c r="AB24" s="5"/>
      <c r="AC24" s="5"/>
      <c r="AD24" s="6"/>
    </row>
    <row r="25" spans="1:30" ht="71.25" customHeight="1" x14ac:dyDescent="0.2">
      <c r="B25" s="370"/>
      <c r="C25" s="41" t="s">
        <v>75</v>
      </c>
      <c r="D25" s="20"/>
      <c r="E25" s="4"/>
      <c r="F25" s="4"/>
      <c r="G25" s="4"/>
      <c r="H25" s="4"/>
      <c r="I25" s="5"/>
      <c r="J25" s="5"/>
      <c r="K25" s="5"/>
      <c r="L25" s="5"/>
      <c r="M25" s="15"/>
      <c r="N25" s="53"/>
      <c r="O25" s="5"/>
      <c r="P25" s="5"/>
      <c r="Q25" s="13" t="s">
        <v>53</v>
      </c>
      <c r="R25" s="5"/>
      <c r="S25" s="5"/>
      <c r="T25" s="5"/>
      <c r="U25" s="68" t="s">
        <v>53</v>
      </c>
      <c r="V25" s="58"/>
      <c r="W25" s="53"/>
      <c r="X25" s="5"/>
      <c r="Y25" s="5"/>
      <c r="Z25" s="5"/>
      <c r="AA25" s="5"/>
      <c r="AB25" s="5"/>
      <c r="AC25" s="5"/>
      <c r="AD25" s="6"/>
    </row>
    <row r="26" spans="1:30" ht="50.25" customHeight="1" x14ac:dyDescent="0.2">
      <c r="B26" s="370"/>
      <c r="C26" s="41" t="s">
        <v>76</v>
      </c>
      <c r="D26" s="20"/>
      <c r="E26" s="12" t="s">
        <v>53</v>
      </c>
      <c r="F26" s="4"/>
      <c r="G26" s="4"/>
      <c r="H26" s="4"/>
      <c r="I26" s="5"/>
      <c r="J26" s="5"/>
      <c r="K26" s="5"/>
      <c r="L26" s="5"/>
      <c r="M26" s="15"/>
      <c r="N26" s="53"/>
      <c r="O26" s="5"/>
      <c r="P26" s="5"/>
      <c r="Q26" s="5"/>
      <c r="R26" s="5"/>
      <c r="S26" s="5"/>
      <c r="T26" s="5"/>
      <c r="U26" s="68" t="s">
        <v>53</v>
      </c>
      <c r="V26" s="58"/>
      <c r="W26" s="53"/>
      <c r="X26" s="5"/>
      <c r="Y26" s="5"/>
      <c r="Z26" s="5"/>
      <c r="AA26" s="5"/>
      <c r="AB26" s="5"/>
      <c r="AC26" s="5"/>
      <c r="AD26" s="6"/>
    </row>
    <row r="27" spans="1:30" ht="126" customHeight="1" x14ac:dyDescent="0.2">
      <c r="B27" s="370"/>
      <c r="C27" s="41" t="s">
        <v>77</v>
      </c>
      <c r="D27" s="21" t="s">
        <v>53</v>
      </c>
      <c r="E27" s="12" t="s">
        <v>53</v>
      </c>
      <c r="F27" s="12" t="s">
        <v>53</v>
      </c>
      <c r="G27" s="10" t="s">
        <v>53</v>
      </c>
      <c r="H27" s="10" t="s">
        <v>53</v>
      </c>
      <c r="I27" s="12" t="s">
        <v>53</v>
      </c>
      <c r="J27" s="10" t="s">
        <v>53</v>
      </c>
      <c r="K27" s="12" t="s">
        <v>53</v>
      </c>
      <c r="L27" s="10" t="s">
        <v>53</v>
      </c>
      <c r="M27" s="15"/>
      <c r="N27" s="65" t="s">
        <v>53</v>
      </c>
      <c r="O27" s="11" t="s">
        <v>53</v>
      </c>
      <c r="P27" s="11" t="s">
        <v>53</v>
      </c>
      <c r="Q27" s="11" t="s">
        <v>53</v>
      </c>
      <c r="R27" s="11" t="s">
        <v>53</v>
      </c>
      <c r="S27" s="4" t="s">
        <v>53</v>
      </c>
      <c r="T27" s="11" t="s">
        <v>53</v>
      </c>
      <c r="U27" s="68" t="s">
        <v>53</v>
      </c>
      <c r="V27" s="58"/>
      <c r="W27" s="54" t="s">
        <v>53</v>
      </c>
      <c r="X27" s="10" t="s">
        <v>53</v>
      </c>
      <c r="Y27" s="10" t="s">
        <v>53</v>
      </c>
      <c r="Z27" s="10" t="s">
        <v>53</v>
      </c>
      <c r="AA27" s="10" t="s">
        <v>53</v>
      </c>
      <c r="AB27" s="10" t="s">
        <v>53</v>
      </c>
      <c r="AC27" s="12" t="s">
        <v>53</v>
      </c>
      <c r="AD27" s="22" t="s">
        <v>53</v>
      </c>
    </row>
    <row r="28" spans="1:30" ht="81.75" customHeight="1" x14ac:dyDescent="0.2">
      <c r="B28" s="370"/>
      <c r="C28" s="41" t="s">
        <v>78</v>
      </c>
      <c r="D28" s="20"/>
      <c r="E28" s="4"/>
      <c r="F28" s="4"/>
      <c r="G28" s="4"/>
      <c r="H28" s="4"/>
      <c r="I28" s="5"/>
      <c r="J28" s="5"/>
      <c r="K28" s="5"/>
      <c r="L28" s="5"/>
      <c r="M28" s="15"/>
      <c r="N28" s="53"/>
      <c r="O28" s="13" t="s">
        <v>53</v>
      </c>
      <c r="P28" s="5"/>
      <c r="Q28" s="5"/>
      <c r="R28" s="5"/>
      <c r="S28" s="5"/>
      <c r="T28" s="5"/>
      <c r="U28" s="68" t="s">
        <v>53</v>
      </c>
      <c r="V28" s="58"/>
      <c r="W28" s="53"/>
      <c r="X28" s="5"/>
      <c r="Y28" s="5"/>
      <c r="Z28" s="5"/>
      <c r="AA28" s="5"/>
      <c r="AB28" s="5"/>
      <c r="AC28" s="5"/>
      <c r="AD28" s="6"/>
    </row>
    <row r="29" spans="1:30" ht="72" customHeight="1" x14ac:dyDescent="0.2">
      <c r="B29" s="370"/>
      <c r="C29" s="41" t="s">
        <v>79</v>
      </c>
      <c r="D29" s="20"/>
      <c r="E29" s="4"/>
      <c r="F29" s="4"/>
      <c r="G29" s="4"/>
      <c r="H29" s="4"/>
      <c r="I29" s="5"/>
      <c r="J29" s="5"/>
      <c r="K29" s="5"/>
      <c r="L29" s="5"/>
      <c r="M29" s="15"/>
      <c r="N29" s="66" t="s">
        <v>53</v>
      </c>
      <c r="O29" s="5"/>
      <c r="P29" s="5"/>
      <c r="Q29" s="5"/>
      <c r="R29" s="5"/>
      <c r="S29" s="5"/>
      <c r="T29" s="5"/>
      <c r="U29" s="68" t="s">
        <v>53</v>
      </c>
      <c r="V29" s="58"/>
      <c r="W29" s="53"/>
      <c r="X29" s="5"/>
      <c r="Y29" s="5"/>
      <c r="Z29" s="5"/>
      <c r="AA29" s="5"/>
      <c r="AB29" s="5"/>
      <c r="AC29" s="5"/>
      <c r="AD29" s="6"/>
    </row>
    <row r="30" spans="1:30" ht="81" customHeight="1" x14ac:dyDescent="0.2">
      <c r="B30" s="370"/>
      <c r="C30" s="41" t="s">
        <v>80</v>
      </c>
      <c r="D30" s="20"/>
      <c r="E30" s="4"/>
      <c r="F30" s="4"/>
      <c r="G30" s="4"/>
      <c r="H30" s="4"/>
      <c r="I30" s="5"/>
      <c r="J30" s="5"/>
      <c r="K30" s="5"/>
      <c r="L30" s="5"/>
      <c r="M30" s="15"/>
      <c r="N30" s="53"/>
      <c r="O30" s="5"/>
      <c r="P30" s="5"/>
      <c r="Q30" s="5"/>
      <c r="R30" s="13" t="s">
        <v>53</v>
      </c>
      <c r="S30" s="5"/>
      <c r="T30" s="5"/>
      <c r="U30" s="68" t="s">
        <v>53</v>
      </c>
      <c r="V30" s="58"/>
      <c r="W30" s="53"/>
      <c r="X30" s="5"/>
      <c r="Y30" s="5"/>
      <c r="Z30" s="5"/>
      <c r="AA30" s="5"/>
      <c r="AB30" s="5"/>
      <c r="AC30" s="5"/>
      <c r="AD30" s="6"/>
    </row>
    <row r="31" spans="1:30" ht="47.25" customHeight="1" x14ac:dyDescent="0.2">
      <c r="B31" s="370" t="s">
        <v>81</v>
      </c>
      <c r="C31" s="41" t="s">
        <v>82</v>
      </c>
      <c r="D31" s="20"/>
      <c r="E31" s="4"/>
      <c r="F31" s="4"/>
      <c r="G31" s="4"/>
      <c r="H31" s="4"/>
      <c r="I31" s="14" t="s">
        <v>53</v>
      </c>
      <c r="J31" s="5"/>
      <c r="K31" s="5"/>
      <c r="L31" s="5"/>
      <c r="M31" s="15"/>
      <c r="N31" s="53"/>
      <c r="O31" s="5"/>
      <c r="P31" s="5"/>
      <c r="Q31" s="5"/>
      <c r="R31" s="5"/>
      <c r="S31" s="5"/>
      <c r="T31" s="5"/>
      <c r="U31" s="68" t="s">
        <v>53</v>
      </c>
      <c r="V31" s="58"/>
      <c r="W31" s="53"/>
      <c r="X31" s="5"/>
      <c r="Y31" s="5"/>
      <c r="Z31" s="5"/>
      <c r="AA31" s="5"/>
      <c r="AB31" s="5"/>
      <c r="AC31" s="5"/>
      <c r="AD31" s="19" t="s">
        <v>53</v>
      </c>
    </row>
    <row r="32" spans="1:30" ht="48.75" customHeight="1" x14ac:dyDescent="0.2">
      <c r="B32" s="370"/>
      <c r="C32" s="41" t="s">
        <v>83</v>
      </c>
      <c r="D32" s="20"/>
      <c r="E32" s="4"/>
      <c r="F32" s="4"/>
      <c r="G32" s="4"/>
      <c r="H32" s="4"/>
      <c r="I32" s="14" t="s">
        <v>53</v>
      </c>
      <c r="J32" s="5"/>
      <c r="K32" s="5"/>
      <c r="L32" s="5"/>
      <c r="M32" s="15"/>
      <c r="N32" s="53"/>
      <c r="O32" s="5"/>
      <c r="P32" s="13" t="s">
        <v>53</v>
      </c>
      <c r="Q32" s="5"/>
      <c r="R32" s="5"/>
      <c r="S32" s="5"/>
      <c r="T32" s="5"/>
      <c r="U32" s="68" t="s">
        <v>53</v>
      </c>
      <c r="V32" s="59" t="s">
        <v>53</v>
      </c>
      <c r="W32" s="53"/>
      <c r="X32" s="5"/>
      <c r="Y32" s="5"/>
      <c r="Z32" s="5"/>
      <c r="AA32" s="5"/>
      <c r="AB32" s="5"/>
      <c r="AC32" s="5"/>
      <c r="AD32" s="6"/>
    </row>
    <row r="33" spans="2:30" ht="43.5" customHeight="1" x14ac:dyDescent="0.2">
      <c r="B33" s="370"/>
      <c r="C33" s="41" t="s">
        <v>84</v>
      </c>
      <c r="D33" s="20"/>
      <c r="E33" s="4"/>
      <c r="F33" s="4"/>
      <c r="G33" s="4"/>
      <c r="H33" s="4"/>
      <c r="I33" s="14" t="s">
        <v>53</v>
      </c>
      <c r="J33" s="5"/>
      <c r="K33" s="5"/>
      <c r="L33" s="5"/>
      <c r="M33" s="15"/>
      <c r="N33" s="66" t="s">
        <v>53</v>
      </c>
      <c r="O33" s="13" t="s">
        <v>53</v>
      </c>
      <c r="P33" s="13" t="s">
        <v>53</v>
      </c>
      <c r="Q33" s="13" t="s">
        <v>53</v>
      </c>
      <c r="R33" s="13" t="s">
        <v>53</v>
      </c>
      <c r="S33" s="5"/>
      <c r="T33" s="5"/>
      <c r="U33" s="68" t="s">
        <v>53</v>
      </c>
      <c r="V33" s="59" t="s">
        <v>53</v>
      </c>
      <c r="W33" s="53"/>
      <c r="X33" s="5"/>
      <c r="Y33" s="5"/>
      <c r="Z33" s="5"/>
      <c r="AA33" s="5"/>
      <c r="AB33" s="5"/>
      <c r="AC33" s="5"/>
      <c r="AD33" s="19" t="s">
        <v>53</v>
      </c>
    </row>
    <row r="34" spans="2:30" ht="69.75" customHeight="1" x14ac:dyDescent="0.2">
      <c r="B34" s="370"/>
      <c r="C34" s="41" t="s">
        <v>85</v>
      </c>
      <c r="D34" s="20"/>
      <c r="E34" s="4"/>
      <c r="F34" s="4"/>
      <c r="G34" s="4"/>
      <c r="H34" s="4"/>
      <c r="I34" s="14" t="s">
        <v>53</v>
      </c>
      <c r="J34" s="5"/>
      <c r="K34" s="5"/>
      <c r="L34" s="5"/>
      <c r="M34" s="15"/>
      <c r="N34" s="53"/>
      <c r="O34" s="5"/>
      <c r="P34" s="13" t="s">
        <v>53</v>
      </c>
      <c r="Q34" s="5"/>
      <c r="R34" s="5"/>
      <c r="S34" s="5"/>
      <c r="T34" s="5"/>
      <c r="U34" s="68" t="s">
        <v>53</v>
      </c>
      <c r="V34" s="59" t="s">
        <v>53</v>
      </c>
      <c r="W34" s="53"/>
      <c r="X34" s="5"/>
      <c r="Y34" s="5"/>
      <c r="Z34" s="5"/>
      <c r="AA34" s="5"/>
      <c r="AB34" s="5"/>
      <c r="AC34" s="5"/>
      <c r="AD34" s="6"/>
    </row>
    <row r="35" spans="2:30" ht="54" customHeight="1" x14ac:dyDescent="0.2">
      <c r="B35" s="370"/>
      <c r="C35" s="41" t="s">
        <v>86</v>
      </c>
      <c r="D35" s="20"/>
      <c r="E35" s="4"/>
      <c r="F35" s="4"/>
      <c r="G35" s="4"/>
      <c r="H35" s="4"/>
      <c r="I35" s="14" t="s">
        <v>53</v>
      </c>
      <c r="J35" s="5"/>
      <c r="K35" s="5"/>
      <c r="L35" s="5"/>
      <c r="M35" s="15"/>
      <c r="N35" s="53"/>
      <c r="O35" s="5"/>
      <c r="P35" s="13" t="s">
        <v>53</v>
      </c>
      <c r="Q35" s="5"/>
      <c r="R35" s="5"/>
      <c r="S35" s="5"/>
      <c r="T35" s="5"/>
      <c r="U35" s="68" t="s">
        <v>53</v>
      </c>
      <c r="V35" s="59" t="s">
        <v>53</v>
      </c>
      <c r="W35" s="53"/>
      <c r="X35" s="5"/>
      <c r="Y35" s="5"/>
      <c r="Z35" s="5"/>
      <c r="AA35" s="5"/>
      <c r="AB35" s="5"/>
      <c r="AC35" s="5"/>
      <c r="AD35" s="19" t="s">
        <v>53</v>
      </c>
    </row>
    <row r="36" spans="2:30" ht="39.75" customHeight="1" x14ac:dyDescent="0.2">
      <c r="B36" s="370"/>
      <c r="C36" s="41" t="s">
        <v>87</v>
      </c>
      <c r="D36" s="20"/>
      <c r="E36" s="4"/>
      <c r="F36" s="12" t="s">
        <v>53</v>
      </c>
      <c r="G36" s="4"/>
      <c r="H36" s="4"/>
      <c r="I36" s="14" t="s">
        <v>53</v>
      </c>
      <c r="J36" s="5"/>
      <c r="K36" s="5"/>
      <c r="L36" s="5"/>
      <c r="M36" s="15"/>
      <c r="N36" s="53"/>
      <c r="O36" s="5"/>
      <c r="P36" s="13" t="s">
        <v>53</v>
      </c>
      <c r="Q36" s="5"/>
      <c r="R36" s="13" t="s">
        <v>53</v>
      </c>
      <c r="S36" s="5"/>
      <c r="T36" s="5"/>
      <c r="U36" s="68" t="s">
        <v>53</v>
      </c>
      <c r="V36" s="59" t="s">
        <v>53</v>
      </c>
      <c r="W36" s="53"/>
      <c r="X36" s="5"/>
      <c r="Y36" s="5"/>
      <c r="Z36" s="5"/>
      <c r="AA36" s="5"/>
      <c r="AB36" s="5"/>
      <c r="AC36" s="5"/>
      <c r="AD36" s="6"/>
    </row>
    <row r="37" spans="2:30" ht="67.5" customHeight="1" x14ac:dyDescent="0.2">
      <c r="B37" s="370"/>
      <c r="C37" s="41" t="s">
        <v>88</v>
      </c>
      <c r="D37" s="20"/>
      <c r="E37" s="12" t="s">
        <v>53</v>
      </c>
      <c r="F37" s="4"/>
      <c r="G37" s="4"/>
      <c r="H37" s="4"/>
      <c r="I37" s="14" t="s">
        <v>53</v>
      </c>
      <c r="J37" s="5"/>
      <c r="K37" s="5"/>
      <c r="L37" s="5"/>
      <c r="M37" s="15"/>
      <c r="N37" s="53"/>
      <c r="O37" s="5"/>
      <c r="P37" s="13" t="s">
        <v>53</v>
      </c>
      <c r="Q37" s="5"/>
      <c r="R37" s="5"/>
      <c r="S37" s="5"/>
      <c r="T37" s="5"/>
      <c r="U37" s="68" t="s">
        <v>53</v>
      </c>
      <c r="V37" s="59" t="s">
        <v>53</v>
      </c>
      <c r="W37" s="53"/>
      <c r="X37" s="5"/>
      <c r="Y37" s="5"/>
      <c r="Z37" s="5"/>
      <c r="AA37" s="5"/>
      <c r="AB37" s="5"/>
      <c r="AC37" s="5"/>
      <c r="AD37" s="6"/>
    </row>
    <row r="38" spans="2:30" ht="65.25" customHeight="1" x14ac:dyDescent="0.2">
      <c r="B38" s="370"/>
      <c r="C38" s="41" t="s">
        <v>89</v>
      </c>
      <c r="D38" s="20"/>
      <c r="E38" s="4"/>
      <c r="F38" s="4"/>
      <c r="G38" s="4"/>
      <c r="H38" s="4"/>
      <c r="I38" s="14" t="s">
        <v>53</v>
      </c>
      <c r="J38" s="5"/>
      <c r="K38" s="5"/>
      <c r="L38" s="5"/>
      <c r="M38" s="15"/>
      <c r="N38" s="53"/>
      <c r="O38" s="5"/>
      <c r="P38" s="13" t="s">
        <v>53</v>
      </c>
      <c r="Q38" s="5"/>
      <c r="R38" s="5"/>
      <c r="S38" s="5"/>
      <c r="T38" s="5"/>
      <c r="U38" s="68" t="s">
        <v>53</v>
      </c>
      <c r="V38" s="59" t="s">
        <v>53</v>
      </c>
      <c r="W38" s="53"/>
      <c r="X38" s="5"/>
      <c r="Y38" s="5"/>
      <c r="Z38" s="5"/>
      <c r="AA38" s="5"/>
      <c r="AB38" s="5"/>
      <c r="AC38" s="5"/>
      <c r="AD38" s="6"/>
    </row>
    <row r="39" spans="2:30" ht="91.5" customHeight="1" x14ac:dyDescent="0.2">
      <c r="B39" s="370"/>
      <c r="C39" s="41" t="s">
        <v>90</v>
      </c>
      <c r="D39" s="20"/>
      <c r="E39" s="4"/>
      <c r="F39" s="4"/>
      <c r="G39" s="4"/>
      <c r="H39" s="4"/>
      <c r="I39" s="14" t="s">
        <v>53</v>
      </c>
      <c r="J39" s="5"/>
      <c r="K39" s="5"/>
      <c r="L39" s="5"/>
      <c r="M39" s="15"/>
      <c r="N39" s="53"/>
      <c r="O39" s="5"/>
      <c r="P39" s="13" t="s">
        <v>53</v>
      </c>
      <c r="Q39" s="5"/>
      <c r="R39" s="5"/>
      <c r="S39" s="5"/>
      <c r="T39" s="5"/>
      <c r="U39" s="68" t="s">
        <v>53</v>
      </c>
      <c r="V39" s="59" t="s">
        <v>53</v>
      </c>
      <c r="W39" s="53"/>
      <c r="X39" s="5"/>
      <c r="Y39" s="5"/>
      <c r="Z39" s="5"/>
      <c r="AA39" s="5"/>
      <c r="AB39" s="5"/>
      <c r="AC39" s="5"/>
      <c r="AD39" s="6"/>
    </row>
    <row r="40" spans="2:30" ht="93" customHeight="1" x14ac:dyDescent="0.2">
      <c r="B40" s="370" t="s">
        <v>91</v>
      </c>
      <c r="C40" s="41" t="s">
        <v>92</v>
      </c>
      <c r="D40" s="20"/>
      <c r="E40" s="4"/>
      <c r="F40" s="4"/>
      <c r="G40" s="4"/>
      <c r="H40" s="4"/>
      <c r="I40" s="5"/>
      <c r="J40" s="18" t="s">
        <v>53</v>
      </c>
      <c r="K40" s="5"/>
      <c r="L40" s="5"/>
      <c r="M40" s="15"/>
      <c r="N40" s="53"/>
      <c r="O40" s="5"/>
      <c r="P40" s="5"/>
      <c r="Q40" s="5"/>
      <c r="R40" s="5"/>
      <c r="S40" s="5"/>
      <c r="T40" s="13" t="s">
        <v>53</v>
      </c>
      <c r="U40" s="68" t="s">
        <v>53</v>
      </c>
      <c r="V40" s="58"/>
      <c r="W40" s="53"/>
      <c r="X40" s="18" t="s">
        <v>53</v>
      </c>
      <c r="Y40" s="5"/>
      <c r="Z40" s="5"/>
      <c r="AA40" s="5"/>
      <c r="AB40" s="5"/>
      <c r="AC40" s="5"/>
      <c r="AD40" s="6"/>
    </row>
    <row r="41" spans="2:30" ht="93.75" customHeight="1" x14ac:dyDescent="0.2">
      <c r="B41" s="370"/>
      <c r="C41" s="41" t="s">
        <v>93</v>
      </c>
      <c r="D41" s="20"/>
      <c r="E41" s="4"/>
      <c r="F41" s="4"/>
      <c r="G41" s="4"/>
      <c r="H41" s="4"/>
      <c r="I41" s="5"/>
      <c r="J41" s="18" t="s">
        <v>53</v>
      </c>
      <c r="K41" s="5"/>
      <c r="L41" s="5"/>
      <c r="M41" s="15"/>
      <c r="N41" s="53"/>
      <c r="O41" s="5"/>
      <c r="P41" s="5"/>
      <c r="Q41" s="5"/>
      <c r="R41" s="5"/>
      <c r="S41" s="5"/>
      <c r="T41" s="13" t="s">
        <v>53</v>
      </c>
      <c r="U41" s="68" t="s">
        <v>53</v>
      </c>
      <c r="V41" s="58"/>
      <c r="W41" s="53"/>
      <c r="X41" s="18" t="s">
        <v>53</v>
      </c>
      <c r="Y41" s="5"/>
      <c r="Z41" s="5"/>
      <c r="AA41" s="5"/>
      <c r="AB41" s="5"/>
      <c r="AC41" s="5"/>
      <c r="AD41" s="6"/>
    </row>
    <row r="42" spans="2:30" ht="47.25" customHeight="1" x14ac:dyDescent="0.2">
      <c r="B42" s="370" t="s">
        <v>21</v>
      </c>
      <c r="C42" s="41" t="s">
        <v>94</v>
      </c>
      <c r="D42" s="20"/>
      <c r="E42" s="12" t="s">
        <v>53</v>
      </c>
      <c r="F42" s="4"/>
      <c r="G42" s="4"/>
      <c r="H42" s="4"/>
      <c r="I42" s="5"/>
      <c r="J42" s="5"/>
      <c r="K42" s="5"/>
      <c r="L42" s="5"/>
      <c r="M42" s="15"/>
      <c r="N42" s="53"/>
      <c r="O42" s="5"/>
      <c r="P42" s="5"/>
      <c r="Q42" s="5"/>
      <c r="R42" s="5"/>
      <c r="S42" s="5"/>
      <c r="T42" s="5"/>
      <c r="U42" s="68" t="s">
        <v>53</v>
      </c>
      <c r="V42" s="58"/>
      <c r="W42" s="53"/>
      <c r="X42" s="5"/>
      <c r="Y42" s="5"/>
      <c r="Z42" s="5"/>
      <c r="AA42" s="5"/>
      <c r="AB42" s="5"/>
      <c r="AC42" s="5"/>
      <c r="AD42" s="6"/>
    </row>
    <row r="43" spans="2:30" ht="81" customHeight="1" x14ac:dyDescent="0.2">
      <c r="B43" s="370"/>
      <c r="C43" s="41" t="s">
        <v>95</v>
      </c>
      <c r="D43" s="20"/>
      <c r="E43" s="12" t="s">
        <v>53</v>
      </c>
      <c r="F43" s="4"/>
      <c r="G43" s="4"/>
      <c r="H43" s="10" t="s">
        <v>53</v>
      </c>
      <c r="I43" s="5"/>
      <c r="J43" s="5"/>
      <c r="K43" s="14" t="s">
        <v>53</v>
      </c>
      <c r="L43" s="5"/>
      <c r="M43" s="15"/>
      <c r="N43" s="53"/>
      <c r="O43" s="5"/>
      <c r="P43" s="5"/>
      <c r="Q43" s="5"/>
      <c r="R43" s="5"/>
      <c r="S43" s="5"/>
      <c r="T43" s="5"/>
      <c r="U43" s="68" t="s">
        <v>53</v>
      </c>
      <c r="V43" s="58"/>
      <c r="W43" s="55" t="s">
        <v>53</v>
      </c>
      <c r="X43" s="5"/>
      <c r="Y43" s="18" t="s">
        <v>53</v>
      </c>
      <c r="Z43" s="18" t="s">
        <v>53</v>
      </c>
      <c r="AA43" s="18" t="s">
        <v>53</v>
      </c>
      <c r="AB43" s="18" t="s">
        <v>53</v>
      </c>
      <c r="AC43" s="14" t="s">
        <v>53</v>
      </c>
      <c r="AD43" s="19" t="s">
        <v>53</v>
      </c>
    </row>
    <row r="44" spans="2:30" ht="45.75" customHeight="1" thickBot="1" x14ac:dyDescent="0.25">
      <c r="B44" s="409"/>
      <c r="C44" s="42" t="s">
        <v>96</v>
      </c>
      <c r="D44" s="23"/>
      <c r="E44" s="24" t="s">
        <v>53</v>
      </c>
      <c r="F44" s="8"/>
      <c r="G44" s="8"/>
      <c r="H44" s="17" t="s">
        <v>53</v>
      </c>
      <c r="I44" s="9"/>
      <c r="J44" s="9"/>
      <c r="K44" s="9"/>
      <c r="L44" s="9"/>
      <c r="M44" s="51"/>
      <c r="N44" s="56"/>
      <c r="O44" s="9"/>
      <c r="P44" s="9"/>
      <c r="Q44" s="9"/>
      <c r="R44" s="9"/>
      <c r="S44" s="9"/>
      <c r="T44" s="9"/>
      <c r="U44" s="69" t="s">
        <v>53</v>
      </c>
      <c r="V44" s="60"/>
      <c r="W44" s="56"/>
      <c r="X44" s="9"/>
      <c r="Y44" s="9"/>
      <c r="Z44" s="9"/>
      <c r="AA44" s="9"/>
      <c r="AB44" s="9"/>
      <c r="AC44" s="9"/>
      <c r="AD44" s="16" t="s">
        <v>53</v>
      </c>
    </row>
    <row r="45" spans="2:30" ht="15" thickBot="1" x14ac:dyDescent="0.25">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0" ht="74.25" customHeight="1" thickBot="1" x14ac:dyDescent="0.25">
      <c r="B46" s="407" t="s">
        <v>97</v>
      </c>
      <c r="C46" s="408"/>
      <c r="D46" s="374" t="s">
        <v>98</v>
      </c>
      <c r="E46" s="374"/>
      <c r="F46" s="374"/>
      <c r="G46" s="374"/>
      <c r="H46" s="374"/>
      <c r="I46" s="374"/>
      <c r="J46" s="374" t="s">
        <v>99</v>
      </c>
      <c r="K46" s="374"/>
      <c r="L46" s="374"/>
      <c r="M46" s="374"/>
      <c r="N46" s="374"/>
      <c r="O46" s="374"/>
      <c r="P46" s="374" t="s">
        <v>100</v>
      </c>
      <c r="Q46" s="374"/>
      <c r="R46" s="374"/>
      <c r="S46" s="374"/>
      <c r="T46" s="374"/>
      <c r="U46" s="374" t="s">
        <v>101</v>
      </c>
      <c r="V46" s="374"/>
      <c r="W46" s="374"/>
      <c r="X46" s="374"/>
      <c r="Y46" s="374"/>
      <c r="Z46" s="396" t="s">
        <v>102</v>
      </c>
      <c r="AA46" s="397"/>
      <c r="AB46" s="397"/>
      <c r="AC46" s="397"/>
      <c r="AD46" s="398"/>
    </row>
    <row r="47" spans="2:30" ht="15" thickBot="1" x14ac:dyDescent="0.25">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0" ht="77.25" customHeight="1" thickBot="1" x14ac:dyDescent="0.25">
      <c r="B48" s="399" t="s">
        <v>103</v>
      </c>
      <c r="C48" s="400"/>
      <c r="D48" s="368" t="s">
        <v>104</v>
      </c>
      <c r="E48" s="368"/>
      <c r="F48" s="368" t="s">
        <v>105</v>
      </c>
      <c r="G48" s="368"/>
      <c r="H48" s="368" t="s">
        <v>106</v>
      </c>
      <c r="I48" s="368"/>
      <c r="J48" s="401" t="s">
        <v>107</v>
      </c>
      <c r="K48" s="402"/>
      <c r="L48" s="403" t="s">
        <v>108</v>
      </c>
      <c r="M48" s="404"/>
      <c r="N48" s="405"/>
      <c r="O48" s="403" t="s">
        <v>109</v>
      </c>
      <c r="P48" s="404"/>
      <c r="Q48" s="405"/>
      <c r="R48" s="368" t="s">
        <v>110</v>
      </c>
      <c r="S48" s="368"/>
      <c r="T48" s="406" t="s">
        <v>111</v>
      </c>
      <c r="U48" s="406"/>
      <c r="V48" s="368" t="s">
        <v>112</v>
      </c>
      <c r="W48" s="368"/>
      <c r="X48" s="368"/>
      <c r="Y48" s="368" t="s">
        <v>113</v>
      </c>
      <c r="Z48" s="368"/>
      <c r="AA48" s="368" t="s">
        <v>114</v>
      </c>
      <c r="AB48" s="368"/>
      <c r="AC48" s="368" t="s">
        <v>115</v>
      </c>
      <c r="AD48" s="369"/>
    </row>
    <row r="49" spans="4:30" x14ac:dyDescent="0.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4:30" x14ac:dyDescent="0.2">
      <c r="M50" s="2"/>
      <c r="N50" s="2"/>
      <c r="O50" s="2"/>
      <c r="P50" s="2"/>
      <c r="Q50" s="2"/>
      <c r="R50" s="2"/>
      <c r="S50" s="2"/>
      <c r="T50" s="2"/>
      <c r="U50" s="2"/>
      <c r="V50" s="2"/>
      <c r="W50" s="2"/>
      <c r="X50" s="2"/>
      <c r="Y50" s="2"/>
      <c r="Z50" s="2"/>
      <c r="AA50" s="2"/>
      <c r="AB50" s="2"/>
      <c r="AC50" s="2"/>
      <c r="AD50" s="2"/>
    </row>
    <row r="51" spans="4:30" x14ac:dyDescent="0.2">
      <c r="M51" s="37"/>
      <c r="N51" s="37"/>
      <c r="O51" s="37"/>
      <c r="P51" s="37"/>
      <c r="Q51" s="37"/>
      <c r="R51" s="37"/>
      <c r="S51" s="37"/>
      <c r="T51" s="37"/>
      <c r="U51" s="37"/>
      <c r="V51" s="37"/>
      <c r="W51" s="37"/>
      <c r="X51" s="37"/>
      <c r="Y51" s="37"/>
      <c r="Z51" s="37"/>
      <c r="AA51" s="37"/>
      <c r="AB51" s="37"/>
      <c r="AC51" s="37"/>
      <c r="AD51" s="2"/>
    </row>
    <row r="52" spans="4:30" ht="22.5" x14ac:dyDescent="0.3">
      <c r="Z52" s="38" t="s">
        <v>116</v>
      </c>
    </row>
    <row r="53" spans="4:30" ht="14.25" customHeight="1" thickBot="1" x14ac:dyDescent="0.25"/>
    <row r="54" spans="4:30" ht="15" customHeight="1" x14ac:dyDescent="0.2">
      <c r="Z54" s="412" t="s">
        <v>117</v>
      </c>
      <c r="AA54" s="381" t="s">
        <v>118</v>
      </c>
      <c r="AB54" s="382"/>
      <c r="AC54" s="383"/>
    </row>
    <row r="55" spans="4:30" ht="15" customHeight="1" x14ac:dyDescent="0.2">
      <c r="Z55" s="413"/>
      <c r="AA55" s="384"/>
      <c r="AB55" s="385"/>
      <c r="AC55" s="386"/>
    </row>
    <row r="56" spans="4:30" ht="14.25" customHeight="1" x14ac:dyDescent="0.2">
      <c r="Z56" s="414" t="s">
        <v>119</v>
      </c>
      <c r="AA56" s="387" t="s">
        <v>120</v>
      </c>
      <c r="AB56" s="388"/>
      <c r="AC56" s="389"/>
    </row>
    <row r="57" spans="4:30" ht="15" customHeight="1" x14ac:dyDescent="0.2">
      <c r="Z57" s="415"/>
      <c r="AA57" s="387"/>
      <c r="AB57" s="388"/>
      <c r="AC57" s="389"/>
    </row>
    <row r="58" spans="4:30" ht="15.75" customHeight="1" x14ac:dyDescent="0.2">
      <c r="Z58" s="410" t="s">
        <v>121</v>
      </c>
      <c r="AA58" s="390" t="s">
        <v>122</v>
      </c>
      <c r="AB58" s="391"/>
      <c r="AC58" s="392"/>
    </row>
    <row r="59" spans="4:30" ht="15" customHeight="1" thickBot="1" x14ac:dyDescent="0.25">
      <c r="Z59" s="411"/>
      <c r="AA59" s="393"/>
      <c r="AB59" s="394"/>
      <c r="AC59" s="395"/>
    </row>
    <row r="60" spans="4:30" ht="15.75" customHeight="1" x14ac:dyDescent="0.3">
      <c r="Z60" s="35"/>
      <c r="AA60" s="35"/>
    </row>
    <row r="61" spans="4:30" ht="15.75" customHeight="1" x14ac:dyDescent="0.3">
      <c r="Z61" s="35"/>
      <c r="AA61" s="35"/>
    </row>
    <row r="62" spans="4:30" ht="14.25" customHeight="1" x14ac:dyDescent="0.3">
      <c r="Z62" s="35"/>
      <c r="AA62" s="35"/>
    </row>
    <row r="63" spans="4:30" ht="15" customHeight="1" x14ac:dyDescent="0.3">
      <c r="Z63" s="35"/>
      <c r="AA63" s="35"/>
    </row>
    <row r="64" spans="4:30" ht="14.25" customHeight="1" x14ac:dyDescent="0.3">
      <c r="Z64" s="35"/>
      <c r="AA64" s="35"/>
    </row>
    <row r="65" spans="26:27" ht="14.25" customHeight="1" x14ac:dyDescent="0.3">
      <c r="Z65" s="35"/>
      <c r="AA65" s="35"/>
    </row>
    <row r="66" spans="26:27" ht="15" customHeight="1" x14ac:dyDescent="0.3">
      <c r="Z66" s="35"/>
      <c r="AA66" s="35"/>
    </row>
    <row r="67" spans="26:27" ht="15" customHeight="1" x14ac:dyDescent="0.3">
      <c r="Z67" s="35"/>
      <c r="AA67" s="35"/>
    </row>
    <row r="68" spans="26:27" ht="22.5" x14ac:dyDescent="0.3">
      <c r="Z68" s="35"/>
      <c r="AA68" s="35"/>
    </row>
    <row r="69" spans="26:27" ht="22.5" x14ac:dyDescent="0.3">
      <c r="Z69" s="35"/>
      <c r="AA69" s="35"/>
    </row>
    <row r="70" spans="26:27" ht="22.5" x14ac:dyDescent="0.3">
      <c r="Z70" s="35"/>
      <c r="AA70" s="35"/>
    </row>
    <row r="71" spans="26:27" ht="22.5" x14ac:dyDescent="0.3">
      <c r="Z71" s="35"/>
      <c r="AA71" s="35"/>
    </row>
    <row r="72" spans="26:27" ht="22.5" x14ac:dyDescent="0.3">
      <c r="Z72" s="35"/>
      <c r="AA72" s="35"/>
    </row>
    <row r="73" spans="26:27" ht="22.5" x14ac:dyDescent="0.3">
      <c r="Z73" s="35"/>
      <c r="AA73" s="35"/>
    </row>
    <row r="74" spans="26:27" ht="22.5" x14ac:dyDescent="0.3">
      <c r="Z74" s="35"/>
      <c r="AA74" s="35"/>
    </row>
    <row r="75" spans="26:27" ht="23.25" customHeight="1" x14ac:dyDescent="0.2"/>
    <row r="76" spans="26:27" ht="22.5" customHeight="1" x14ac:dyDescent="0.2"/>
  </sheetData>
  <mergeCells count="39">
    <mergeCell ref="B14:B20"/>
    <mergeCell ref="B31:B39"/>
    <mergeCell ref="B40:B41"/>
    <mergeCell ref="B42:B44"/>
    <mergeCell ref="Z58:Z59"/>
    <mergeCell ref="Z54:Z55"/>
    <mergeCell ref="Z56:Z57"/>
    <mergeCell ref="AA54:AC55"/>
    <mergeCell ref="AA56:AC57"/>
    <mergeCell ref="AA58:AC59"/>
    <mergeCell ref="Z46:AD46"/>
    <mergeCell ref="B48:C48"/>
    <mergeCell ref="D48:E48"/>
    <mergeCell ref="F48:G48"/>
    <mergeCell ref="H48:I48"/>
    <mergeCell ref="J48:K48"/>
    <mergeCell ref="L48:N48"/>
    <mergeCell ref="O48:Q48"/>
    <mergeCell ref="R48:S48"/>
    <mergeCell ref="T48:U48"/>
    <mergeCell ref="B46:C46"/>
    <mergeCell ref="D46:I46"/>
    <mergeCell ref="J46:O46"/>
    <mergeCell ref="D2:W4"/>
    <mergeCell ref="B2:C4"/>
    <mergeCell ref="X2:AD4"/>
    <mergeCell ref="AA48:AB48"/>
    <mergeCell ref="AC48:AD48"/>
    <mergeCell ref="B24:B30"/>
    <mergeCell ref="B6:C6"/>
    <mergeCell ref="N6:U6"/>
    <mergeCell ref="P46:T46"/>
    <mergeCell ref="U46:Y46"/>
    <mergeCell ref="V48:X48"/>
    <mergeCell ref="Y48:Z48"/>
    <mergeCell ref="D6:M6"/>
    <mergeCell ref="W6:AD6"/>
    <mergeCell ref="B8:B13"/>
    <mergeCell ref="B21:B23"/>
  </mergeCells>
  <pageMargins left="0.31496062992125984" right="0.31496062992125984" top="0.35433070866141736" bottom="0.35433070866141736" header="0.31496062992125984" footer="0.31496062992125984"/>
  <pageSetup paperSize="12" scale="2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041DC-BC43-4702-98C6-4FBF0913A421}">
  <sheetPr>
    <tabColor rgb="FF00B0F0"/>
  </sheetPr>
  <dimension ref="A2:AN1048574"/>
  <sheetViews>
    <sheetView tabSelected="1" topLeftCell="A4" zoomScale="80" zoomScaleNormal="80" workbookViewId="0">
      <selection activeCell="B8" sqref="B8:B12"/>
    </sheetView>
  </sheetViews>
  <sheetFormatPr baseColWidth="10" defaultColWidth="11.42578125" defaultRowHeight="15" x14ac:dyDescent="0.25"/>
  <cols>
    <col min="1" max="1" width="11.42578125" customWidth="1"/>
    <col min="2" max="2" width="40.85546875" customWidth="1"/>
    <col min="3" max="3" width="11.42578125" customWidth="1"/>
    <col min="4" max="4" width="21.28515625" customWidth="1"/>
    <col min="5" max="5" width="41.28515625" customWidth="1"/>
    <col min="6" max="6" width="42.85546875" customWidth="1"/>
    <col min="7" max="7" width="11.42578125" style="25" customWidth="1"/>
    <col min="8" max="8" width="20.85546875" style="25" customWidth="1"/>
    <col min="9" max="9" width="27.42578125" customWidth="1"/>
    <col min="10" max="10" width="18.7109375" style="108" customWidth="1"/>
    <col min="11" max="11" width="16.42578125" style="108" customWidth="1"/>
    <col min="12" max="12" width="17.28515625" customWidth="1"/>
    <col min="13" max="13" width="16.140625" customWidth="1"/>
    <col min="14" max="14" width="21.28515625" customWidth="1"/>
    <col min="15" max="15" width="15.28515625" customWidth="1"/>
    <col min="16" max="16" width="12.85546875" customWidth="1"/>
    <col min="17" max="17" width="14.28515625" customWidth="1"/>
    <col min="18" max="18" width="11.42578125" customWidth="1"/>
    <col min="19" max="19" width="13.140625" customWidth="1"/>
    <col min="20" max="20" width="21.140625" customWidth="1"/>
    <col min="21" max="21" width="15.7109375" customWidth="1"/>
    <col min="22" max="22" width="11.42578125" customWidth="1"/>
    <col min="23" max="23" width="16.7109375" customWidth="1"/>
    <col min="24" max="24" width="12.85546875" customWidth="1"/>
    <col min="25" max="25" width="17.28515625" customWidth="1"/>
    <col min="26" max="26" width="18.5703125" customWidth="1"/>
    <col min="27" max="27" width="15" customWidth="1"/>
    <col min="28" max="28" width="11.42578125" style="108" customWidth="1"/>
    <col min="29" max="29" width="13.7109375" style="108" customWidth="1"/>
    <col min="30" max="30" width="19" style="25" customWidth="1"/>
    <col min="31" max="31" width="11.42578125" style="25" customWidth="1"/>
    <col min="32" max="32" width="19.7109375" style="108" customWidth="1"/>
    <col min="33" max="33" width="11.42578125" style="108" customWidth="1"/>
    <col min="34" max="34" width="14.28515625" hidden="1" customWidth="1"/>
    <col min="35" max="35" width="24.85546875" hidden="1" customWidth="1"/>
    <col min="36" max="36" width="4.85546875" hidden="1" customWidth="1"/>
    <col min="37" max="37" width="10.140625" hidden="1" customWidth="1"/>
    <col min="38" max="38" width="8.85546875" hidden="1" customWidth="1"/>
    <col min="39" max="39" width="8.5703125" hidden="1" customWidth="1"/>
    <col min="40" max="40" width="5.85546875" hidden="1" customWidth="1"/>
    <col min="41" max="41" width="0" hidden="1" customWidth="1"/>
  </cols>
  <sheetData>
    <row r="2" spans="1:40" ht="15.75" x14ac:dyDescent="0.25">
      <c r="A2" s="74"/>
      <c r="B2" s="457"/>
      <c r="C2" s="457"/>
      <c r="D2" s="457"/>
      <c r="E2" s="457"/>
      <c r="F2" s="457"/>
      <c r="G2" s="457"/>
      <c r="H2" s="457"/>
      <c r="I2" s="457"/>
    </row>
    <row r="3" spans="1:40" ht="15.75" x14ac:dyDescent="0.25">
      <c r="A3" s="458"/>
      <c r="B3" s="458"/>
      <c r="C3" s="458"/>
      <c r="D3" s="458"/>
      <c r="E3" s="458"/>
      <c r="F3" s="73"/>
      <c r="G3" s="193"/>
      <c r="H3" s="193"/>
      <c r="I3" s="73"/>
    </row>
    <row r="4" spans="1:40" ht="16.5" thickBot="1" x14ac:dyDescent="0.3">
      <c r="A4" s="72"/>
      <c r="B4" s="459"/>
      <c r="C4" s="459"/>
      <c r="D4" s="459"/>
      <c r="E4" s="459"/>
      <c r="F4" s="459"/>
      <c r="G4" s="459"/>
      <c r="H4" s="459"/>
      <c r="I4" s="459"/>
    </row>
    <row r="5" spans="1:40" ht="19.5" customHeight="1" thickBot="1" x14ac:dyDescent="0.3">
      <c r="A5" s="460" t="s">
        <v>123</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2"/>
    </row>
    <row r="6" spans="1:40" ht="15.75" thickBot="1" x14ac:dyDescent="0.3">
      <c r="A6" s="463" t="s">
        <v>124</v>
      </c>
      <c r="B6" s="463"/>
      <c r="C6" s="463"/>
      <c r="D6" s="463"/>
      <c r="E6" s="463"/>
      <c r="F6" s="463"/>
      <c r="G6" s="463"/>
      <c r="H6" s="463"/>
      <c r="I6" s="463"/>
      <c r="J6" s="463"/>
      <c r="K6" s="464"/>
      <c r="L6" s="463"/>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3"/>
      <c r="AN6" s="463"/>
    </row>
    <row r="7" spans="1:40" ht="96.6" customHeight="1" thickBot="1" x14ac:dyDescent="0.3">
      <c r="A7" s="110" t="s">
        <v>125</v>
      </c>
      <c r="B7" s="111" t="s">
        <v>127</v>
      </c>
      <c r="C7" s="182" t="s">
        <v>128</v>
      </c>
      <c r="D7" s="182" t="s">
        <v>129</v>
      </c>
      <c r="E7" s="89" t="s">
        <v>130</v>
      </c>
      <c r="F7" s="89" t="s">
        <v>131</v>
      </c>
      <c r="G7" s="182" t="s">
        <v>129</v>
      </c>
      <c r="H7" s="89" t="s">
        <v>132</v>
      </c>
      <c r="I7" s="89" t="s">
        <v>133</v>
      </c>
      <c r="J7" s="195" t="s">
        <v>726</v>
      </c>
      <c r="K7" s="194" t="s">
        <v>134</v>
      </c>
      <c r="L7" s="198" t="s">
        <v>727</v>
      </c>
      <c r="M7" s="194" t="s">
        <v>134</v>
      </c>
      <c r="N7" s="196" t="s">
        <v>728</v>
      </c>
      <c r="O7" s="194" t="s">
        <v>134</v>
      </c>
      <c r="P7" s="196" t="s">
        <v>729</v>
      </c>
      <c r="Q7" s="194" t="s">
        <v>134</v>
      </c>
      <c r="R7" s="196" t="s">
        <v>730</v>
      </c>
      <c r="S7" s="194" t="s">
        <v>134</v>
      </c>
      <c r="T7" s="196" t="s">
        <v>731</v>
      </c>
      <c r="U7" s="194" t="s">
        <v>134</v>
      </c>
      <c r="V7" s="196" t="s">
        <v>732</v>
      </c>
      <c r="W7" s="194" t="s">
        <v>134</v>
      </c>
      <c r="X7" s="196" t="s">
        <v>733</v>
      </c>
      <c r="Y7" s="194" t="s">
        <v>134</v>
      </c>
      <c r="Z7" s="196" t="s">
        <v>734</v>
      </c>
      <c r="AA7" s="194" t="s">
        <v>134</v>
      </c>
      <c r="AB7" s="196" t="s">
        <v>735</v>
      </c>
      <c r="AC7" s="194" t="s">
        <v>134</v>
      </c>
      <c r="AD7" s="196" t="s">
        <v>736</v>
      </c>
      <c r="AE7" s="194" t="s">
        <v>134</v>
      </c>
      <c r="AF7" s="196" t="s">
        <v>737</v>
      </c>
      <c r="AG7" s="194" t="s">
        <v>134</v>
      </c>
      <c r="AH7" s="196" t="s">
        <v>136</v>
      </c>
      <c r="AI7" s="196" t="s">
        <v>137</v>
      </c>
      <c r="AJ7" s="196" t="s">
        <v>138</v>
      </c>
      <c r="AK7" s="197">
        <v>2023</v>
      </c>
      <c r="AL7" s="197">
        <v>2024</v>
      </c>
      <c r="AM7" s="199">
        <v>2025</v>
      </c>
      <c r="AN7" s="90">
        <v>2026</v>
      </c>
    </row>
    <row r="8" spans="1:40" ht="66" hidden="1" customHeight="1" thickBot="1" x14ac:dyDescent="0.3">
      <c r="A8" s="419">
        <v>1</v>
      </c>
      <c r="B8" s="449" t="s">
        <v>139</v>
      </c>
      <c r="C8" s="465">
        <f>SUM(O12,U12,AA12,AG12)</f>
        <v>0</v>
      </c>
      <c r="D8" s="465">
        <v>5.5500000000000001E-2</v>
      </c>
      <c r="E8" s="85" t="s">
        <v>140</v>
      </c>
      <c r="F8" s="85" t="s">
        <v>141</v>
      </c>
      <c r="G8" s="275"/>
      <c r="H8" s="456" t="s">
        <v>142</v>
      </c>
      <c r="I8" s="86" t="s">
        <v>143</v>
      </c>
      <c r="J8" s="103"/>
      <c r="K8" s="103"/>
      <c r="L8" s="167" t="s">
        <v>144</v>
      </c>
      <c r="M8" s="166">
        <v>2.8580000000000001E-2</v>
      </c>
      <c r="N8" s="103"/>
      <c r="O8" s="103"/>
      <c r="P8" s="103"/>
      <c r="Q8" s="103"/>
      <c r="R8" s="103"/>
      <c r="S8" s="103"/>
      <c r="T8" s="103"/>
      <c r="U8" s="103"/>
      <c r="V8" s="103"/>
      <c r="W8" s="103"/>
      <c r="X8" s="103"/>
      <c r="Y8" s="103"/>
      <c r="Z8" s="103"/>
      <c r="AA8" s="103"/>
      <c r="AB8" s="103"/>
      <c r="AC8" s="103"/>
      <c r="AD8" s="103"/>
      <c r="AE8" s="103"/>
      <c r="AF8" s="103"/>
      <c r="AG8" s="103"/>
      <c r="AH8" s="103"/>
      <c r="AI8" s="103"/>
      <c r="AJ8" s="81"/>
      <c r="AK8" s="81"/>
      <c r="AL8" s="81"/>
      <c r="AM8" s="81"/>
      <c r="AN8" s="81"/>
    </row>
    <row r="9" spans="1:40" ht="72" hidden="1" customHeight="1" x14ac:dyDescent="0.25">
      <c r="A9" s="420"/>
      <c r="B9" s="450"/>
      <c r="C9" s="453"/>
      <c r="D9" s="453"/>
      <c r="E9" s="87" t="s">
        <v>145</v>
      </c>
      <c r="F9" s="87" t="s">
        <v>146</v>
      </c>
      <c r="G9" s="275"/>
      <c r="H9" s="417"/>
      <c r="I9" s="88" t="s">
        <v>143</v>
      </c>
      <c r="J9" s="109" t="s">
        <v>147</v>
      </c>
      <c r="K9" s="166">
        <v>1.4290000000000001E-2</v>
      </c>
      <c r="L9" s="167" t="s">
        <v>148</v>
      </c>
      <c r="M9" s="166">
        <v>1.4290000000000001E-2</v>
      </c>
      <c r="N9" s="103"/>
      <c r="O9" s="103"/>
      <c r="P9" s="103"/>
      <c r="Q9" s="103"/>
      <c r="R9" s="103"/>
      <c r="S9" s="103"/>
      <c r="T9" s="103"/>
      <c r="U9" s="103"/>
      <c r="V9" s="103"/>
      <c r="W9" s="103"/>
      <c r="X9" s="103"/>
      <c r="Y9" s="103"/>
      <c r="Z9" s="103"/>
      <c r="AA9" s="103"/>
      <c r="AB9" s="103"/>
      <c r="AC9" s="103"/>
      <c r="AD9" s="103"/>
      <c r="AE9" s="103"/>
      <c r="AF9" s="103"/>
      <c r="AG9" s="103"/>
      <c r="AH9" s="103"/>
      <c r="AI9" s="103"/>
      <c r="AJ9" s="75"/>
      <c r="AK9" s="75"/>
      <c r="AL9" s="75"/>
      <c r="AM9" s="75"/>
      <c r="AN9" s="75"/>
    </row>
    <row r="10" spans="1:40" ht="60" hidden="1" customHeight="1" x14ac:dyDescent="0.25">
      <c r="A10" s="420"/>
      <c r="B10" s="450"/>
      <c r="C10" s="453"/>
      <c r="D10" s="453"/>
      <c r="E10" s="87" t="s">
        <v>149</v>
      </c>
      <c r="F10" s="87" t="s">
        <v>150</v>
      </c>
      <c r="G10" s="275"/>
      <c r="H10" s="417"/>
      <c r="I10" s="88" t="s">
        <v>143</v>
      </c>
      <c r="J10" s="109" t="s">
        <v>151</v>
      </c>
      <c r="K10" s="166">
        <v>1.4290000000000001E-2</v>
      </c>
      <c r="L10" s="167" t="s">
        <v>148</v>
      </c>
      <c r="M10" s="166">
        <v>1.4290000000000001E-2</v>
      </c>
      <c r="N10" s="103"/>
      <c r="O10" s="103"/>
      <c r="P10" s="103"/>
      <c r="Q10" s="103"/>
      <c r="R10" s="103"/>
      <c r="S10" s="103"/>
      <c r="T10" s="103"/>
      <c r="U10" s="103"/>
      <c r="V10" s="103"/>
      <c r="W10" s="103"/>
      <c r="X10" s="103"/>
      <c r="Y10" s="103"/>
      <c r="Z10" s="103"/>
      <c r="AA10" s="103"/>
      <c r="AB10" s="103"/>
      <c r="AC10" s="103"/>
      <c r="AD10" s="103"/>
      <c r="AE10" s="103"/>
      <c r="AF10" s="103"/>
      <c r="AG10" s="103"/>
      <c r="AH10" s="102"/>
      <c r="AI10" s="102"/>
      <c r="AJ10" s="75"/>
      <c r="AK10" s="75"/>
      <c r="AL10" s="75"/>
      <c r="AM10" s="75"/>
      <c r="AN10" s="75"/>
    </row>
    <row r="11" spans="1:40" ht="91.9" hidden="1" customHeight="1" x14ac:dyDescent="0.25">
      <c r="A11" s="420"/>
      <c r="B11" s="450"/>
      <c r="C11" s="453"/>
      <c r="D11" s="453"/>
      <c r="E11" s="87" t="s">
        <v>152</v>
      </c>
      <c r="F11" s="87" t="s">
        <v>153</v>
      </c>
      <c r="G11" s="275"/>
      <c r="H11" s="417"/>
      <c r="I11" s="88" t="s">
        <v>143</v>
      </c>
      <c r="J11" s="109" t="s">
        <v>151</v>
      </c>
      <c r="K11" s="166">
        <v>1.4290000000000001E-2</v>
      </c>
      <c r="L11" s="167" t="s">
        <v>148</v>
      </c>
      <c r="M11" s="166">
        <v>1.4290000000000001E-2</v>
      </c>
      <c r="N11" s="103"/>
      <c r="O11" s="103"/>
      <c r="P11" s="103"/>
      <c r="Q11" s="103"/>
      <c r="R11" s="103"/>
      <c r="S11" s="103"/>
      <c r="T11" s="103"/>
      <c r="U11" s="103"/>
      <c r="V11" s="103"/>
      <c r="W11" s="103"/>
      <c r="X11" s="103"/>
      <c r="Y11" s="103"/>
      <c r="Z11" s="103"/>
      <c r="AA11" s="103"/>
      <c r="AB11" s="103"/>
      <c r="AC11" s="103"/>
      <c r="AD11" s="103"/>
      <c r="AE11" s="103"/>
      <c r="AF11" s="103"/>
      <c r="AG11" s="103"/>
      <c r="AH11" s="102"/>
      <c r="AI11" s="102"/>
      <c r="AJ11" s="75"/>
      <c r="AK11" s="75"/>
      <c r="AL11" s="75"/>
      <c r="AM11" s="75"/>
      <c r="AN11" s="75"/>
    </row>
    <row r="12" spans="1:40" ht="72.75" customHeight="1" x14ac:dyDescent="0.25">
      <c r="A12" s="421"/>
      <c r="B12" s="451"/>
      <c r="C12" s="454"/>
      <c r="D12" s="454"/>
      <c r="E12" s="87" t="s">
        <v>154</v>
      </c>
      <c r="F12" s="87" t="s">
        <v>155</v>
      </c>
      <c r="G12" s="290">
        <v>5.5500000000000001E-2</v>
      </c>
      <c r="H12" s="418"/>
      <c r="I12" s="212" t="s">
        <v>143</v>
      </c>
      <c r="J12" s="141"/>
      <c r="K12" s="103"/>
      <c r="L12" s="75"/>
      <c r="M12" s="103"/>
      <c r="N12" s="109" t="s">
        <v>738</v>
      </c>
      <c r="O12" s="166"/>
      <c r="P12" s="103"/>
      <c r="Q12" s="103"/>
      <c r="R12" s="103"/>
      <c r="S12" s="103"/>
      <c r="T12" s="109" t="s">
        <v>741</v>
      </c>
      <c r="U12" s="166"/>
      <c r="V12" s="103"/>
      <c r="W12" s="103"/>
      <c r="X12" s="103"/>
      <c r="Y12" s="103"/>
      <c r="Z12" s="109" t="s">
        <v>742</v>
      </c>
      <c r="AA12" s="166"/>
      <c r="AB12" s="103"/>
      <c r="AC12" s="103"/>
      <c r="AD12" s="103"/>
      <c r="AE12" s="103"/>
      <c r="AF12" s="109" t="s">
        <v>746</v>
      </c>
      <c r="AG12" s="166"/>
      <c r="AH12" s="102"/>
      <c r="AI12" s="102"/>
      <c r="AJ12" s="75"/>
      <c r="AK12" s="78"/>
      <c r="AL12" s="78"/>
      <c r="AM12" s="75"/>
      <c r="AN12" s="75"/>
    </row>
    <row r="13" spans="1:40" ht="39" hidden="1" customHeight="1" x14ac:dyDescent="0.25">
      <c r="A13" s="419">
        <v>2</v>
      </c>
      <c r="B13" s="449" t="s">
        <v>159</v>
      </c>
      <c r="C13" s="452">
        <f>SUM(O19,U14,U15,U16,U17,U18,U19,AA19,AG14,AG15,AG16,AG17,AG18,AG19)</f>
        <v>0</v>
      </c>
      <c r="D13" s="452">
        <v>5.5500000000000001E-2</v>
      </c>
      <c r="E13" s="87" t="s">
        <v>160</v>
      </c>
      <c r="F13" s="87" t="s">
        <v>161</v>
      </c>
      <c r="G13" s="290"/>
      <c r="H13" s="416" t="s">
        <v>162</v>
      </c>
      <c r="I13" s="212" t="s">
        <v>143</v>
      </c>
      <c r="J13" s="104"/>
      <c r="K13" s="103"/>
      <c r="L13" s="167"/>
      <c r="M13" s="166"/>
      <c r="N13" s="103"/>
      <c r="O13" s="103"/>
      <c r="P13" s="103"/>
      <c r="Q13" s="103"/>
      <c r="R13" s="103"/>
      <c r="S13" s="103"/>
      <c r="T13" s="109" t="s">
        <v>741</v>
      </c>
      <c r="U13" s="103"/>
      <c r="V13" s="103"/>
      <c r="W13" s="103"/>
      <c r="X13" s="103"/>
      <c r="Y13" s="103"/>
      <c r="Z13" s="103"/>
      <c r="AA13" s="103"/>
      <c r="AB13" s="103"/>
      <c r="AC13" s="103"/>
      <c r="AD13" s="103"/>
      <c r="AE13" s="103"/>
      <c r="AF13" s="103"/>
      <c r="AG13" s="103"/>
      <c r="AH13" s="102"/>
      <c r="AI13" s="102"/>
      <c r="AJ13" s="75"/>
      <c r="AK13" s="75"/>
      <c r="AL13" s="75"/>
      <c r="AM13" s="75"/>
      <c r="AN13" s="75"/>
    </row>
    <row r="14" spans="1:40" ht="34.9" customHeight="1" x14ac:dyDescent="0.25">
      <c r="A14" s="420"/>
      <c r="B14" s="450"/>
      <c r="C14" s="453"/>
      <c r="D14" s="453"/>
      <c r="E14" s="87" t="s">
        <v>163</v>
      </c>
      <c r="F14" s="87" t="s">
        <v>164</v>
      </c>
      <c r="G14" s="290">
        <v>9.2499999999999995E-3</v>
      </c>
      <c r="H14" s="417"/>
      <c r="I14" s="212" t="s">
        <v>143</v>
      </c>
      <c r="J14" s="104"/>
      <c r="K14" s="103"/>
      <c r="L14" s="103"/>
      <c r="M14" s="203"/>
      <c r="N14" s="103"/>
      <c r="O14" s="103"/>
      <c r="P14" s="103"/>
      <c r="Q14" s="103"/>
      <c r="R14" s="103"/>
      <c r="S14" s="103"/>
      <c r="T14" s="109" t="s">
        <v>741</v>
      </c>
      <c r="U14" s="181"/>
      <c r="V14" s="103"/>
      <c r="W14" s="103"/>
      <c r="X14" s="103"/>
      <c r="Y14" s="103"/>
      <c r="Z14" s="103"/>
      <c r="AA14" s="103"/>
      <c r="AB14" s="103"/>
      <c r="AC14" s="103"/>
      <c r="AD14" s="103"/>
      <c r="AE14" s="103"/>
      <c r="AF14" s="109" t="s">
        <v>746</v>
      </c>
      <c r="AG14" s="181"/>
      <c r="AH14" s="104"/>
      <c r="AI14" s="104"/>
      <c r="AJ14" s="104"/>
      <c r="AK14" s="75"/>
      <c r="AL14" s="75"/>
      <c r="AM14" s="75"/>
      <c r="AN14" s="75"/>
    </row>
    <row r="15" spans="1:40" ht="39.6" customHeight="1" x14ac:dyDescent="0.25">
      <c r="A15" s="420"/>
      <c r="B15" s="450"/>
      <c r="C15" s="453"/>
      <c r="D15" s="453"/>
      <c r="E15" s="87" t="s">
        <v>165</v>
      </c>
      <c r="F15" s="87" t="s">
        <v>150</v>
      </c>
      <c r="G15" s="290">
        <v>9.2499999999999995E-3</v>
      </c>
      <c r="H15" s="417"/>
      <c r="I15" s="212" t="s">
        <v>143</v>
      </c>
      <c r="J15" s="104"/>
      <c r="K15" s="103"/>
      <c r="L15" s="103"/>
      <c r="M15" s="203"/>
      <c r="N15" s="103"/>
      <c r="O15" s="103"/>
      <c r="P15" s="203"/>
      <c r="Q15" s="203"/>
      <c r="R15" s="103"/>
      <c r="S15" s="103"/>
      <c r="T15" s="109" t="s">
        <v>741</v>
      </c>
      <c r="U15" s="181"/>
      <c r="V15" s="103"/>
      <c r="W15" s="103"/>
      <c r="X15" s="103"/>
      <c r="Y15" s="103"/>
      <c r="Z15" s="103"/>
      <c r="AA15" s="103"/>
      <c r="AB15" s="103"/>
      <c r="AC15" s="103"/>
      <c r="AD15" s="103"/>
      <c r="AE15" s="103"/>
      <c r="AF15" s="109" t="s">
        <v>746</v>
      </c>
      <c r="AG15" s="181"/>
      <c r="AH15" s="104"/>
      <c r="AI15" s="104"/>
      <c r="AJ15" s="104"/>
      <c r="AK15" s="75"/>
      <c r="AL15" s="75"/>
      <c r="AM15" s="75"/>
      <c r="AN15" s="75"/>
    </row>
    <row r="16" spans="1:40" ht="43.9" customHeight="1" x14ac:dyDescent="0.25">
      <c r="A16" s="420"/>
      <c r="B16" s="450"/>
      <c r="C16" s="453"/>
      <c r="D16" s="453"/>
      <c r="E16" s="87" t="s">
        <v>166</v>
      </c>
      <c r="F16" s="87" t="s">
        <v>150</v>
      </c>
      <c r="G16" s="290">
        <v>9.2499999999999995E-3</v>
      </c>
      <c r="H16" s="417"/>
      <c r="I16" s="212" t="s">
        <v>143</v>
      </c>
      <c r="J16" s="104"/>
      <c r="K16" s="103"/>
      <c r="L16" s="103"/>
      <c r="M16" s="203"/>
      <c r="N16" s="103"/>
      <c r="O16" s="177"/>
      <c r="P16" s="103"/>
      <c r="Q16" s="103"/>
      <c r="R16" s="103"/>
      <c r="S16" s="103"/>
      <c r="T16" s="109" t="s">
        <v>741</v>
      </c>
      <c r="U16" s="181"/>
      <c r="V16" s="103"/>
      <c r="W16" s="103"/>
      <c r="X16" s="103"/>
      <c r="Y16" s="103"/>
      <c r="Z16" s="103"/>
      <c r="AA16" s="103"/>
      <c r="AB16" s="103"/>
      <c r="AC16" s="103"/>
      <c r="AD16" s="103"/>
      <c r="AE16" s="103"/>
      <c r="AF16" s="109" t="s">
        <v>746</v>
      </c>
      <c r="AG16" s="181"/>
      <c r="AH16" s="104"/>
      <c r="AI16" s="104"/>
      <c r="AJ16" s="104"/>
      <c r="AK16" s="75"/>
      <c r="AL16" s="75"/>
      <c r="AM16" s="75"/>
      <c r="AN16" s="75"/>
    </row>
    <row r="17" spans="1:40" ht="36.6" customHeight="1" x14ac:dyDescent="0.25">
      <c r="A17" s="420"/>
      <c r="B17" s="450"/>
      <c r="C17" s="453"/>
      <c r="D17" s="453"/>
      <c r="E17" s="87" t="s">
        <v>167</v>
      </c>
      <c r="F17" s="87" t="s">
        <v>168</v>
      </c>
      <c r="G17" s="290">
        <v>9.2499999999999995E-3</v>
      </c>
      <c r="H17" s="417"/>
      <c r="I17" s="212" t="s">
        <v>143</v>
      </c>
      <c r="J17" s="104"/>
      <c r="K17" s="103"/>
      <c r="L17" s="103"/>
      <c r="M17" s="203"/>
      <c r="N17" s="103"/>
      <c r="O17" s="103"/>
      <c r="P17" s="103"/>
      <c r="Q17" s="103"/>
      <c r="R17" s="103"/>
      <c r="S17" s="103"/>
      <c r="T17" s="109" t="s">
        <v>741</v>
      </c>
      <c r="U17" s="181"/>
      <c r="V17" s="103"/>
      <c r="W17" s="103"/>
      <c r="X17" s="103"/>
      <c r="Y17" s="103"/>
      <c r="Z17" s="103"/>
      <c r="AA17" s="103"/>
      <c r="AB17" s="103"/>
      <c r="AC17" s="103"/>
      <c r="AD17" s="103"/>
      <c r="AE17" s="103"/>
      <c r="AF17" s="109" t="s">
        <v>746</v>
      </c>
      <c r="AG17" s="181"/>
      <c r="AH17" s="104"/>
      <c r="AI17" s="104"/>
      <c r="AJ17" s="104"/>
      <c r="AK17" s="75"/>
      <c r="AL17" s="75"/>
      <c r="AM17" s="75"/>
      <c r="AN17" s="75"/>
    </row>
    <row r="18" spans="1:40" ht="31.9" customHeight="1" x14ac:dyDescent="0.25">
      <c r="A18" s="420"/>
      <c r="B18" s="450"/>
      <c r="C18" s="453"/>
      <c r="D18" s="453"/>
      <c r="E18" s="87" t="s">
        <v>169</v>
      </c>
      <c r="F18" s="87" t="s">
        <v>170</v>
      </c>
      <c r="G18" s="290">
        <v>9.2499999999999995E-3</v>
      </c>
      <c r="H18" s="417"/>
      <c r="I18" s="212" t="s">
        <v>143</v>
      </c>
      <c r="J18" s="104"/>
      <c r="K18" s="103"/>
      <c r="L18" s="103"/>
      <c r="M18" s="203"/>
      <c r="N18" s="103"/>
      <c r="O18" s="103"/>
      <c r="P18" s="103"/>
      <c r="Q18" s="103"/>
      <c r="R18" s="103"/>
      <c r="S18" s="103"/>
      <c r="T18" s="109" t="s">
        <v>741</v>
      </c>
      <c r="U18" s="181"/>
      <c r="V18" s="103"/>
      <c r="W18" s="103"/>
      <c r="X18" s="103"/>
      <c r="Y18" s="103"/>
      <c r="Z18" s="103"/>
      <c r="AA18" s="103"/>
      <c r="AB18" s="103"/>
      <c r="AC18" s="103"/>
      <c r="AD18" s="103"/>
      <c r="AE18" s="103"/>
      <c r="AF18" s="109" t="s">
        <v>746</v>
      </c>
      <c r="AG18" s="181"/>
      <c r="AH18" s="104"/>
      <c r="AI18" s="104"/>
      <c r="AJ18" s="104"/>
      <c r="AK18" s="75"/>
      <c r="AL18" s="75"/>
      <c r="AM18" s="75"/>
      <c r="AN18" s="75"/>
    </row>
    <row r="19" spans="1:40" ht="72" customHeight="1" x14ac:dyDescent="0.25">
      <c r="A19" s="421"/>
      <c r="B19" s="451"/>
      <c r="C19" s="454"/>
      <c r="D19" s="454"/>
      <c r="E19" s="87" t="s">
        <v>171</v>
      </c>
      <c r="F19" s="87" t="s">
        <v>172</v>
      </c>
      <c r="G19" s="290">
        <v>9.2499999999999995E-3</v>
      </c>
      <c r="H19" s="418"/>
      <c r="I19" s="212" t="s">
        <v>143</v>
      </c>
      <c r="J19" s="104"/>
      <c r="K19" s="104"/>
      <c r="L19" s="141"/>
      <c r="M19" s="203"/>
      <c r="N19" s="109" t="s">
        <v>738</v>
      </c>
      <c r="O19" s="181"/>
      <c r="P19" s="103"/>
      <c r="Q19" s="103"/>
      <c r="R19" s="103"/>
      <c r="S19" s="103"/>
      <c r="T19" s="109" t="s">
        <v>741</v>
      </c>
      <c r="U19" s="181"/>
      <c r="V19" s="103"/>
      <c r="W19" s="103"/>
      <c r="X19" s="103"/>
      <c r="Y19" s="103"/>
      <c r="Z19" s="109" t="s">
        <v>742</v>
      </c>
      <c r="AA19" s="181"/>
      <c r="AB19" s="103"/>
      <c r="AC19" s="103"/>
      <c r="AD19" s="103"/>
      <c r="AE19" s="103"/>
      <c r="AF19" s="109" t="s">
        <v>746</v>
      </c>
      <c r="AG19" s="181"/>
      <c r="AH19" s="104"/>
      <c r="AI19" s="104"/>
      <c r="AJ19" s="75"/>
      <c r="AK19" s="75"/>
      <c r="AL19" s="75"/>
      <c r="AM19" s="75"/>
      <c r="AN19" s="75"/>
    </row>
    <row r="20" spans="1:40" ht="22.9" hidden="1" customHeight="1" x14ac:dyDescent="0.25">
      <c r="A20" s="419">
        <v>3</v>
      </c>
      <c r="B20" s="422" t="s">
        <v>173</v>
      </c>
      <c r="C20" s="446"/>
      <c r="D20" s="443"/>
      <c r="E20" s="87" t="s">
        <v>174</v>
      </c>
      <c r="F20" s="87" t="s">
        <v>175</v>
      </c>
      <c r="G20" s="455"/>
      <c r="H20" s="416" t="s">
        <v>176</v>
      </c>
      <c r="I20" s="212" t="s">
        <v>143</v>
      </c>
      <c r="J20" s="202"/>
      <c r="K20" s="227"/>
      <c r="L20" s="103"/>
      <c r="M20" s="203"/>
      <c r="N20" s="103"/>
      <c r="O20" s="203"/>
      <c r="P20" s="231"/>
      <c r="Q20" s="103"/>
      <c r="R20" s="103"/>
      <c r="S20" s="103"/>
      <c r="T20" s="103"/>
      <c r="U20" s="103"/>
      <c r="V20" s="103"/>
      <c r="W20" s="103"/>
      <c r="X20" s="103"/>
      <c r="Y20" s="103"/>
      <c r="Z20" s="103"/>
      <c r="AA20" s="103"/>
      <c r="AB20" s="103"/>
      <c r="AC20" s="103"/>
      <c r="AD20" s="103"/>
      <c r="AE20" s="103"/>
      <c r="AF20" s="103"/>
      <c r="AG20" s="103"/>
      <c r="AH20" s="104"/>
      <c r="AI20" s="104"/>
      <c r="AJ20" s="75"/>
      <c r="AK20" s="75"/>
      <c r="AL20" s="75"/>
      <c r="AM20" s="75"/>
      <c r="AN20" s="75"/>
    </row>
    <row r="21" spans="1:40" ht="22.9" hidden="1" customHeight="1" x14ac:dyDescent="0.25">
      <c r="A21" s="420"/>
      <c r="B21" s="423"/>
      <c r="C21" s="447"/>
      <c r="D21" s="444"/>
      <c r="E21" s="87" t="s">
        <v>177</v>
      </c>
      <c r="F21" s="87" t="s">
        <v>178</v>
      </c>
      <c r="G21" s="455"/>
      <c r="H21" s="417"/>
      <c r="I21" s="212" t="s">
        <v>143</v>
      </c>
      <c r="J21" s="202"/>
      <c r="K21" s="227"/>
      <c r="L21" s="103"/>
      <c r="M21" s="203"/>
      <c r="N21" s="103"/>
      <c r="O21" s="203"/>
      <c r="P21" s="231"/>
      <c r="Q21" s="103"/>
      <c r="R21" s="103"/>
      <c r="S21" s="103"/>
      <c r="T21" s="103"/>
      <c r="U21" s="103"/>
      <c r="V21" s="103"/>
      <c r="W21" s="103"/>
      <c r="X21" s="103"/>
      <c r="Y21" s="103"/>
      <c r="Z21" s="103"/>
      <c r="AA21" s="103"/>
      <c r="AB21" s="103"/>
      <c r="AC21" s="103"/>
      <c r="AD21" s="103"/>
      <c r="AE21" s="103"/>
      <c r="AF21" s="103"/>
      <c r="AG21" s="103"/>
      <c r="AH21" s="104"/>
      <c r="AI21" s="104"/>
      <c r="AJ21" s="75"/>
      <c r="AK21" s="75"/>
      <c r="AL21" s="75"/>
      <c r="AM21" s="75"/>
      <c r="AN21" s="75"/>
    </row>
    <row r="22" spans="1:40" ht="22.9" hidden="1" customHeight="1" x14ac:dyDescent="0.25">
      <c r="A22" s="421"/>
      <c r="B22" s="424"/>
      <c r="C22" s="448"/>
      <c r="D22" s="445"/>
      <c r="E22" s="87" t="s">
        <v>179</v>
      </c>
      <c r="F22" s="87" t="s">
        <v>180</v>
      </c>
      <c r="G22" s="455"/>
      <c r="H22" s="418"/>
      <c r="I22" s="212" t="s">
        <v>143</v>
      </c>
      <c r="J22" s="202"/>
      <c r="K22" s="227"/>
      <c r="L22" s="103"/>
      <c r="M22" s="203"/>
      <c r="N22" s="103"/>
      <c r="O22" s="203"/>
      <c r="P22" s="231"/>
      <c r="Q22" s="103"/>
      <c r="R22" s="103"/>
      <c r="S22" s="103"/>
      <c r="T22" s="103"/>
      <c r="U22" s="103"/>
      <c r="V22" s="103"/>
      <c r="W22" s="103"/>
      <c r="X22" s="103"/>
      <c r="Y22" s="103"/>
      <c r="Z22" s="103"/>
      <c r="AA22" s="103"/>
      <c r="AB22" s="103"/>
      <c r="AC22" s="103"/>
      <c r="AD22" s="103"/>
      <c r="AE22" s="103"/>
      <c r="AF22" s="103"/>
      <c r="AG22" s="103"/>
      <c r="AH22" s="104"/>
      <c r="AI22" s="104"/>
      <c r="AJ22" s="75"/>
      <c r="AK22" s="75"/>
      <c r="AL22" s="75"/>
      <c r="AM22" s="75"/>
      <c r="AN22" s="75"/>
    </row>
    <row r="23" spans="1:40" ht="22.9" hidden="1" customHeight="1" x14ac:dyDescent="0.25">
      <c r="A23" s="419">
        <v>4</v>
      </c>
      <c r="B23" s="422" t="s">
        <v>181</v>
      </c>
      <c r="C23" s="446">
        <f>SUM(M24,M25,M26,AC24,AC25,AC26,U27,Q28)</f>
        <v>0</v>
      </c>
      <c r="D23" s="274"/>
      <c r="E23" s="87" t="s">
        <v>182</v>
      </c>
      <c r="F23" s="87" t="s">
        <v>183</v>
      </c>
      <c r="G23" s="290"/>
      <c r="H23" s="416" t="s">
        <v>184</v>
      </c>
      <c r="I23" s="212" t="s">
        <v>143</v>
      </c>
      <c r="J23" s="103"/>
      <c r="K23" s="103"/>
      <c r="L23" s="103"/>
      <c r="M23" s="203"/>
      <c r="N23" s="103"/>
      <c r="O23" s="203"/>
      <c r="P23" s="231"/>
      <c r="Q23" s="103"/>
      <c r="R23" s="103"/>
      <c r="S23" s="103"/>
      <c r="T23" s="103"/>
      <c r="U23" s="103"/>
      <c r="V23" s="103"/>
      <c r="W23" s="103"/>
      <c r="X23" s="103"/>
      <c r="Y23" s="103"/>
      <c r="Z23" s="103"/>
      <c r="AA23" s="103"/>
      <c r="AB23" s="103"/>
      <c r="AC23" s="103"/>
      <c r="AD23" s="103"/>
      <c r="AE23" s="103"/>
      <c r="AF23" s="103"/>
      <c r="AG23" s="103"/>
      <c r="AH23" s="104"/>
      <c r="AI23" s="104"/>
      <c r="AJ23" s="75"/>
      <c r="AK23" s="76"/>
      <c r="AL23" s="76"/>
      <c r="AM23" s="75"/>
      <c r="AN23" s="75"/>
    </row>
    <row r="24" spans="1:40" ht="48" customHeight="1" x14ac:dyDescent="0.25">
      <c r="A24" s="420"/>
      <c r="B24" s="423"/>
      <c r="C24" s="447"/>
      <c r="D24" s="426">
        <v>5.5500000000000001E-2</v>
      </c>
      <c r="E24" s="87" t="s">
        <v>185</v>
      </c>
      <c r="F24" s="87" t="s">
        <v>186</v>
      </c>
      <c r="G24" s="290">
        <v>1.11E-2</v>
      </c>
      <c r="H24" s="417"/>
      <c r="I24" s="212" t="s">
        <v>143</v>
      </c>
      <c r="J24" s="104"/>
      <c r="K24" s="104"/>
      <c r="L24" s="109" t="s">
        <v>739</v>
      </c>
      <c r="M24" s="181"/>
      <c r="N24" s="141"/>
      <c r="O24" s="203"/>
      <c r="P24" s="231"/>
      <c r="Q24" s="103"/>
      <c r="R24" s="103"/>
      <c r="S24" s="103"/>
      <c r="T24" s="103"/>
      <c r="U24" s="103"/>
      <c r="V24" s="103"/>
      <c r="W24" s="103"/>
      <c r="X24" s="103"/>
      <c r="Y24" s="103"/>
      <c r="Z24" s="103"/>
      <c r="AA24" s="103"/>
      <c r="AB24" s="109" t="s">
        <v>744</v>
      </c>
      <c r="AC24" s="181"/>
      <c r="AD24" s="103"/>
      <c r="AE24" s="103"/>
      <c r="AF24" s="103"/>
      <c r="AG24" s="103"/>
      <c r="AH24" s="104"/>
      <c r="AI24" s="104"/>
      <c r="AJ24" s="75"/>
      <c r="AK24" s="83"/>
      <c r="AL24" s="83"/>
      <c r="AM24" s="83"/>
      <c r="AN24" s="77"/>
    </row>
    <row r="25" spans="1:40" ht="53.25" customHeight="1" x14ac:dyDescent="0.25">
      <c r="A25" s="420"/>
      <c r="B25" s="423"/>
      <c r="C25" s="447"/>
      <c r="D25" s="427"/>
      <c r="E25" s="87" t="s">
        <v>187</v>
      </c>
      <c r="F25" s="87" t="s">
        <v>188</v>
      </c>
      <c r="G25" s="290">
        <v>1.11E-2</v>
      </c>
      <c r="H25" s="417"/>
      <c r="I25" s="212" t="s">
        <v>143</v>
      </c>
      <c r="J25" s="104"/>
      <c r="K25" s="104"/>
      <c r="L25" s="109" t="s">
        <v>739</v>
      </c>
      <c r="M25" s="181"/>
      <c r="N25" s="141"/>
      <c r="O25" s="203"/>
      <c r="P25" s="231"/>
      <c r="Q25" s="103"/>
      <c r="R25" s="103"/>
      <c r="S25" s="103"/>
      <c r="T25" s="103"/>
      <c r="U25" s="103"/>
      <c r="V25" s="103"/>
      <c r="W25" s="103"/>
      <c r="X25" s="103"/>
      <c r="Y25" s="103"/>
      <c r="Z25" s="103"/>
      <c r="AA25" s="103"/>
      <c r="AB25" s="109" t="s">
        <v>744</v>
      </c>
      <c r="AC25" s="181"/>
      <c r="AD25" s="103"/>
      <c r="AE25" s="103"/>
      <c r="AF25" s="103"/>
      <c r="AG25" s="103"/>
      <c r="AH25" s="104"/>
      <c r="AI25" s="104"/>
      <c r="AJ25" s="75"/>
      <c r="AK25" s="83"/>
      <c r="AL25" s="83"/>
      <c r="AM25" s="83"/>
      <c r="AN25" s="77"/>
    </row>
    <row r="26" spans="1:40" ht="44.25" customHeight="1" x14ac:dyDescent="0.25">
      <c r="A26" s="420"/>
      <c r="B26" s="423"/>
      <c r="C26" s="447"/>
      <c r="D26" s="427"/>
      <c r="E26" s="87" t="s">
        <v>189</v>
      </c>
      <c r="F26" s="87" t="s">
        <v>190</v>
      </c>
      <c r="G26" s="290">
        <v>1.11E-2</v>
      </c>
      <c r="H26" s="417"/>
      <c r="I26" s="212" t="s">
        <v>143</v>
      </c>
      <c r="J26" s="104"/>
      <c r="K26" s="104"/>
      <c r="L26" s="109" t="s">
        <v>739</v>
      </c>
      <c r="M26" s="181"/>
      <c r="N26" s="141"/>
      <c r="O26" s="203"/>
      <c r="P26" s="103"/>
      <c r="Q26" s="103"/>
      <c r="R26" s="103"/>
      <c r="S26" s="103"/>
      <c r="T26" s="103"/>
      <c r="U26" s="103"/>
      <c r="V26" s="103"/>
      <c r="W26" s="103"/>
      <c r="X26" s="103"/>
      <c r="Y26" s="103"/>
      <c r="Z26" s="103"/>
      <c r="AA26" s="103"/>
      <c r="AB26" s="109" t="s">
        <v>744</v>
      </c>
      <c r="AC26" s="181"/>
      <c r="AD26" s="103"/>
      <c r="AE26" s="103"/>
      <c r="AF26" s="103"/>
      <c r="AG26" s="103"/>
      <c r="AH26" s="104"/>
      <c r="AI26" s="104"/>
      <c r="AJ26" s="75"/>
      <c r="AK26" s="83"/>
      <c r="AL26" s="83"/>
      <c r="AM26" s="83"/>
      <c r="AN26" s="77"/>
    </row>
    <row r="27" spans="1:40" ht="49.5" customHeight="1" x14ac:dyDescent="0.25">
      <c r="A27" s="420"/>
      <c r="B27" s="423"/>
      <c r="C27" s="447"/>
      <c r="D27" s="427"/>
      <c r="E27" s="87" t="s">
        <v>191</v>
      </c>
      <c r="F27" s="87" t="s">
        <v>192</v>
      </c>
      <c r="G27" s="290">
        <v>1.11E-2</v>
      </c>
      <c r="H27" s="417"/>
      <c r="I27" s="212" t="s">
        <v>143</v>
      </c>
      <c r="J27" s="104"/>
      <c r="K27" s="103"/>
      <c r="L27" s="103"/>
      <c r="M27" s="103"/>
      <c r="N27" s="103"/>
      <c r="O27" s="103"/>
      <c r="P27" s="103"/>
      <c r="Q27" s="103"/>
      <c r="R27" s="103"/>
      <c r="S27" s="103"/>
      <c r="T27" s="109" t="s">
        <v>741</v>
      </c>
      <c r="U27" s="181"/>
      <c r="V27" s="103"/>
      <c r="W27" s="103"/>
      <c r="X27" s="103"/>
      <c r="Y27" s="103"/>
      <c r="Z27" s="103"/>
      <c r="AA27" s="103"/>
      <c r="AB27" s="103"/>
      <c r="AC27" s="103"/>
      <c r="AD27" s="104"/>
      <c r="AE27" s="104"/>
      <c r="AF27" s="104"/>
      <c r="AG27" s="104"/>
      <c r="AH27" s="104"/>
      <c r="AI27" s="104"/>
      <c r="AJ27" s="75"/>
      <c r="AK27" s="83"/>
      <c r="AL27" s="83"/>
      <c r="AM27" s="83"/>
      <c r="AN27" s="77"/>
    </row>
    <row r="28" spans="1:40" ht="39" customHeight="1" x14ac:dyDescent="0.25">
      <c r="A28" s="421"/>
      <c r="B28" s="424"/>
      <c r="C28" s="448"/>
      <c r="D28" s="428"/>
      <c r="E28" s="87" t="s">
        <v>193</v>
      </c>
      <c r="F28" s="87" t="s">
        <v>194</v>
      </c>
      <c r="G28" s="290">
        <v>1.11E-2</v>
      </c>
      <c r="H28" s="418"/>
      <c r="I28" s="212" t="s">
        <v>143</v>
      </c>
      <c r="J28" s="99"/>
      <c r="K28" s="99"/>
      <c r="L28" s="103"/>
      <c r="M28" s="103"/>
      <c r="N28" s="103"/>
      <c r="O28" s="103"/>
      <c r="P28" s="109" t="s">
        <v>740</v>
      </c>
      <c r="Q28" s="181"/>
      <c r="R28" s="103"/>
      <c r="S28" s="103"/>
      <c r="T28" s="103"/>
      <c r="U28" s="103"/>
      <c r="V28" s="103"/>
      <c r="W28" s="103"/>
      <c r="X28" s="103"/>
      <c r="Y28" s="103"/>
      <c r="Z28" s="103"/>
      <c r="AA28" s="103"/>
      <c r="AB28" s="103"/>
      <c r="AC28" s="103"/>
      <c r="AD28" s="104"/>
      <c r="AE28" s="104"/>
      <c r="AF28" s="104"/>
      <c r="AG28" s="104"/>
      <c r="AH28" s="104"/>
      <c r="AI28" s="104"/>
      <c r="AJ28" s="75"/>
      <c r="AK28" s="83"/>
      <c r="AL28" s="83"/>
      <c r="AM28" s="83"/>
      <c r="AN28" s="77"/>
    </row>
    <row r="29" spans="1:40" ht="58.5" customHeight="1" x14ac:dyDescent="0.25">
      <c r="A29" s="419">
        <v>5</v>
      </c>
      <c r="B29" s="422" t="s">
        <v>195</v>
      </c>
      <c r="C29" s="426">
        <f>SUM(O29,O30,Q32,Q33,Q34,Q35,U31)</f>
        <v>0</v>
      </c>
      <c r="D29" s="426">
        <v>5.5500000000000001E-2</v>
      </c>
      <c r="E29" s="87" t="s">
        <v>196</v>
      </c>
      <c r="F29" s="87" t="s">
        <v>197</v>
      </c>
      <c r="G29" s="290">
        <v>7.92E-3</v>
      </c>
      <c r="H29" s="416" t="s">
        <v>198</v>
      </c>
      <c r="I29" s="212" t="s">
        <v>143</v>
      </c>
      <c r="J29" s="103"/>
      <c r="K29" s="103"/>
      <c r="L29" s="103"/>
      <c r="M29" s="103"/>
      <c r="N29" s="109" t="s">
        <v>738</v>
      </c>
      <c r="O29" s="181"/>
      <c r="P29" s="103"/>
      <c r="Q29" s="103"/>
      <c r="R29" s="177"/>
      <c r="S29" s="103"/>
      <c r="T29" s="103"/>
      <c r="U29" s="103"/>
      <c r="V29" s="103"/>
      <c r="W29" s="103"/>
      <c r="X29" s="103"/>
      <c r="Y29" s="103"/>
      <c r="Z29" s="103"/>
      <c r="AA29" s="103"/>
      <c r="AB29" s="103"/>
      <c r="AC29" s="103"/>
      <c r="AD29" s="104"/>
      <c r="AE29" s="104"/>
      <c r="AF29" s="141"/>
      <c r="AG29" s="210"/>
      <c r="AH29" s="104"/>
      <c r="AI29" s="104"/>
      <c r="AJ29" s="75"/>
      <c r="AK29" s="83"/>
      <c r="AL29" s="83"/>
      <c r="AM29" s="83"/>
      <c r="AN29" s="84"/>
    </row>
    <row r="30" spans="1:40" ht="48" customHeight="1" x14ac:dyDescent="0.25">
      <c r="A30" s="420"/>
      <c r="B30" s="423"/>
      <c r="C30" s="427"/>
      <c r="D30" s="427"/>
      <c r="E30" s="87" t="s">
        <v>199</v>
      </c>
      <c r="F30" s="87" t="s">
        <v>200</v>
      </c>
      <c r="G30" s="290">
        <v>7.92E-3</v>
      </c>
      <c r="H30" s="417"/>
      <c r="I30" s="212" t="s">
        <v>143</v>
      </c>
      <c r="J30" s="104"/>
      <c r="K30" s="104"/>
      <c r="L30" s="104"/>
      <c r="M30" s="104"/>
      <c r="N30" s="109" t="s">
        <v>738</v>
      </c>
      <c r="O30" s="181"/>
      <c r="P30" s="75"/>
      <c r="Q30" s="75"/>
      <c r="R30" s="103"/>
      <c r="S30" s="103"/>
      <c r="T30" s="103"/>
      <c r="U30" s="103"/>
      <c r="V30" s="103"/>
      <c r="W30" s="104"/>
      <c r="X30" s="104"/>
      <c r="Y30" s="104"/>
      <c r="Z30" s="103"/>
      <c r="AA30" s="103"/>
      <c r="AB30" s="103"/>
      <c r="AC30" s="103"/>
      <c r="AD30" s="144"/>
      <c r="AE30" s="144"/>
      <c r="AF30" s="99"/>
      <c r="AG30" s="99"/>
      <c r="AH30" s="104"/>
      <c r="AI30" s="104"/>
      <c r="AJ30" s="75"/>
      <c r="AK30" s="83"/>
      <c r="AL30" s="83"/>
      <c r="AM30" s="83"/>
      <c r="AN30" s="84"/>
    </row>
    <row r="31" spans="1:40" ht="51" customHeight="1" x14ac:dyDescent="0.25">
      <c r="A31" s="420"/>
      <c r="B31" s="423"/>
      <c r="C31" s="427"/>
      <c r="D31" s="427"/>
      <c r="E31" s="87" t="s">
        <v>201</v>
      </c>
      <c r="F31" s="87" t="s">
        <v>202</v>
      </c>
      <c r="G31" s="290">
        <v>7.92E-3</v>
      </c>
      <c r="H31" s="417"/>
      <c r="I31" s="212" t="s">
        <v>203</v>
      </c>
      <c r="J31" s="104"/>
      <c r="K31" s="104"/>
      <c r="L31" s="104"/>
      <c r="M31" s="104"/>
      <c r="N31" s="75"/>
      <c r="O31" s="75"/>
      <c r="P31" s="104"/>
      <c r="Q31" s="104"/>
      <c r="R31" s="103"/>
      <c r="S31" s="103"/>
      <c r="T31" s="109" t="s">
        <v>741</v>
      </c>
      <c r="U31" s="181"/>
      <c r="V31" s="141"/>
      <c r="W31" s="210"/>
      <c r="X31" s="75"/>
      <c r="Y31" s="104"/>
      <c r="Z31" s="75"/>
      <c r="AA31" s="75"/>
      <c r="AB31" s="103"/>
      <c r="AC31" s="103"/>
      <c r="AD31" s="144"/>
      <c r="AE31" s="144"/>
      <c r="AF31" s="141"/>
      <c r="AG31" s="210"/>
      <c r="AH31" s="104"/>
      <c r="AI31" s="104"/>
      <c r="AJ31" s="75"/>
      <c r="AK31" s="83"/>
      <c r="AL31" s="83"/>
      <c r="AM31" s="83"/>
      <c r="AN31" s="84"/>
    </row>
    <row r="32" spans="1:40" ht="36" x14ac:dyDescent="0.25">
      <c r="A32" s="420"/>
      <c r="B32" s="423"/>
      <c r="C32" s="427"/>
      <c r="D32" s="427"/>
      <c r="E32" s="87" t="s">
        <v>204</v>
      </c>
      <c r="F32" s="87" t="s">
        <v>205</v>
      </c>
      <c r="G32" s="290">
        <v>7.92E-3</v>
      </c>
      <c r="H32" s="417"/>
      <c r="I32" s="212" t="s">
        <v>143</v>
      </c>
      <c r="J32" s="99"/>
      <c r="K32" s="99"/>
      <c r="L32" s="104"/>
      <c r="M32" s="104"/>
      <c r="N32" s="104"/>
      <c r="O32" s="104"/>
      <c r="P32" s="109" t="s">
        <v>740</v>
      </c>
      <c r="Q32" s="181"/>
      <c r="R32" s="103"/>
      <c r="S32" s="103"/>
      <c r="T32" s="103"/>
      <c r="U32" s="103"/>
      <c r="V32" s="103"/>
      <c r="W32" s="104"/>
      <c r="X32" s="104"/>
      <c r="Y32" s="104"/>
      <c r="Z32" s="104"/>
      <c r="AA32" s="104"/>
      <c r="AB32" s="103"/>
      <c r="AC32" s="103"/>
      <c r="AD32" s="104"/>
      <c r="AE32" s="104"/>
      <c r="AF32" s="104"/>
      <c r="AG32" s="104"/>
      <c r="AH32" s="104"/>
      <c r="AI32" s="104"/>
      <c r="AJ32" s="75"/>
      <c r="AK32" s="83"/>
      <c r="AL32" s="83"/>
      <c r="AM32" s="83"/>
      <c r="AN32" s="84"/>
    </row>
    <row r="33" spans="1:40" ht="36" x14ac:dyDescent="0.25">
      <c r="A33" s="420"/>
      <c r="B33" s="423"/>
      <c r="C33" s="427"/>
      <c r="D33" s="427"/>
      <c r="E33" s="87" t="s">
        <v>206</v>
      </c>
      <c r="F33" s="87" t="s">
        <v>207</v>
      </c>
      <c r="G33" s="290">
        <v>7.92E-3</v>
      </c>
      <c r="H33" s="417"/>
      <c r="I33" s="212" t="s">
        <v>143</v>
      </c>
      <c r="J33" s="104"/>
      <c r="K33" s="104"/>
      <c r="L33" s="75"/>
      <c r="M33" s="75"/>
      <c r="N33" s="104"/>
      <c r="O33" s="104"/>
      <c r="P33" s="109" t="s">
        <v>740</v>
      </c>
      <c r="Q33" s="181"/>
      <c r="R33" s="103"/>
      <c r="S33" s="103"/>
      <c r="T33" s="103"/>
      <c r="U33" s="103"/>
      <c r="V33" s="103"/>
      <c r="W33" s="104"/>
      <c r="X33" s="104"/>
      <c r="Y33" s="104"/>
      <c r="Z33" s="104"/>
      <c r="AA33" s="104"/>
      <c r="AB33" s="103"/>
      <c r="AC33" s="103"/>
      <c r="AD33" s="104"/>
      <c r="AE33" s="104"/>
      <c r="AF33" s="104"/>
      <c r="AG33" s="104"/>
      <c r="AH33" s="104"/>
      <c r="AI33" s="104"/>
      <c r="AJ33" s="75"/>
      <c r="AK33" s="83"/>
      <c r="AL33" s="83"/>
      <c r="AM33" s="83"/>
      <c r="AN33" s="84"/>
    </row>
    <row r="34" spans="1:40" ht="48" x14ac:dyDescent="0.25">
      <c r="A34" s="420"/>
      <c r="B34" s="423"/>
      <c r="C34" s="427"/>
      <c r="D34" s="427"/>
      <c r="E34" s="87" t="s">
        <v>208</v>
      </c>
      <c r="F34" s="87" t="s">
        <v>209</v>
      </c>
      <c r="G34" s="290">
        <v>7.92E-3</v>
      </c>
      <c r="H34" s="417"/>
      <c r="I34" s="212" t="s">
        <v>143</v>
      </c>
      <c r="J34" s="104"/>
      <c r="K34" s="104"/>
      <c r="L34" s="75"/>
      <c r="M34" s="75"/>
      <c r="N34" s="104"/>
      <c r="O34" s="104"/>
      <c r="P34" s="109" t="s">
        <v>740</v>
      </c>
      <c r="Q34" s="181"/>
      <c r="R34" s="103"/>
      <c r="S34" s="103"/>
      <c r="T34" s="103"/>
      <c r="U34" s="103"/>
      <c r="V34" s="103"/>
      <c r="W34" s="104"/>
      <c r="X34" s="104"/>
      <c r="Y34" s="104"/>
      <c r="Z34" s="103"/>
      <c r="AA34" s="103"/>
      <c r="AB34" s="103"/>
      <c r="AC34" s="103"/>
      <c r="AD34" s="104"/>
      <c r="AE34" s="104"/>
      <c r="AF34" s="104"/>
      <c r="AG34" s="104"/>
      <c r="AH34" s="104"/>
      <c r="AI34" s="104"/>
      <c r="AJ34" s="75"/>
      <c r="AK34" s="83"/>
      <c r="AL34" s="83"/>
      <c r="AM34" s="83"/>
      <c r="AN34" s="84"/>
    </row>
    <row r="35" spans="1:40" ht="47.25" customHeight="1" x14ac:dyDescent="0.25">
      <c r="A35" s="421"/>
      <c r="B35" s="424"/>
      <c r="C35" s="428"/>
      <c r="D35" s="428"/>
      <c r="E35" s="87" t="s">
        <v>210</v>
      </c>
      <c r="F35" s="87" t="s">
        <v>205</v>
      </c>
      <c r="G35" s="290">
        <v>7.92E-3</v>
      </c>
      <c r="H35" s="418"/>
      <c r="I35" s="212" t="s">
        <v>143</v>
      </c>
      <c r="J35" s="104"/>
      <c r="K35" s="104"/>
      <c r="L35" s="75"/>
      <c r="M35" s="75"/>
      <c r="N35" s="103"/>
      <c r="O35" s="103"/>
      <c r="P35" s="109" t="s">
        <v>740</v>
      </c>
      <c r="Q35" s="181"/>
      <c r="R35" s="103"/>
      <c r="S35" s="103"/>
      <c r="T35" s="103"/>
      <c r="U35" s="103"/>
      <c r="V35" s="103"/>
      <c r="W35" s="103"/>
      <c r="X35" s="103"/>
      <c r="Y35" s="103"/>
      <c r="Z35" s="103"/>
      <c r="AA35" s="103"/>
      <c r="AB35" s="103"/>
      <c r="AC35" s="103"/>
      <c r="AD35" s="104"/>
      <c r="AE35" s="104"/>
      <c r="AF35" s="104"/>
      <c r="AG35" s="104"/>
      <c r="AH35" s="104"/>
      <c r="AI35" s="104"/>
      <c r="AJ35" s="104"/>
      <c r="AK35" s="83"/>
      <c r="AL35" s="83"/>
      <c r="AM35" s="83"/>
      <c r="AN35" s="84"/>
    </row>
    <row r="36" spans="1:40" ht="33" customHeight="1" x14ac:dyDescent="0.25">
      <c r="A36" s="419">
        <v>6</v>
      </c>
      <c r="B36" s="422" t="s">
        <v>211</v>
      </c>
      <c r="C36" s="446">
        <f>SUM(U36,U37,U38,U39,U40,U41,U42,U43,U44,U45,U46,AC36,AC37,AC38,AC39,AC40,AC41,AC42,AC43,AC44,AC45,AC46)</f>
        <v>0</v>
      </c>
      <c r="D36" s="443">
        <v>5.5500000000000001E-2</v>
      </c>
      <c r="E36" s="87" t="s">
        <v>212</v>
      </c>
      <c r="F36" s="87" t="s">
        <v>213</v>
      </c>
      <c r="G36" s="290">
        <v>5.0400000000000002E-3</v>
      </c>
      <c r="H36" s="416" t="s">
        <v>214</v>
      </c>
      <c r="I36" s="212" t="s">
        <v>143</v>
      </c>
      <c r="J36" s="104"/>
      <c r="K36" s="104"/>
      <c r="L36" s="104"/>
      <c r="M36" s="152"/>
      <c r="N36" s="103"/>
      <c r="O36" s="103"/>
      <c r="P36" s="103"/>
      <c r="Q36" s="103"/>
      <c r="R36" s="103"/>
      <c r="S36" s="103"/>
      <c r="T36" s="109" t="s">
        <v>741</v>
      </c>
      <c r="U36" s="181"/>
      <c r="V36" s="103"/>
      <c r="W36" s="103"/>
      <c r="X36" s="103"/>
      <c r="Y36" s="103"/>
      <c r="Z36" s="103"/>
      <c r="AA36" s="103"/>
      <c r="AB36" s="109" t="s">
        <v>744</v>
      </c>
      <c r="AC36" s="181"/>
      <c r="AD36" s="103"/>
      <c r="AE36" s="103"/>
      <c r="AF36" s="103"/>
      <c r="AG36" s="103"/>
      <c r="AH36" s="104"/>
      <c r="AI36" s="104"/>
      <c r="AJ36" s="104"/>
      <c r="AK36" s="83"/>
      <c r="AL36" s="83"/>
      <c r="AM36" s="83"/>
      <c r="AN36" s="84"/>
    </row>
    <row r="37" spans="1:40" ht="30.6" customHeight="1" x14ac:dyDescent="0.25">
      <c r="A37" s="420"/>
      <c r="B37" s="423"/>
      <c r="C37" s="447"/>
      <c r="D37" s="444"/>
      <c r="E37" s="87" t="s">
        <v>215</v>
      </c>
      <c r="F37" s="87" t="s">
        <v>216</v>
      </c>
      <c r="G37" s="290">
        <v>5.0400000000000002E-3</v>
      </c>
      <c r="H37" s="417"/>
      <c r="I37" s="212" t="s">
        <v>143</v>
      </c>
      <c r="J37" s="104"/>
      <c r="K37" s="104"/>
      <c r="L37" s="104"/>
      <c r="M37" s="152"/>
      <c r="N37" s="103"/>
      <c r="O37" s="103"/>
      <c r="P37" s="103"/>
      <c r="Q37" s="103"/>
      <c r="R37" s="103"/>
      <c r="S37" s="103"/>
      <c r="T37" s="109" t="s">
        <v>741</v>
      </c>
      <c r="U37" s="181"/>
      <c r="V37" s="103"/>
      <c r="W37" s="103"/>
      <c r="X37" s="103"/>
      <c r="Y37" s="103"/>
      <c r="Z37" s="103"/>
      <c r="AA37" s="103"/>
      <c r="AB37" s="109" t="s">
        <v>744</v>
      </c>
      <c r="AC37" s="181"/>
      <c r="AD37" s="103"/>
      <c r="AE37" s="103"/>
      <c r="AF37" s="103"/>
      <c r="AG37" s="103"/>
      <c r="AH37" s="104"/>
      <c r="AI37" s="104"/>
      <c r="AJ37" s="104"/>
      <c r="AK37" s="83"/>
      <c r="AL37" s="83"/>
      <c r="AM37" s="83"/>
      <c r="AN37" s="84"/>
    </row>
    <row r="38" spans="1:40" ht="27" customHeight="1" x14ac:dyDescent="0.25">
      <c r="A38" s="420"/>
      <c r="B38" s="423"/>
      <c r="C38" s="447"/>
      <c r="D38" s="444"/>
      <c r="E38" s="87" t="s">
        <v>217</v>
      </c>
      <c r="F38" s="87" t="s">
        <v>218</v>
      </c>
      <c r="G38" s="290">
        <v>5.0400000000000002E-3</v>
      </c>
      <c r="H38" s="417"/>
      <c r="I38" s="212" t="s">
        <v>143</v>
      </c>
      <c r="J38" s="104"/>
      <c r="K38" s="104"/>
      <c r="L38" s="104"/>
      <c r="M38" s="152"/>
      <c r="N38" s="103"/>
      <c r="O38" s="103"/>
      <c r="P38" s="103"/>
      <c r="Q38" s="103"/>
      <c r="R38" s="103"/>
      <c r="S38" s="103"/>
      <c r="T38" s="109" t="s">
        <v>741</v>
      </c>
      <c r="U38" s="181"/>
      <c r="V38" s="103"/>
      <c r="W38" s="103"/>
      <c r="X38" s="103"/>
      <c r="Y38" s="103"/>
      <c r="Z38" s="103"/>
      <c r="AA38" s="103"/>
      <c r="AB38" s="109" t="s">
        <v>744</v>
      </c>
      <c r="AC38" s="181"/>
      <c r="AD38" s="103"/>
      <c r="AE38" s="103"/>
      <c r="AF38" s="103"/>
      <c r="AG38" s="103"/>
      <c r="AH38" s="104"/>
      <c r="AI38" s="104"/>
      <c r="AJ38" s="104"/>
      <c r="AK38" s="83"/>
      <c r="AL38" s="83"/>
      <c r="AM38" s="83"/>
      <c r="AN38" s="84"/>
    </row>
    <row r="39" spans="1:40" ht="22.9" customHeight="1" x14ac:dyDescent="0.25">
      <c r="A39" s="420"/>
      <c r="B39" s="423"/>
      <c r="C39" s="447"/>
      <c r="D39" s="444"/>
      <c r="E39" s="87" t="s">
        <v>219</v>
      </c>
      <c r="F39" s="87" t="s">
        <v>220</v>
      </c>
      <c r="G39" s="290">
        <v>5.0400000000000002E-3</v>
      </c>
      <c r="H39" s="417"/>
      <c r="I39" s="212" t="s">
        <v>143</v>
      </c>
      <c r="J39" s="104"/>
      <c r="K39" s="104"/>
      <c r="L39" s="104"/>
      <c r="M39" s="152"/>
      <c r="N39" s="103"/>
      <c r="O39" s="103"/>
      <c r="P39" s="103"/>
      <c r="Q39" s="103"/>
      <c r="R39" s="103"/>
      <c r="S39" s="103"/>
      <c r="T39" s="109" t="s">
        <v>741</v>
      </c>
      <c r="U39" s="181"/>
      <c r="V39" s="103"/>
      <c r="W39" s="103"/>
      <c r="X39" s="103"/>
      <c r="Y39" s="103"/>
      <c r="Z39" s="103"/>
      <c r="AA39" s="103"/>
      <c r="AB39" s="109" t="s">
        <v>744</v>
      </c>
      <c r="AC39" s="181"/>
      <c r="AD39" s="103"/>
      <c r="AE39" s="103"/>
      <c r="AF39" s="103"/>
      <c r="AG39" s="103"/>
      <c r="AH39" s="104"/>
      <c r="AI39" s="104"/>
      <c r="AJ39" s="104"/>
      <c r="AK39" s="83"/>
      <c r="AL39" s="83"/>
      <c r="AM39" s="83"/>
      <c r="AN39" s="84"/>
    </row>
    <row r="40" spans="1:40" ht="27" customHeight="1" x14ac:dyDescent="0.25">
      <c r="A40" s="420"/>
      <c r="B40" s="423"/>
      <c r="C40" s="447"/>
      <c r="D40" s="444"/>
      <c r="E40" s="87" t="s">
        <v>221</v>
      </c>
      <c r="F40" s="87" t="s">
        <v>220</v>
      </c>
      <c r="G40" s="290">
        <v>5.0400000000000002E-3</v>
      </c>
      <c r="H40" s="417"/>
      <c r="I40" s="212" t="s">
        <v>143</v>
      </c>
      <c r="J40" s="104"/>
      <c r="K40" s="104"/>
      <c r="L40" s="104"/>
      <c r="M40" s="152"/>
      <c r="N40" s="103"/>
      <c r="O40" s="103"/>
      <c r="P40" s="103"/>
      <c r="Q40" s="103"/>
      <c r="R40" s="103"/>
      <c r="S40" s="103"/>
      <c r="T40" s="109" t="s">
        <v>741</v>
      </c>
      <c r="U40" s="181"/>
      <c r="V40" s="103"/>
      <c r="W40" s="103"/>
      <c r="X40" s="103"/>
      <c r="Y40" s="103"/>
      <c r="Z40" s="103"/>
      <c r="AA40" s="103"/>
      <c r="AB40" s="109" t="s">
        <v>744</v>
      </c>
      <c r="AC40" s="181"/>
      <c r="AD40" s="103"/>
      <c r="AE40" s="103"/>
      <c r="AF40" s="103"/>
      <c r="AG40" s="103"/>
      <c r="AH40" s="104"/>
      <c r="AI40" s="104"/>
      <c r="AJ40" s="104"/>
      <c r="AK40" s="83"/>
      <c r="AL40" s="83"/>
      <c r="AM40" s="83"/>
      <c r="AN40" s="84"/>
    </row>
    <row r="41" spans="1:40" ht="22.9" customHeight="1" x14ac:dyDescent="0.25">
      <c r="A41" s="420"/>
      <c r="B41" s="423"/>
      <c r="C41" s="447"/>
      <c r="D41" s="444"/>
      <c r="E41" s="87" t="s">
        <v>222</v>
      </c>
      <c r="F41" s="87" t="s">
        <v>223</v>
      </c>
      <c r="G41" s="290">
        <v>5.0400000000000002E-3</v>
      </c>
      <c r="H41" s="417"/>
      <c r="I41" s="212" t="s">
        <v>143</v>
      </c>
      <c r="J41" s="104"/>
      <c r="K41" s="103"/>
      <c r="L41" s="103"/>
      <c r="M41" s="203"/>
      <c r="N41" s="103"/>
      <c r="O41" s="103"/>
      <c r="P41" s="103"/>
      <c r="Q41" s="103"/>
      <c r="R41" s="103"/>
      <c r="S41" s="103"/>
      <c r="T41" s="109" t="s">
        <v>741</v>
      </c>
      <c r="U41" s="181"/>
      <c r="V41" s="103"/>
      <c r="W41" s="103"/>
      <c r="X41" s="103"/>
      <c r="Y41" s="103"/>
      <c r="Z41" s="103"/>
      <c r="AA41" s="103"/>
      <c r="AB41" s="109" t="s">
        <v>744</v>
      </c>
      <c r="AC41" s="181"/>
      <c r="AD41" s="103"/>
      <c r="AE41" s="103"/>
      <c r="AF41" s="103"/>
      <c r="AG41" s="103"/>
      <c r="AH41" s="104"/>
      <c r="AI41" s="104"/>
      <c r="AJ41" s="104"/>
      <c r="AK41" s="83"/>
      <c r="AL41" s="83"/>
      <c r="AM41" s="83"/>
      <c r="AN41" s="84"/>
    </row>
    <row r="42" spans="1:40" ht="33" customHeight="1" x14ac:dyDescent="0.25">
      <c r="A42" s="420"/>
      <c r="B42" s="423"/>
      <c r="C42" s="447"/>
      <c r="D42" s="444"/>
      <c r="E42" s="87" t="s">
        <v>224</v>
      </c>
      <c r="F42" s="87" t="s">
        <v>220</v>
      </c>
      <c r="G42" s="290">
        <v>5.0400000000000002E-3</v>
      </c>
      <c r="H42" s="417"/>
      <c r="I42" s="212" t="s">
        <v>143</v>
      </c>
      <c r="J42" s="104"/>
      <c r="K42" s="103"/>
      <c r="L42" s="103"/>
      <c r="M42" s="203"/>
      <c r="N42" s="103"/>
      <c r="O42" s="103"/>
      <c r="P42" s="103"/>
      <c r="Q42" s="103"/>
      <c r="R42" s="103"/>
      <c r="S42" s="103"/>
      <c r="T42" s="109" t="s">
        <v>741</v>
      </c>
      <c r="U42" s="181"/>
      <c r="V42" s="103"/>
      <c r="W42" s="103"/>
      <c r="X42" s="103"/>
      <c r="Y42" s="103"/>
      <c r="Z42" s="103"/>
      <c r="AA42" s="103"/>
      <c r="AB42" s="109" t="s">
        <v>744</v>
      </c>
      <c r="AC42" s="181"/>
      <c r="AD42" s="103"/>
      <c r="AE42" s="103"/>
      <c r="AF42" s="103"/>
      <c r="AG42" s="103"/>
      <c r="AH42" s="104"/>
      <c r="AI42" s="104"/>
      <c r="AJ42" s="104"/>
      <c r="AK42" s="83"/>
      <c r="AL42" s="83"/>
      <c r="AM42" s="83"/>
      <c r="AN42" s="84"/>
    </row>
    <row r="43" spans="1:40" ht="28.9" customHeight="1" x14ac:dyDescent="0.25">
      <c r="A43" s="420"/>
      <c r="B43" s="423"/>
      <c r="C43" s="447"/>
      <c r="D43" s="444"/>
      <c r="E43" s="87" t="s">
        <v>225</v>
      </c>
      <c r="F43" s="87" t="s">
        <v>220</v>
      </c>
      <c r="G43" s="290">
        <v>5.0400000000000002E-3</v>
      </c>
      <c r="H43" s="417"/>
      <c r="I43" s="212" t="s">
        <v>143</v>
      </c>
      <c r="J43" s="104"/>
      <c r="K43" s="103"/>
      <c r="L43" s="103"/>
      <c r="M43" s="203"/>
      <c r="N43" s="103"/>
      <c r="O43" s="103"/>
      <c r="P43" s="103"/>
      <c r="Q43" s="103"/>
      <c r="R43" s="103"/>
      <c r="S43" s="103"/>
      <c r="T43" s="109" t="s">
        <v>741</v>
      </c>
      <c r="U43" s="181"/>
      <c r="V43" s="103"/>
      <c r="W43" s="103"/>
      <c r="X43" s="103"/>
      <c r="Y43" s="103"/>
      <c r="Z43" s="103"/>
      <c r="AA43" s="103"/>
      <c r="AB43" s="109" t="s">
        <v>744</v>
      </c>
      <c r="AC43" s="181"/>
      <c r="AD43" s="103"/>
      <c r="AE43" s="103"/>
      <c r="AF43" s="103"/>
      <c r="AG43" s="103"/>
      <c r="AH43" s="104"/>
      <c r="AI43" s="104"/>
      <c r="AJ43" s="104"/>
      <c r="AK43" s="83"/>
      <c r="AL43" s="83"/>
      <c r="AM43" s="83"/>
      <c r="AN43" s="84"/>
    </row>
    <row r="44" spans="1:40" ht="30.6" customHeight="1" x14ac:dyDescent="0.25">
      <c r="A44" s="420"/>
      <c r="B44" s="423"/>
      <c r="C44" s="447"/>
      <c r="D44" s="444"/>
      <c r="E44" s="87" t="s">
        <v>226</v>
      </c>
      <c r="F44" s="87" t="s">
        <v>220</v>
      </c>
      <c r="G44" s="290">
        <v>5.0400000000000002E-3</v>
      </c>
      <c r="H44" s="417"/>
      <c r="I44" s="212" t="s">
        <v>143</v>
      </c>
      <c r="J44" s="104"/>
      <c r="K44" s="103"/>
      <c r="L44" s="103"/>
      <c r="M44" s="203"/>
      <c r="N44" s="103"/>
      <c r="O44" s="103"/>
      <c r="P44" s="103"/>
      <c r="Q44" s="103"/>
      <c r="R44" s="103"/>
      <c r="S44" s="103"/>
      <c r="T44" s="109" t="s">
        <v>741</v>
      </c>
      <c r="U44" s="181"/>
      <c r="V44" s="103"/>
      <c r="W44" s="103"/>
      <c r="X44" s="103"/>
      <c r="Y44" s="103"/>
      <c r="Z44" s="103"/>
      <c r="AA44" s="103"/>
      <c r="AB44" s="109" t="s">
        <v>744</v>
      </c>
      <c r="AC44" s="181"/>
      <c r="AD44" s="103"/>
      <c r="AE44" s="103"/>
      <c r="AF44" s="103"/>
      <c r="AG44" s="103"/>
      <c r="AH44" s="104"/>
      <c r="AI44" s="104"/>
      <c r="AJ44" s="104"/>
      <c r="AK44" s="83"/>
      <c r="AL44" s="83"/>
      <c r="AM44" s="83"/>
      <c r="AN44" s="84"/>
    </row>
    <row r="45" spans="1:40" ht="33" customHeight="1" x14ac:dyDescent="0.25">
      <c r="A45" s="420"/>
      <c r="B45" s="423"/>
      <c r="C45" s="447"/>
      <c r="D45" s="444"/>
      <c r="E45" s="87" t="s">
        <v>227</v>
      </c>
      <c r="F45" s="87" t="s">
        <v>220</v>
      </c>
      <c r="G45" s="290">
        <v>5.0400000000000002E-3</v>
      </c>
      <c r="H45" s="417"/>
      <c r="I45" s="212" t="s">
        <v>143</v>
      </c>
      <c r="J45" s="104"/>
      <c r="K45" s="103"/>
      <c r="L45" s="103"/>
      <c r="M45" s="203"/>
      <c r="N45" s="103"/>
      <c r="O45" s="103"/>
      <c r="P45" s="103"/>
      <c r="Q45" s="103"/>
      <c r="R45" s="103"/>
      <c r="S45" s="103"/>
      <c r="T45" s="109" t="s">
        <v>741</v>
      </c>
      <c r="U45" s="181"/>
      <c r="V45" s="103"/>
      <c r="W45" s="103"/>
      <c r="X45" s="103"/>
      <c r="Y45" s="103"/>
      <c r="Z45" s="103"/>
      <c r="AA45" s="103"/>
      <c r="AB45" s="109" t="s">
        <v>744</v>
      </c>
      <c r="AC45" s="181"/>
      <c r="AD45" s="103"/>
      <c r="AE45" s="103"/>
      <c r="AF45" s="103"/>
      <c r="AG45" s="103"/>
      <c r="AH45" s="104"/>
      <c r="AI45" s="104"/>
      <c r="AJ45" s="104"/>
      <c r="AK45" s="83"/>
      <c r="AL45" s="83"/>
      <c r="AM45" s="83"/>
      <c r="AN45" s="84"/>
    </row>
    <row r="46" spans="1:40" ht="36.6" customHeight="1" x14ac:dyDescent="0.25">
      <c r="A46" s="421"/>
      <c r="B46" s="433"/>
      <c r="C46" s="448"/>
      <c r="D46" s="445"/>
      <c r="E46" s="87" t="s">
        <v>228</v>
      </c>
      <c r="F46" s="87" t="s">
        <v>229</v>
      </c>
      <c r="G46" s="290">
        <v>5.0400000000000002E-3</v>
      </c>
      <c r="H46" s="418"/>
      <c r="I46" s="212" t="s">
        <v>143</v>
      </c>
      <c r="J46" s="104"/>
      <c r="K46" s="103"/>
      <c r="L46" s="103"/>
      <c r="M46" s="203"/>
      <c r="N46" s="103"/>
      <c r="O46" s="103"/>
      <c r="P46" s="103"/>
      <c r="Q46" s="103"/>
      <c r="R46" s="103"/>
      <c r="S46" s="103"/>
      <c r="T46" s="109" t="s">
        <v>741</v>
      </c>
      <c r="U46" s="181"/>
      <c r="V46" s="103"/>
      <c r="W46" s="103"/>
      <c r="X46" s="103"/>
      <c r="Y46" s="103"/>
      <c r="Z46" s="103"/>
      <c r="AA46" s="103"/>
      <c r="AB46" s="109" t="s">
        <v>744</v>
      </c>
      <c r="AC46" s="181"/>
      <c r="AD46" s="103"/>
      <c r="AE46" s="103"/>
      <c r="AF46" s="103"/>
      <c r="AG46" s="103"/>
      <c r="AH46" s="104"/>
      <c r="AI46" s="104"/>
      <c r="AJ46" s="104"/>
      <c r="AK46" s="83"/>
      <c r="AL46" s="83"/>
      <c r="AM46" s="83"/>
      <c r="AN46" s="84"/>
    </row>
    <row r="47" spans="1:40" ht="28.9" customHeight="1" x14ac:dyDescent="0.25">
      <c r="A47" s="419">
        <v>7</v>
      </c>
      <c r="B47" s="434" t="s">
        <v>230</v>
      </c>
      <c r="C47" s="440">
        <f>SUM(Q47,Q48,Q49,Q50,Q51,Q52,Q53,Q54,Q55,Q56,Q57,Q58,Q59,Q60,Q61,Q62,Q63,Q64,Q65,Q66,Q67,Q68,Q69,Q70,Q71,AE47,AE48,AE49,AE50,AE51,AE52,AE53,AE54,AE55,AE56,AE57,AE58,AE59,AE60,AE61,AE62,AE63,AE64,AE65,AE66,AE67,AE68,AE69,AE70,AE71)</f>
        <v>0</v>
      </c>
      <c r="D47" s="426">
        <v>5.5500000000000001E-2</v>
      </c>
      <c r="E47" s="212"/>
      <c r="F47" s="212" t="s">
        <v>231</v>
      </c>
      <c r="G47" s="290">
        <v>2.2200000000000002E-3</v>
      </c>
      <c r="H47" s="437" t="s">
        <v>232</v>
      </c>
      <c r="I47" s="212" t="s">
        <v>233</v>
      </c>
      <c r="J47" s="104"/>
      <c r="K47" s="104"/>
      <c r="L47" s="141"/>
      <c r="M47" s="203"/>
      <c r="N47" s="302"/>
      <c r="O47" s="103"/>
      <c r="P47" s="109" t="s">
        <v>740</v>
      </c>
      <c r="Q47" s="166"/>
      <c r="R47" s="103"/>
      <c r="S47" s="103"/>
      <c r="T47" s="103"/>
      <c r="U47" s="103"/>
      <c r="V47" s="103"/>
      <c r="W47" s="103"/>
      <c r="X47" s="103"/>
      <c r="Y47" s="103"/>
      <c r="Z47" s="103"/>
      <c r="AA47" s="103"/>
      <c r="AB47" s="103"/>
      <c r="AC47" s="103"/>
      <c r="AD47" s="167" t="s">
        <v>745</v>
      </c>
      <c r="AE47" s="166"/>
      <c r="AF47" s="103"/>
      <c r="AG47" s="103"/>
      <c r="AH47" s="104"/>
      <c r="AI47" s="104"/>
      <c r="AJ47" s="104"/>
      <c r="AK47" s="83"/>
      <c r="AL47" s="83"/>
      <c r="AM47" s="83"/>
      <c r="AN47" s="77"/>
    </row>
    <row r="48" spans="1:40" ht="28.9" customHeight="1" x14ac:dyDescent="0.25">
      <c r="A48" s="420"/>
      <c r="B48" s="435"/>
      <c r="C48" s="441"/>
      <c r="D48" s="427"/>
      <c r="E48" s="212" t="s">
        <v>145</v>
      </c>
      <c r="F48" s="212" t="s">
        <v>216</v>
      </c>
      <c r="G48" s="290">
        <v>2.2200000000000002E-3</v>
      </c>
      <c r="H48" s="438"/>
      <c r="I48" s="212" t="s">
        <v>233</v>
      </c>
      <c r="J48" s="104"/>
      <c r="K48" s="104"/>
      <c r="L48" s="141"/>
      <c r="M48" s="203"/>
      <c r="N48" s="103"/>
      <c r="O48" s="103"/>
      <c r="P48" s="109" t="s">
        <v>740</v>
      </c>
      <c r="Q48" s="166"/>
      <c r="R48" s="103"/>
      <c r="S48" s="103"/>
      <c r="T48" s="103"/>
      <c r="U48" s="103"/>
      <c r="V48" s="103"/>
      <c r="W48" s="103"/>
      <c r="X48" s="103"/>
      <c r="Y48" s="103"/>
      <c r="Z48" s="103"/>
      <c r="AA48" s="103"/>
      <c r="AB48" s="103"/>
      <c r="AC48" s="103"/>
      <c r="AD48" s="167" t="s">
        <v>745</v>
      </c>
      <c r="AE48" s="166"/>
      <c r="AF48" s="103"/>
      <c r="AG48" s="103"/>
      <c r="AH48" s="104"/>
      <c r="AI48" s="104"/>
      <c r="AJ48" s="104"/>
      <c r="AK48" s="83"/>
      <c r="AL48" s="83"/>
      <c r="AM48" s="83"/>
      <c r="AN48" s="77"/>
    </row>
    <row r="49" spans="1:40" ht="28.9" customHeight="1" x14ac:dyDescent="0.25">
      <c r="A49" s="420"/>
      <c r="B49" s="435"/>
      <c r="C49" s="441"/>
      <c r="D49" s="427"/>
      <c r="E49" s="212" t="s">
        <v>234</v>
      </c>
      <c r="F49" s="212" t="s">
        <v>235</v>
      </c>
      <c r="G49" s="290">
        <v>2.2200000000000002E-3</v>
      </c>
      <c r="H49" s="438"/>
      <c r="I49" s="212" t="s">
        <v>233</v>
      </c>
      <c r="J49" s="104"/>
      <c r="K49" s="104"/>
      <c r="L49" s="141"/>
      <c r="M49" s="203"/>
      <c r="N49" s="103"/>
      <c r="O49" s="103"/>
      <c r="P49" s="109" t="s">
        <v>740</v>
      </c>
      <c r="Q49" s="166"/>
      <c r="R49" s="103"/>
      <c r="S49" s="103"/>
      <c r="T49" s="103"/>
      <c r="U49" s="103"/>
      <c r="V49" s="103"/>
      <c r="W49" s="103"/>
      <c r="X49" s="103"/>
      <c r="Y49" s="103"/>
      <c r="Z49" s="103"/>
      <c r="AA49" s="103"/>
      <c r="AB49" s="103"/>
      <c r="AC49" s="103"/>
      <c r="AD49" s="167" t="s">
        <v>745</v>
      </c>
      <c r="AE49" s="166"/>
      <c r="AF49" s="103"/>
      <c r="AG49" s="103"/>
      <c r="AH49" s="104"/>
      <c r="AI49" s="104"/>
      <c r="AJ49" s="104"/>
      <c r="AK49" s="83"/>
      <c r="AL49" s="83"/>
      <c r="AM49" s="83"/>
      <c r="AN49" s="77"/>
    </row>
    <row r="50" spans="1:40" ht="34.15" customHeight="1" x14ac:dyDescent="0.25">
      <c r="A50" s="420"/>
      <c r="B50" s="435"/>
      <c r="C50" s="441"/>
      <c r="D50" s="427"/>
      <c r="E50" s="212" t="s">
        <v>236</v>
      </c>
      <c r="F50" s="212" t="s">
        <v>237</v>
      </c>
      <c r="G50" s="290">
        <v>2.2200000000000002E-3</v>
      </c>
      <c r="H50" s="438"/>
      <c r="I50" s="212" t="s">
        <v>238</v>
      </c>
      <c r="J50" s="104"/>
      <c r="K50" s="104"/>
      <c r="L50" s="141"/>
      <c r="M50" s="203"/>
      <c r="N50" s="103"/>
      <c r="O50" s="103"/>
      <c r="P50" s="109" t="s">
        <v>740</v>
      </c>
      <c r="Q50" s="166"/>
      <c r="R50" s="103"/>
      <c r="S50" s="103"/>
      <c r="T50" s="103"/>
      <c r="U50" s="103"/>
      <c r="V50" s="103"/>
      <c r="W50" s="103"/>
      <c r="X50" s="103"/>
      <c r="Y50" s="103"/>
      <c r="Z50" s="103"/>
      <c r="AA50" s="103"/>
      <c r="AB50" s="103"/>
      <c r="AC50" s="103"/>
      <c r="AD50" s="167" t="s">
        <v>745</v>
      </c>
      <c r="AE50" s="166"/>
      <c r="AF50" s="103"/>
      <c r="AG50" s="103"/>
      <c r="AH50" s="104"/>
      <c r="AI50" s="104"/>
      <c r="AJ50" s="104"/>
      <c r="AK50" s="83"/>
      <c r="AL50" s="83"/>
      <c r="AM50" s="83"/>
      <c r="AN50" s="77"/>
    </row>
    <row r="51" spans="1:40" ht="34.15" customHeight="1" x14ac:dyDescent="0.25">
      <c r="A51" s="420"/>
      <c r="B51" s="435"/>
      <c r="C51" s="441"/>
      <c r="D51" s="427"/>
      <c r="E51" s="212" t="s">
        <v>239</v>
      </c>
      <c r="F51" s="212" t="s">
        <v>240</v>
      </c>
      <c r="G51" s="290">
        <v>2.2200000000000002E-3</v>
      </c>
      <c r="H51" s="438"/>
      <c r="I51" s="212" t="s">
        <v>238</v>
      </c>
      <c r="J51" s="104"/>
      <c r="K51" s="104"/>
      <c r="L51" s="141"/>
      <c r="M51" s="203"/>
      <c r="N51" s="103"/>
      <c r="O51" s="103"/>
      <c r="P51" s="109" t="s">
        <v>740</v>
      </c>
      <c r="Q51" s="166"/>
      <c r="R51" s="103"/>
      <c r="S51" s="103"/>
      <c r="T51" s="103"/>
      <c r="U51" s="103"/>
      <c r="V51" s="103"/>
      <c r="W51" s="103"/>
      <c r="X51" s="103"/>
      <c r="Y51" s="103"/>
      <c r="Z51" s="103"/>
      <c r="AA51" s="103"/>
      <c r="AB51" s="103"/>
      <c r="AC51" s="103"/>
      <c r="AD51" s="167" t="s">
        <v>745</v>
      </c>
      <c r="AE51" s="166"/>
      <c r="AF51" s="103"/>
      <c r="AG51" s="103"/>
      <c r="AH51" s="104"/>
      <c r="AI51" s="104"/>
      <c r="AJ51" s="104"/>
      <c r="AK51" s="83"/>
      <c r="AL51" s="83"/>
      <c r="AM51" s="83"/>
      <c r="AN51" s="77"/>
    </row>
    <row r="52" spans="1:40" ht="34.15" customHeight="1" x14ac:dyDescent="0.25">
      <c r="A52" s="420"/>
      <c r="B52" s="435"/>
      <c r="C52" s="441"/>
      <c r="D52" s="427"/>
      <c r="E52" s="212" t="s">
        <v>241</v>
      </c>
      <c r="F52" s="212" t="s">
        <v>242</v>
      </c>
      <c r="G52" s="290">
        <v>2.2200000000000002E-3</v>
      </c>
      <c r="H52" s="438"/>
      <c r="I52" s="212" t="s">
        <v>243</v>
      </c>
      <c r="J52" s="104"/>
      <c r="K52" s="104"/>
      <c r="L52" s="141"/>
      <c r="M52" s="203"/>
      <c r="N52" s="103"/>
      <c r="O52" s="103"/>
      <c r="P52" s="109" t="s">
        <v>740</v>
      </c>
      <c r="Q52" s="166"/>
      <c r="R52" s="103"/>
      <c r="S52" s="103"/>
      <c r="T52" s="103"/>
      <c r="U52" s="103"/>
      <c r="V52" s="103"/>
      <c r="W52" s="103"/>
      <c r="X52" s="103"/>
      <c r="Y52" s="103"/>
      <c r="Z52" s="103"/>
      <c r="AA52" s="103"/>
      <c r="AB52" s="103"/>
      <c r="AC52" s="103"/>
      <c r="AD52" s="167" t="s">
        <v>745</v>
      </c>
      <c r="AE52" s="166"/>
      <c r="AF52" s="103"/>
      <c r="AG52" s="103"/>
      <c r="AH52" s="104"/>
      <c r="AI52" s="104"/>
      <c r="AJ52" s="104"/>
      <c r="AK52" s="83"/>
      <c r="AL52" s="83"/>
      <c r="AM52" s="83"/>
      <c r="AN52" s="77"/>
    </row>
    <row r="53" spans="1:40" ht="45.6" customHeight="1" x14ac:dyDescent="0.25">
      <c r="A53" s="420"/>
      <c r="B53" s="435"/>
      <c r="C53" s="441"/>
      <c r="D53" s="427"/>
      <c r="E53" s="212" t="s">
        <v>244</v>
      </c>
      <c r="F53" s="212" t="s">
        <v>244</v>
      </c>
      <c r="G53" s="290">
        <v>2.2200000000000002E-3</v>
      </c>
      <c r="H53" s="438"/>
      <c r="I53" s="212" t="s">
        <v>245</v>
      </c>
      <c r="J53" s="104"/>
      <c r="K53" s="104"/>
      <c r="L53" s="141"/>
      <c r="M53" s="203"/>
      <c r="N53" s="103"/>
      <c r="O53" s="103"/>
      <c r="P53" s="109" t="s">
        <v>740</v>
      </c>
      <c r="Q53" s="166"/>
      <c r="R53" s="103"/>
      <c r="S53" s="103"/>
      <c r="T53" s="103"/>
      <c r="U53" s="103"/>
      <c r="V53" s="103"/>
      <c r="W53" s="103"/>
      <c r="X53" s="103"/>
      <c r="Y53" s="103"/>
      <c r="Z53" s="103"/>
      <c r="AA53" s="103"/>
      <c r="AB53" s="103"/>
      <c r="AC53" s="103"/>
      <c r="AD53" s="167" t="s">
        <v>745</v>
      </c>
      <c r="AE53" s="166"/>
      <c r="AF53" s="103"/>
      <c r="AG53" s="103"/>
      <c r="AH53" s="104"/>
      <c r="AI53" s="104"/>
      <c r="AJ53" s="104"/>
      <c r="AK53" s="83"/>
      <c r="AL53" s="83"/>
      <c r="AM53" s="83"/>
      <c r="AN53" s="77"/>
    </row>
    <row r="54" spans="1:40" ht="45.6" customHeight="1" x14ac:dyDescent="0.25">
      <c r="A54" s="420"/>
      <c r="B54" s="435"/>
      <c r="C54" s="441"/>
      <c r="D54" s="427"/>
      <c r="E54" s="212" t="s">
        <v>246</v>
      </c>
      <c r="F54" s="212" t="s">
        <v>247</v>
      </c>
      <c r="G54" s="290">
        <v>2.2200000000000002E-3</v>
      </c>
      <c r="H54" s="438"/>
      <c r="I54" s="212" t="s">
        <v>248</v>
      </c>
      <c r="J54" s="104"/>
      <c r="K54" s="104"/>
      <c r="L54" s="141"/>
      <c r="M54" s="203"/>
      <c r="N54" s="103"/>
      <c r="O54" s="103"/>
      <c r="P54" s="109" t="s">
        <v>740</v>
      </c>
      <c r="Q54" s="166"/>
      <c r="R54" s="103"/>
      <c r="S54" s="103"/>
      <c r="T54" s="103"/>
      <c r="U54" s="103"/>
      <c r="V54" s="103"/>
      <c r="W54" s="103"/>
      <c r="X54" s="103"/>
      <c r="Y54" s="103"/>
      <c r="Z54" s="103"/>
      <c r="AA54" s="103"/>
      <c r="AB54" s="103"/>
      <c r="AC54" s="103"/>
      <c r="AD54" s="167" t="s">
        <v>745</v>
      </c>
      <c r="AE54" s="166"/>
      <c r="AF54" s="103"/>
      <c r="AG54" s="103"/>
      <c r="AH54" s="104"/>
      <c r="AI54" s="104"/>
      <c r="AJ54" s="104"/>
      <c r="AK54" s="83"/>
      <c r="AL54" s="83"/>
      <c r="AM54" s="83"/>
      <c r="AN54" s="77"/>
    </row>
    <row r="55" spans="1:40" ht="45.6" customHeight="1" x14ac:dyDescent="0.25">
      <c r="A55" s="420"/>
      <c r="B55" s="435"/>
      <c r="C55" s="441"/>
      <c r="D55" s="427"/>
      <c r="E55" s="212" t="s">
        <v>249</v>
      </c>
      <c r="F55" s="212" t="s">
        <v>250</v>
      </c>
      <c r="G55" s="290">
        <v>2.2200000000000002E-3</v>
      </c>
      <c r="H55" s="438"/>
      <c r="I55" s="212" t="s">
        <v>251</v>
      </c>
      <c r="J55" s="104"/>
      <c r="K55" s="104"/>
      <c r="L55" s="141"/>
      <c r="M55" s="203"/>
      <c r="N55" s="103"/>
      <c r="O55" s="103"/>
      <c r="P55" s="109" t="s">
        <v>740</v>
      </c>
      <c r="Q55" s="166"/>
      <c r="R55" s="103"/>
      <c r="S55" s="103"/>
      <c r="T55" s="103"/>
      <c r="U55" s="103"/>
      <c r="V55" s="103"/>
      <c r="W55" s="103"/>
      <c r="X55" s="103"/>
      <c r="Y55" s="103"/>
      <c r="Z55" s="103"/>
      <c r="AA55" s="103"/>
      <c r="AB55" s="103"/>
      <c r="AC55" s="103"/>
      <c r="AD55" s="167" t="s">
        <v>745</v>
      </c>
      <c r="AE55" s="166"/>
      <c r="AF55" s="103"/>
      <c r="AG55" s="103"/>
      <c r="AH55" s="104"/>
      <c r="AI55" s="104"/>
      <c r="AJ55" s="104"/>
      <c r="AK55" s="83"/>
      <c r="AL55" s="83"/>
      <c r="AM55" s="83"/>
      <c r="AN55" s="77"/>
    </row>
    <row r="56" spans="1:40" ht="45.6" customHeight="1" x14ac:dyDescent="0.25">
      <c r="A56" s="420"/>
      <c r="B56" s="435"/>
      <c r="C56" s="441"/>
      <c r="D56" s="427"/>
      <c r="E56" s="212" t="s">
        <v>252</v>
      </c>
      <c r="F56" s="212" t="s">
        <v>253</v>
      </c>
      <c r="G56" s="290">
        <v>2.2200000000000002E-3</v>
      </c>
      <c r="H56" s="438"/>
      <c r="I56" s="212" t="s">
        <v>248</v>
      </c>
      <c r="J56" s="104"/>
      <c r="K56" s="104"/>
      <c r="L56" s="141"/>
      <c r="M56" s="203"/>
      <c r="N56" s="103"/>
      <c r="O56" s="103"/>
      <c r="P56" s="109" t="s">
        <v>740</v>
      </c>
      <c r="Q56" s="166"/>
      <c r="R56" s="103"/>
      <c r="S56" s="103"/>
      <c r="T56" s="103"/>
      <c r="U56" s="103"/>
      <c r="V56" s="103"/>
      <c r="W56" s="103"/>
      <c r="X56" s="103"/>
      <c r="Y56" s="103"/>
      <c r="Z56" s="103"/>
      <c r="AA56" s="103"/>
      <c r="AB56" s="103"/>
      <c r="AC56" s="103"/>
      <c r="AD56" s="167" t="s">
        <v>745</v>
      </c>
      <c r="AE56" s="166"/>
      <c r="AF56" s="103"/>
      <c r="AG56" s="103"/>
      <c r="AH56" s="104"/>
      <c r="AI56" s="104"/>
      <c r="AJ56" s="104"/>
      <c r="AK56" s="83"/>
      <c r="AL56" s="83"/>
      <c r="AM56" s="83"/>
      <c r="AN56" s="77"/>
    </row>
    <row r="57" spans="1:40" ht="45.6" customHeight="1" x14ac:dyDescent="0.25">
      <c r="A57" s="420"/>
      <c r="B57" s="435"/>
      <c r="C57" s="441"/>
      <c r="D57" s="427"/>
      <c r="E57" s="212" t="s">
        <v>254</v>
      </c>
      <c r="F57" s="212" t="s">
        <v>255</v>
      </c>
      <c r="G57" s="290">
        <v>2.2200000000000002E-3</v>
      </c>
      <c r="H57" s="438"/>
      <c r="I57" s="212" t="s">
        <v>256</v>
      </c>
      <c r="J57" s="104"/>
      <c r="K57" s="104"/>
      <c r="L57" s="141"/>
      <c r="M57" s="203"/>
      <c r="N57" s="103"/>
      <c r="O57" s="103"/>
      <c r="P57" s="109" t="s">
        <v>740</v>
      </c>
      <c r="Q57" s="166"/>
      <c r="R57" s="103"/>
      <c r="S57" s="103"/>
      <c r="T57" s="103"/>
      <c r="U57" s="103"/>
      <c r="V57" s="103"/>
      <c r="W57" s="103"/>
      <c r="X57" s="103"/>
      <c r="Y57" s="103"/>
      <c r="Z57" s="103"/>
      <c r="AA57" s="103"/>
      <c r="AB57" s="103"/>
      <c r="AC57" s="103"/>
      <c r="AD57" s="167" t="s">
        <v>745</v>
      </c>
      <c r="AE57" s="166"/>
      <c r="AF57" s="103"/>
      <c r="AG57" s="103"/>
      <c r="AH57" s="104"/>
      <c r="AI57" s="104"/>
      <c r="AJ57" s="104"/>
      <c r="AK57" s="83"/>
      <c r="AL57" s="83"/>
      <c r="AM57" s="83"/>
      <c r="AN57" s="77"/>
    </row>
    <row r="58" spans="1:40" ht="45.6" customHeight="1" x14ac:dyDescent="0.25">
      <c r="A58" s="420"/>
      <c r="B58" s="435"/>
      <c r="C58" s="441"/>
      <c r="D58" s="427"/>
      <c r="E58" s="212" t="s">
        <v>257</v>
      </c>
      <c r="F58" s="212" t="s">
        <v>258</v>
      </c>
      <c r="G58" s="290">
        <v>2.2200000000000002E-3</v>
      </c>
      <c r="H58" s="438"/>
      <c r="I58" s="212" t="s">
        <v>248</v>
      </c>
      <c r="J58" s="104"/>
      <c r="K58" s="104"/>
      <c r="L58" s="141"/>
      <c r="M58" s="203"/>
      <c r="N58" s="103"/>
      <c r="O58" s="103"/>
      <c r="P58" s="109" t="s">
        <v>740</v>
      </c>
      <c r="Q58" s="166"/>
      <c r="R58" s="103"/>
      <c r="S58" s="103"/>
      <c r="T58" s="103"/>
      <c r="U58" s="103"/>
      <c r="V58" s="103"/>
      <c r="W58" s="103"/>
      <c r="X58" s="103"/>
      <c r="Y58" s="103"/>
      <c r="Z58" s="103"/>
      <c r="AA58" s="103"/>
      <c r="AB58" s="103"/>
      <c r="AC58" s="103"/>
      <c r="AD58" s="167" t="s">
        <v>745</v>
      </c>
      <c r="AE58" s="166"/>
      <c r="AF58" s="103"/>
      <c r="AG58" s="103"/>
      <c r="AH58" s="104"/>
      <c r="AI58" s="104"/>
      <c r="AJ58" s="104"/>
      <c r="AK58" s="83"/>
      <c r="AL58" s="83"/>
      <c r="AM58" s="83"/>
      <c r="AN58" s="77"/>
    </row>
    <row r="59" spans="1:40" ht="45.6" customHeight="1" x14ac:dyDescent="0.25">
      <c r="A59" s="420"/>
      <c r="B59" s="435"/>
      <c r="C59" s="441"/>
      <c r="D59" s="427"/>
      <c r="E59" s="212" t="s">
        <v>259</v>
      </c>
      <c r="F59" s="212" t="s">
        <v>260</v>
      </c>
      <c r="G59" s="290">
        <v>2.2200000000000002E-3</v>
      </c>
      <c r="H59" s="438"/>
      <c r="I59" s="212" t="s">
        <v>248</v>
      </c>
      <c r="J59" s="104"/>
      <c r="K59" s="104"/>
      <c r="L59" s="141"/>
      <c r="M59" s="203"/>
      <c r="N59" s="103"/>
      <c r="O59" s="103"/>
      <c r="P59" s="109" t="s">
        <v>740</v>
      </c>
      <c r="Q59" s="166"/>
      <c r="R59" s="103"/>
      <c r="S59" s="103"/>
      <c r="T59" s="103"/>
      <c r="U59" s="103"/>
      <c r="V59" s="103"/>
      <c r="W59" s="103"/>
      <c r="X59" s="103"/>
      <c r="Y59" s="103"/>
      <c r="Z59" s="103"/>
      <c r="AA59" s="103"/>
      <c r="AB59" s="103"/>
      <c r="AC59" s="103"/>
      <c r="AD59" s="167" t="s">
        <v>745</v>
      </c>
      <c r="AE59" s="166"/>
      <c r="AF59" s="103"/>
      <c r="AG59" s="103"/>
      <c r="AH59" s="104"/>
      <c r="AI59" s="104"/>
      <c r="AJ59" s="104"/>
      <c r="AK59" s="83"/>
      <c r="AL59" s="83"/>
      <c r="AM59" s="83"/>
      <c r="AN59" s="77"/>
    </row>
    <row r="60" spans="1:40" ht="57" customHeight="1" x14ac:dyDescent="0.25">
      <c r="A60" s="420"/>
      <c r="B60" s="435"/>
      <c r="C60" s="441"/>
      <c r="D60" s="427"/>
      <c r="E60" s="212" t="s">
        <v>261</v>
      </c>
      <c r="F60" s="212" t="s">
        <v>262</v>
      </c>
      <c r="G60" s="290">
        <v>2.2200000000000002E-3</v>
      </c>
      <c r="H60" s="438"/>
      <c r="I60" s="212" t="s">
        <v>263</v>
      </c>
      <c r="J60" s="104"/>
      <c r="K60" s="104"/>
      <c r="L60" s="141"/>
      <c r="M60" s="203"/>
      <c r="N60" s="103"/>
      <c r="O60" s="103"/>
      <c r="P60" s="109" t="s">
        <v>740</v>
      </c>
      <c r="Q60" s="166"/>
      <c r="R60" s="103"/>
      <c r="S60" s="103"/>
      <c r="T60" s="103"/>
      <c r="U60" s="103"/>
      <c r="V60" s="103"/>
      <c r="W60" s="103"/>
      <c r="X60" s="103"/>
      <c r="Y60" s="103"/>
      <c r="Z60" s="103"/>
      <c r="AA60" s="103"/>
      <c r="AB60" s="103"/>
      <c r="AC60" s="103"/>
      <c r="AD60" s="167" t="s">
        <v>745</v>
      </c>
      <c r="AE60" s="166"/>
      <c r="AF60" s="103"/>
      <c r="AG60" s="103"/>
      <c r="AH60" s="104"/>
      <c r="AI60" s="104"/>
      <c r="AJ60" s="104"/>
      <c r="AK60" s="83"/>
      <c r="AL60" s="83"/>
      <c r="AM60" s="83"/>
      <c r="AN60" s="77"/>
    </row>
    <row r="61" spans="1:40" ht="57" customHeight="1" x14ac:dyDescent="0.25">
      <c r="A61" s="420"/>
      <c r="B61" s="435"/>
      <c r="C61" s="441"/>
      <c r="D61" s="427"/>
      <c r="E61" s="212" t="s">
        <v>264</v>
      </c>
      <c r="F61" s="212" t="s">
        <v>265</v>
      </c>
      <c r="G61" s="290">
        <v>2.2200000000000002E-3</v>
      </c>
      <c r="H61" s="438"/>
      <c r="I61" s="212" t="s">
        <v>266</v>
      </c>
      <c r="J61" s="104"/>
      <c r="K61" s="104"/>
      <c r="L61" s="141"/>
      <c r="M61" s="203"/>
      <c r="N61" s="103"/>
      <c r="O61" s="103"/>
      <c r="P61" s="109" t="s">
        <v>740</v>
      </c>
      <c r="Q61" s="166"/>
      <c r="R61" s="103"/>
      <c r="S61" s="103"/>
      <c r="T61" s="103"/>
      <c r="U61" s="103"/>
      <c r="V61" s="103"/>
      <c r="W61" s="103"/>
      <c r="X61" s="103"/>
      <c r="Y61" s="103"/>
      <c r="Z61" s="103"/>
      <c r="AA61" s="103"/>
      <c r="AB61" s="103"/>
      <c r="AC61" s="103"/>
      <c r="AD61" s="167" t="s">
        <v>745</v>
      </c>
      <c r="AE61" s="166"/>
      <c r="AF61" s="103"/>
      <c r="AG61" s="103"/>
      <c r="AH61" s="104"/>
      <c r="AI61" s="104"/>
      <c r="AJ61" s="104"/>
      <c r="AK61" s="83"/>
      <c r="AL61" s="83"/>
      <c r="AM61" s="83"/>
      <c r="AN61" s="77"/>
    </row>
    <row r="62" spans="1:40" ht="45.6" customHeight="1" x14ac:dyDescent="0.25">
      <c r="A62" s="420"/>
      <c r="B62" s="435"/>
      <c r="C62" s="441"/>
      <c r="D62" s="427"/>
      <c r="E62" s="212" t="s">
        <v>267</v>
      </c>
      <c r="F62" s="212" t="s">
        <v>268</v>
      </c>
      <c r="G62" s="290">
        <v>2.2200000000000002E-3</v>
      </c>
      <c r="H62" s="438"/>
      <c r="I62" s="212" t="s">
        <v>266</v>
      </c>
      <c r="J62" s="104"/>
      <c r="K62" s="104"/>
      <c r="L62" s="141"/>
      <c r="M62" s="203"/>
      <c r="N62" s="103"/>
      <c r="O62" s="103"/>
      <c r="P62" s="109" t="s">
        <v>740</v>
      </c>
      <c r="Q62" s="166"/>
      <c r="R62" s="103"/>
      <c r="S62" s="103"/>
      <c r="T62" s="103"/>
      <c r="U62" s="103"/>
      <c r="V62" s="103"/>
      <c r="W62" s="103"/>
      <c r="X62" s="103"/>
      <c r="Y62" s="103"/>
      <c r="Z62" s="103"/>
      <c r="AA62" s="103"/>
      <c r="AB62" s="103"/>
      <c r="AC62" s="103"/>
      <c r="AD62" s="167" t="s">
        <v>745</v>
      </c>
      <c r="AE62" s="166"/>
      <c r="AF62" s="103"/>
      <c r="AG62" s="103"/>
      <c r="AH62" s="104"/>
      <c r="AI62" s="104"/>
      <c r="AJ62" s="104"/>
      <c r="AK62" s="83"/>
      <c r="AL62" s="83"/>
      <c r="AM62" s="83"/>
      <c r="AN62" s="77"/>
    </row>
    <row r="63" spans="1:40" ht="45.6" customHeight="1" x14ac:dyDescent="0.25">
      <c r="A63" s="420"/>
      <c r="B63" s="435"/>
      <c r="C63" s="441"/>
      <c r="D63" s="427"/>
      <c r="E63" s="212" t="s">
        <v>269</v>
      </c>
      <c r="F63" s="212" t="s">
        <v>270</v>
      </c>
      <c r="G63" s="290">
        <v>2.2200000000000002E-3</v>
      </c>
      <c r="H63" s="438"/>
      <c r="I63" s="212" t="s">
        <v>271</v>
      </c>
      <c r="J63" s="104"/>
      <c r="K63" s="104"/>
      <c r="L63" s="141"/>
      <c r="M63" s="203"/>
      <c r="N63" s="103"/>
      <c r="O63" s="103"/>
      <c r="P63" s="109" t="s">
        <v>740</v>
      </c>
      <c r="Q63" s="166"/>
      <c r="R63" s="103"/>
      <c r="S63" s="103"/>
      <c r="T63" s="103"/>
      <c r="U63" s="103"/>
      <c r="V63" s="103"/>
      <c r="W63" s="103"/>
      <c r="X63" s="103"/>
      <c r="Y63" s="103"/>
      <c r="Z63" s="103"/>
      <c r="AA63" s="103"/>
      <c r="AB63" s="103"/>
      <c r="AC63" s="103"/>
      <c r="AD63" s="167" t="s">
        <v>745</v>
      </c>
      <c r="AE63" s="166"/>
      <c r="AF63" s="103"/>
      <c r="AG63" s="103"/>
      <c r="AH63" s="104"/>
      <c r="AI63" s="104"/>
      <c r="AJ63" s="104"/>
      <c r="AK63" s="83"/>
      <c r="AL63" s="83"/>
      <c r="AM63" s="83"/>
      <c r="AN63" s="77"/>
    </row>
    <row r="64" spans="1:40" ht="45.6" customHeight="1" x14ac:dyDescent="0.25">
      <c r="A64" s="420"/>
      <c r="B64" s="435"/>
      <c r="C64" s="441"/>
      <c r="D64" s="427"/>
      <c r="E64" s="212" t="s">
        <v>272</v>
      </c>
      <c r="F64" s="212" t="s">
        <v>273</v>
      </c>
      <c r="G64" s="290">
        <v>2.2200000000000002E-3</v>
      </c>
      <c r="H64" s="438"/>
      <c r="I64" s="212" t="s">
        <v>266</v>
      </c>
      <c r="J64" s="104"/>
      <c r="K64" s="104"/>
      <c r="L64" s="141"/>
      <c r="M64" s="203"/>
      <c r="N64" s="103"/>
      <c r="O64" s="103"/>
      <c r="P64" s="109" t="s">
        <v>740</v>
      </c>
      <c r="Q64" s="166"/>
      <c r="R64" s="103"/>
      <c r="S64" s="103"/>
      <c r="T64" s="103"/>
      <c r="U64" s="103"/>
      <c r="V64" s="103"/>
      <c r="W64" s="103"/>
      <c r="X64" s="103"/>
      <c r="Y64" s="103"/>
      <c r="Z64" s="103"/>
      <c r="AA64" s="103"/>
      <c r="AB64" s="103"/>
      <c r="AC64" s="103"/>
      <c r="AD64" s="167" t="s">
        <v>745</v>
      </c>
      <c r="AE64" s="166"/>
      <c r="AF64" s="103"/>
      <c r="AG64" s="103"/>
      <c r="AH64" s="104"/>
      <c r="AI64" s="104"/>
      <c r="AJ64" s="104"/>
      <c r="AK64" s="83"/>
      <c r="AL64" s="83"/>
      <c r="AM64" s="83"/>
      <c r="AN64" s="77"/>
    </row>
    <row r="65" spans="1:40" ht="57" customHeight="1" x14ac:dyDescent="0.25">
      <c r="A65" s="420"/>
      <c r="B65" s="435"/>
      <c r="C65" s="441"/>
      <c r="D65" s="427"/>
      <c r="E65" s="212" t="s">
        <v>274</v>
      </c>
      <c r="F65" s="212" t="s">
        <v>275</v>
      </c>
      <c r="G65" s="290">
        <v>2.2200000000000002E-3</v>
      </c>
      <c r="H65" s="438"/>
      <c r="I65" s="212" t="s">
        <v>245</v>
      </c>
      <c r="J65" s="104"/>
      <c r="K65" s="104"/>
      <c r="L65" s="141"/>
      <c r="M65" s="203"/>
      <c r="N65" s="103"/>
      <c r="O65" s="103"/>
      <c r="P65" s="109" t="s">
        <v>740</v>
      </c>
      <c r="Q65" s="166"/>
      <c r="R65" s="103"/>
      <c r="S65" s="103"/>
      <c r="T65" s="103"/>
      <c r="U65" s="103"/>
      <c r="V65" s="103"/>
      <c r="W65" s="103"/>
      <c r="X65" s="103"/>
      <c r="Y65" s="103"/>
      <c r="Z65" s="103"/>
      <c r="AA65" s="103"/>
      <c r="AB65" s="103"/>
      <c r="AC65" s="103"/>
      <c r="AD65" s="167" t="s">
        <v>745</v>
      </c>
      <c r="AE65" s="166"/>
      <c r="AF65" s="103"/>
      <c r="AG65" s="103"/>
      <c r="AH65" s="104"/>
      <c r="AI65" s="104"/>
      <c r="AJ65" s="104"/>
      <c r="AK65" s="83"/>
      <c r="AL65" s="83"/>
      <c r="AM65" s="83"/>
      <c r="AN65" s="77"/>
    </row>
    <row r="66" spans="1:40" ht="68.45" customHeight="1" x14ac:dyDescent="0.25">
      <c r="A66" s="420"/>
      <c r="B66" s="435"/>
      <c r="C66" s="441"/>
      <c r="D66" s="427"/>
      <c r="E66" s="212" t="s">
        <v>276</v>
      </c>
      <c r="F66" s="212" t="s">
        <v>277</v>
      </c>
      <c r="G66" s="290">
        <v>2.2200000000000002E-3</v>
      </c>
      <c r="H66" s="438"/>
      <c r="I66" s="212" t="s">
        <v>271</v>
      </c>
      <c r="J66" s="104"/>
      <c r="K66" s="104"/>
      <c r="L66" s="141"/>
      <c r="M66" s="203"/>
      <c r="N66" s="103"/>
      <c r="O66" s="103"/>
      <c r="P66" s="109" t="s">
        <v>740</v>
      </c>
      <c r="Q66" s="166"/>
      <c r="R66" s="103"/>
      <c r="S66" s="103"/>
      <c r="T66" s="103"/>
      <c r="U66" s="103"/>
      <c r="V66" s="103"/>
      <c r="W66" s="103"/>
      <c r="X66" s="103"/>
      <c r="Y66" s="103"/>
      <c r="Z66" s="103"/>
      <c r="AA66" s="103"/>
      <c r="AB66" s="103"/>
      <c r="AC66" s="103"/>
      <c r="AD66" s="167" t="s">
        <v>745</v>
      </c>
      <c r="AE66" s="166"/>
      <c r="AF66" s="103"/>
      <c r="AG66" s="103"/>
      <c r="AH66" s="104"/>
      <c r="AI66" s="104"/>
      <c r="AJ66" s="104"/>
      <c r="AK66" s="83"/>
      <c r="AL66" s="83"/>
      <c r="AM66" s="83"/>
      <c r="AN66" s="77"/>
    </row>
    <row r="67" spans="1:40" ht="79.900000000000006" customHeight="1" x14ac:dyDescent="0.25">
      <c r="A67" s="420"/>
      <c r="B67" s="435"/>
      <c r="C67" s="441"/>
      <c r="D67" s="427"/>
      <c r="E67" s="212" t="s">
        <v>278</v>
      </c>
      <c r="F67" s="212" t="s">
        <v>279</v>
      </c>
      <c r="G67" s="290">
        <v>2.2200000000000002E-3</v>
      </c>
      <c r="H67" s="438"/>
      <c r="I67" s="212" t="s">
        <v>266</v>
      </c>
      <c r="J67" s="104"/>
      <c r="K67" s="104"/>
      <c r="L67" s="141"/>
      <c r="M67" s="75"/>
      <c r="N67" s="103"/>
      <c r="O67" s="103"/>
      <c r="P67" s="109" t="s">
        <v>740</v>
      </c>
      <c r="Q67" s="166"/>
      <c r="R67" s="103"/>
      <c r="S67" s="103"/>
      <c r="T67" s="103"/>
      <c r="U67" s="103"/>
      <c r="V67" s="103"/>
      <c r="W67" s="103"/>
      <c r="X67" s="103"/>
      <c r="Y67" s="103"/>
      <c r="Z67" s="103"/>
      <c r="AA67" s="103"/>
      <c r="AB67" s="103"/>
      <c r="AC67" s="103"/>
      <c r="AD67" s="167" t="s">
        <v>745</v>
      </c>
      <c r="AE67" s="166"/>
      <c r="AF67" s="103"/>
      <c r="AG67" s="103"/>
      <c r="AH67" s="104"/>
      <c r="AI67" s="104"/>
      <c r="AJ67" s="104"/>
      <c r="AK67" s="83"/>
      <c r="AL67" s="83"/>
      <c r="AM67" s="83"/>
      <c r="AN67" s="77"/>
    </row>
    <row r="68" spans="1:40" ht="45.6" customHeight="1" x14ac:dyDescent="0.25">
      <c r="A68" s="420"/>
      <c r="B68" s="435"/>
      <c r="C68" s="441"/>
      <c r="D68" s="427"/>
      <c r="E68" s="212" t="s">
        <v>280</v>
      </c>
      <c r="F68" s="212" t="s">
        <v>281</v>
      </c>
      <c r="G68" s="290">
        <v>2.2200000000000002E-3</v>
      </c>
      <c r="H68" s="438"/>
      <c r="I68" s="212" t="s">
        <v>256</v>
      </c>
      <c r="J68" s="104"/>
      <c r="K68" s="104"/>
      <c r="L68" s="141"/>
      <c r="M68" s="152"/>
      <c r="N68" s="103"/>
      <c r="O68" s="103"/>
      <c r="P68" s="109" t="s">
        <v>740</v>
      </c>
      <c r="Q68" s="166"/>
      <c r="R68" s="103"/>
      <c r="S68" s="103"/>
      <c r="T68" s="103"/>
      <c r="U68" s="103"/>
      <c r="V68" s="103"/>
      <c r="W68" s="103"/>
      <c r="X68" s="103"/>
      <c r="Y68" s="103"/>
      <c r="Z68" s="103"/>
      <c r="AA68" s="103"/>
      <c r="AB68" s="103"/>
      <c r="AC68" s="103"/>
      <c r="AD68" s="167" t="s">
        <v>745</v>
      </c>
      <c r="AE68" s="166"/>
      <c r="AF68" s="103"/>
      <c r="AG68" s="103"/>
      <c r="AH68" s="104"/>
      <c r="AI68" s="104"/>
      <c r="AJ68" s="104"/>
      <c r="AK68" s="83"/>
      <c r="AL68" s="83"/>
      <c r="AM68" s="83"/>
      <c r="AN68" s="77"/>
    </row>
    <row r="69" spans="1:40" ht="91.15" customHeight="1" x14ac:dyDescent="0.25">
      <c r="A69" s="420"/>
      <c r="B69" s="435"/>
      <c r="C69" s="441"/>
      <c r="D69" s="427"/>
      <c r="E69" s="212" t="s">
        <v>282</v>
      </c>
      <c r="F69" s="212" t="s">
        <v>283</v>
      </c>
      <c r="G69" s="290">
        <v>2.2200000000000002E-3</v>
      </c>
      <c r="H69" s="438"/>
      <c r="I69" s="212" t="s">
        <v>284</v>
      </c>
      <c r="J69" s="104"/>
      <c r="K69" s="104"/>
      <c r="L69" s="210"/>
      <c r="M69" s="203"/>
      <c r="N69" s="103"/>
      <c r="O69" s="103"/>
      <c r="P69" s="109" t="s">
        <v>740</v>
      </c>
      <c r="Q69" s="166"/>
      <c r="R69" s="103"/>
      <c r="S69" s="103"/>
      <c r="T69" s="103"/>
      <c r="U69" s="103"/>
      <c r="V69" s="103"/>
      <c r="W69" s="103"/>
      <c r="X69" s="103"/>
      <c r="Y69" s="103"/>
      <c r="Z69" s="103"/>
      <c r="AA69" s="103"/>
      <c r="AB69" s="103"/>
      <c r="AC69" s="103"/>
      <c r="AD69" s="167" t="s">
        <v>745</v>
      </c>
      <c r="AE69" s="166"/>
      <c r="AF69" s="103"/>
      <c r="AG69" s="103"/>
      <c r="AH69" s="104"/>
      <c r="AI69" s="104"/>
      <c r="AJ69" s="104"/>
      <c r="AK69" s="83"/>
      <c r="AL69" s="83"/>
      <c r="AM69" s="83"/>
      <c r="AN69" s="77"/>
    </row>
    <row r="70" spans="1:40" ht="45.6" customHeight="1" x14ac:dyDescent="0.25">
      <c r="A70" s="420"/>
      <c r="B70" s="435"/>
      <c r="C70" s="441"/>
      <c r="D70" s="427"/>
      <c r="E70" s="212" t="s">
        <v>285</v>
      </c>
      <c r="F70" s="212" t="s">
        <v>286</v>
      </c>
      <c r="G70" s="290">
        <v>2.2200000000000002E-3</v>
      </c>
      <c r="H70" s="438"/>
      <c r="I70" s="212" t="s">
        <v>287</v>
      </c>
      <c r="J70" s="104"/>
      <c r="K70" s="104"/>
      <c r="L70" s="141"/>
      <c r="M70" s="203"/>
      <c r="N70" s="103"/>
      <c r="O70" s="103"/>
      <c r="P70" s="109" t="s">
        <v>740</v>
      </c>
      <c r="Q70" s="166"/>
      <c r="R70" s="103"/>
      <c r="S70" s="103"/>
      <c r="T70" s="103"/>
      <c r="U70" s="103"/>
      <c r="V70" s="103"/>
      <c r="W70" s="103"/>
      <c r="X70" s="103"/>
      <c r="Y70" s="103"/>
      <c r="Z70" s="103"/>
      <c r="AA70" s="103"/>
      <c r="AB70" s="103"/>
      <c r="AC70" s="103"/>
      <c r="AD70" s="167" t="s">
        <v>745</v>
      </c>
      <c r="AE70" s="166"/>
      <c r="AF70" s="103"/>
      <c r="AG70" s="103"/>
      <c r="AH70" s="104"/>
      <c r="AI70" s="104"/>
      <c r="AJ70" s="104"/>
      <c r="AK70" s="83"/>
      <c r="AL70" s="83"/>
      <c r="AM70" s="83"/>
      <c r="AN70" s="77"/>
    </row>
    <row r="71" spans="1:40" ht="45.6" customHeight="1" x14ac:dyDescent="0.25">
      <c r="A71" s="421"/>
      <c r="B71" s="436"/>
      <c r="C71" s="442"/>
      <c r="D71" s="428"/>
      <c r="E71" s="212" t="s">
        <v>288</v>
      </c>
      <c r="F71" s="212" t="s">
        <v>289</v>
      </c>
      <c r="G71" s="290">
        <v>2.2200000000000002E-3</v>
      </c>
      <c r="H71" s="439"/>
      <c r="I71" s="212" t="s">
        <v>290</v>
      </c>
      <c r="J71" s="104"/>
      <c r="K71" s="104"/>
      <c r="L71" s="203"/>
      <c r="M71" s="203"/>
      <c r="N71" s="103"/>
      <c r="O71" s="103"/>
      <c r="P71" s="109" t="s">
        <v>740</v>
      </c>
      <c r="Q71" s="166"/>
      <c r="R71" s="103"/>
      <c r="S71" s="103"/>
      <c r="T71" s="103"/>
      <c r="U71" s="103"/>
      <c r="V71" s="103"/>
      <c r="W71" s="103"/>
      <c r="X71" s="103"/>
      <c r="Y71" s="103"/>
      <c r="Z71" s="103"/>
      <c r="AA71" s="103"/>
      <c r="AB71" s="103"/>
      <c r="AC71" s="103"/>
      <c r="AD71" s="167" t="s">
        <v>745</v>
      </c>
      <c r="AE71" s="166"/>
      <c r="AF71" s="103"/>
      <c r="AG71" s="103"/>
      <c r="AH71" s="104"/>
      <c r="AI71" s="104"/>
      <c r="AJ71" s="104"/>
      <c r="AK71" s="83"/>
      <c r="AL71" s="83"/>
      <c r="AM71" s="83"/>
      <c r="AN71" s="77"/>
    </row>
    <row r="72" spans="1:40" ht="42" customHeight="1" x14ac:dyDescent="0.25">
      <c r="A72" s="419">
        <v>8</v>
      </c>
      <c r="B72" s="429" t="s">
        <v>291</v>
      </c>
      <c r="C72" s="426">
        <f>SUM(O72,O73,Y74,Q74,Q75,Q76,Q77,Q78,Q79,Y75,Y76,Y77,Y78,Y79,AE74,AE75,AE76,AE77,AE78,AE79)</f>
        <v>0</v>
      </c>
      <c r="D72" s="426">
        <v>5.5500000000000001E-2</v>
      </c>
      <c r="E72" s="212" t="s">
        <v>292</v>
      </c>
      <c r="F72" s="212" t="s">
        <v>293</v>
      </c>
      <c r="G72" s="290">
        <v>6.8999999999999999E-3</v>
      </c>
      <c r="H72" s="416" t="s">
        <v>294</v>
      </c>
      <c r="I72" s="212" t="s">
        <v>295</v>
      </c>
      <c r="J72" s="104"/>
      <c r="K72" s="104"/>
      <c r="L72" s="152"/>
      <c r="M72" s="104"/>
      <c r="N72" s="109" t="s">
        <v>738</v>
      </c>
      <c r="O72" s="299"/>
      <c r="P72" s="103"/>
      <c r="Q72" s="103"/>
      <c r="R72" s="103"/>
      <c r="S72" s="103"/>
      <c r="T72" s="103"/>
      <c r="U72" s="103"/>
      <c r="V72" s="103"/>
      <c r="W72" s="103"/>
      <c r="X72" s="103"/>
      <c r="Y72" s="103"/>
      <c r="Z72" s="103"/>
      <c r="AA72" s="103"/>
      <c r="AB72" s="103"/>
      <c r="AC72" s="103"/>
      <c r="AD72" s="103"/>
      <c r="AE72" s="103"/>
      <c r="AF72" s="103"/>
      <c r="AG72" s="103"/>
      <c r="AH72" s="104"/>
      <c r="AI72" s="104"/>
      <c r="AJ72" s="104"/>
      <c r="AK72" s="83"/>
      <c r="AL72" s="83"/>
      <c r="AM72" s="83"/>
      <c r="AN72" s="77"/>
    </row>
    <row r="73" spans="1:40" ht="36" x14ac:dyDescent="0.25">
      <c r="A73" s="420"/>
      <c r="B73" s="423"/>
      <c r="C73" s="427"/>
      <c r="D73" s="427"/>
      <c r="E73" s="212" t="s">
        <v>145</v>
      </c>
      <c r="F73" s="212" t="s">
        <v>296</v>
      </c>
      <c r="G73" s="290">
        <v>6.8999999999999999E-3</v>
      </c>
      <c r="H73" s="417"/>
      <c r="I73" s="212" t="s">
        <v>295</v>
      </c>
      <c r="J73" s="104"/>
      <c r="K73" s="104"/>
      <c r="L73" s="104"/>
      <c r="M73" s="104"/>
      <c r="N73" s="109" t="s">
        <v>738</v>
      </c>
      <c r="O73" s="299"/>
      <c r="P73" s="103"/>
      <c r="Q73" s="103"/>
      <c r="R73" s="103"/>
      <c r="S73" s="103"/>
      <c r="T73" s="103"/>
      <c r="U73" s="103"/>
      <c r="V73" s="103"/>
      <c r="W73" s="103"/>
      <c r="X73" s="103"/>
      <c r="Y73" s="103"/>
      <c r="Z73" s="103"/>
      <c r="AA73" s="103"/>
      <c r="AB73" s="103"/>
      <c r="AC73" s="103"/>
      <c r="AD73" s="103"/>
      <c r="AE73" s="103"/>
      <c r="AF73" s="103"/>
      <c r="AG73" s="103"/>
      <c r="AH73" s="104"/>
      <c r="AI73" s="104"/>
      <c r="AJ73" s="104"/>
      <c r="AK73" s="83"/>
      <c r="AL73" s="83"/>
      <c r="AM73" s="83"/>
      <c r="AN73" s="77"/>
    </row>
    <row r="74" spans="1:40" ht="36" x14ac:dyDescent="0.25">
      <c r="A74" s="420"/>
      <c r="B74" s="423"/>
      <c r="C74" s="427"/>
      <c r="D74" s="427"/>
      <c r="E74" s="212" t="s">
        <v>297</v>
      </c>
      <c r="F74" s="212" t="s">
        <v>220</v>
      </c>
      <c r="G74" s="290">
        <v>6.8999999999999999E-3</v>
      </c>
      <c r="H74" s="417"/>
      <c r="I74" s="212" t="s">
        <v>295</v>
      </c>
      <c r="J74" s="104"/>
      <c r="K74" s="104"/>
      <c r="L74" s="104"/>
      <c r="M74" s="104"/>
      <c r="N74" s="75"/>
      <c r="O74" s="75"/>
      <c r="P74" s="109" t="s">
        <v>740</v>
      </c>
      <c r="Q74" s="181"/>
      <c r="R74" s="103"/>
      <c r="S74" s="103"/>
      <c r="T74" s="103"/>
      <c r="U74" s="103"/>
      <c r="V74" s="103"/>
      <c r="W74" s="103"/>
      <c r="X74" s="109" t="s">
        <v>743</v>
      </c>
      <c r="Y74" s="181"/>
      <c r="Z74" s="103"/>
      <c r="AA74" s="103"/>
      <c r="AB74" s="103"/>
      <c r="AC74" s="103"/>
      <c r="AD74" s="167" t="s">
        <v>745</v>
      </c>
      <c r="AE74" s="181"/>
      <c r="AF74" s="103"/>
      <c r="AG74" s="103"/>
      <c r="AH74" s="104"/>
      <c r="AI74" s="104"/>
      <c r="AJ74" s="104"/>
      <c r="AK74" s="83"/>
      <c r="AL74" s="83"/>
      <c r="AM74" s="83"/>
      <c r="AN74" s="77"/>
    </row>
    <row r="75" spans="1:40" ht="36" x14ac:dyDescent="0.25">
      <c r="A75" s="420"/>
      <c r="B75" s="423"/>
      <c r="C75" s="427"/>
      <c r="D75" s="427"/>
      <c r="E75" s="212" t="s">
        <v>298</v>
      </c>
      <c r="F75" s="212" t="s">
        <v>299</v>
      </c>
      <c r="G75" s="290">
        <v>6.8999999999999999E-3</v>
      </c>
      <c r="H75" s="417"/>
      <c r="I75" s="212" t="s">
        <v>300</v>
      </c>
      <c r="J75" s="104"/>
      <c r="K75" s="104"/>
      <c r="L75" s="104"/>
      <c r="M75" s="104"/>
      <c r="N75" s="75"/>
      <c r="O75" s="75"/>
      <c r="P75" s="109" t="s">
        <v>740</v>
      </c>
      <c r="Q75" s="181"/>
      <c r="R75" s="103"/>
      <c r="S75" s="103"/>
      <c r="T75" s="103"/>
      <c r="U75" s="103"/>
      <c r="V75" s="103"/>
      <c r="W75" s="103"/>
      <c r="X75" s="109" t="s">
        <v>743</v>
      </c>
      <c r="Y75" s="181"/>
      <c r="Z75" s="103"/>
      <c r="AA75" s="103"/>
      <c r="AB75" s="103"/>
      <c r="AC75" s="103"/>
      <c r="AD75" s="167" t="s">
        <v>745</v>
      </c>
      <c r="AE75" s="181"/>
      <c r="AF75" s="103"/>
      <c r="AG75" s="103"/>
      <c r="AH75" s="104"/>
      <c r="AI75" s="104"/>
      <c r="AJ75" s="104"/>
      <c r="AK75" s="83"/>
      <c r="AL75" s="83"/>
      <c r="AM75" s="83"/>
      <c r="AN75" s="77"/>
    </row>
    <row r="76" spans="1:40" ht="36" x14ac:dyDescent="0.25">
      <c r="A76" s="420"/>
      <c r="B76" s="423"/>
      <c r="C76" s="427"/>
      <c r="D76" s="427"/>
      <c r="E76" s="212" t="s">
        <v>152</v>
      </c>
      <c r="F76" s="212" t="s">
        <v>301</v>
      </c>
      <c r="G76" s="290">
        <v>6.8999999999999999E-3</v>
      </c>
      <c r="H76" s="417"/>
      <c r="I76" s="212" t="s">
        <v>300</v>
      </c>
      <c r="J76" s="104"/>
      <c r="K76" s="104"/>
      <c r="L76" s="104"/>
      <c r="M76" s="104"/>
      <c r="N76" s="75"/>
      <c r="O76" s="75"/>
      <c r="P76" s="109" t="s">
        <v>740</v>
      </c>
      <c r="Q76" s="181"/>
      <c r="R76" s="103"/>
      <c r="S76" s="103"/>
      <c r="T76" s="103"/>
      <c r="U76" s="103"/>
      <c r="V76" s="103"/>
      <c r="W76" s="103"/>
      <c r="X76" s="109" t="s">
        <v>743</v>
      </c>
      <c r="Y76" s="181"/>
      <c r="Z76" s="103"/>
      <c r="AA76" s="103"/>
      <c r="AB76" s="103"/>
      <c r="AC76" s="103"/>
      <c r="AD76" s="167" t="s">
        <v>745</v>
      </c>
      <c r="AE76" s="181"/>
      <c r="AF76" s="103"/>
      <c r="AG76" s="103"/>
      <c r="AH76" s="104"/>
      <c r="AI76" s="104"/>
      <c r="AJ76" s="104"/>
      <c r="AK76" s="83"/>
      <c r="AL76" s="83"/>
      <c r="AM76" s="83"/>
      <c r="AN76" s="77"/>
    </row>
    <row r="77" spans="1:40" ht="36" x14ac:dyDescent="0.25">
      <c r="A77" s="420"/>
      <c r="B77" s="423"/>
      <c r="C77" s="427"/>
      <c r="D77" s="427"/>
      <c r="E77" s="212" t="s">
        <v>302</v>
      </c>
      <c r="F77" s="212" t="s">
        <v>303</v>
      </c>
      <c r="G77" s="290">
        <v>6.8999999999999999E-3</v>
      </c>
      <c r="H77" s="417"/>
      <c r="I77" s="212" t="s">
        <v>300</v>
      </c>
      <c r="J77" s="104"/>
      <c r="K77" s="104"/>
      <c r="L77" s="104"/>
      <c r="M77" s="104"/>
      <c r="N77" s="75"/>
      <c r="O77" s="75"/>
      <c r="P77" s="109" t="s">
        <v>740</v>
      </c>
      <c r="Q77" s="181"/>
      <c r="R77" s="103"/>
      <c r="S77" s="103"/>
      <c r="T77" s="103"/>
      <c r="U77" s="103"/>
      <c r="V77" s="103"/>
      <c r="W77" s="103"/>
      <c r="X77" s="109" t="s">
        <v>743</v>
      </c>
      <c r="Y77" s="181"/>
      <c r="Z77" s="103"/>
      <c r="AA77" s="103"/>
      <c r="AB77" s="103"/>
      <c r="AC77" s="103"/>
      <c r="AD77" s="167" t="s">
        <v>745</v>
      </c>
      <c r="AE77" s="181"/>
      <c r="AF77" s="103"/>
      <c r="AG77" s="103"/>
      <c r="AH77" s="104"/>
      <c r="AI77" s="104"/>
      <c r="AJ77" s="104"/>
      <c r="AK77" s="83"/>
      <c r="AL77" s="83"/>
      <c r="AM77" s="83"/>
      <c r="AN77" s="77"/>
    </row>
    <row r="78" spans="1:40" ht="36" x14ac:dyDescent="0.25">
      <c r="A78" s="420"/>
      <c r="B78" s="423"/>
      <c r="C78" s="427"/>
      <c r="D78" s="427"/>
      <c r="E78" s="212" t="s">
        <v>304</v>
      </c>
      <c r="F78" s="212" t="s">
        <v>305</v>
      </c>
      <c r="G78" s="290">
        <v>6.8999999999999999E-3</v>
      </c>
      <c r="H78" s="417"/>
      <c r="I78" s="212" t="s">
        <v>306</v>
      </c>
      <c r="J78" s="104"/>
      <c r="K78" s="104"/>
      <c r="L78" s="104"/>
      <c r="M78" s="104"/>
      <c r="N78" s="75"/>
      <c r="O78" s="75"/>
      <c r="P78" s="109" t="s">
        <v>740</v>
      </c>
      <c r="Q78" s="181"/>
      <c r="R78" s="103"/>
      <c r="S78" s="103"/>
      <c r="T78" s="103"/>
      <c r="U78" s="103"/>
      <c r="V78" s="103"/>
      <c r="W78" s="103"/>
      <c r="X78" s="109" t="s">
        <v>743</v>
      </c>
      <c r="Y78" s="181"/>
      <c r="Z78" s="103"/>
      <c r="AA78" s="103"/>
      <c r="AB78" s="103"/>
      <c r="AC78" s="103"/>
      <c r="AD78" s="167" t="s">
        <v>745</v>
      </c>
      <c r="AE78" s="181"/>
      <c r="AF78" s="103"/>
      <c r="AG78" s="103"/>
      <c r="AH78" s="104"/>
      <c r="AI78" s="104"/>
      <c r="AJ78" s="104"/>
      <c r="AK78" s="83"/>
      <c r="AL78" s="83"/>
      <c r="AM78" s="83"/>
      <c r="AN78" s="77"/>
    </row>
    <row r="79" spans="1:40" ht="36" x14ac:dyDescent="0.25">
      <c r="A79" s="421"/>
      <c r="B79" s="424"/>
      <c r="C79" s="428"/>
      <c r="D79" s="428"/>
      <c r="E79" s="212" t="s">
        <v>307</v>
      </c>
      <c r="F79" s="212" t="s">
        <v>308</v>
      </c>
      <c r="G79" s="290">
        <v>6.8999999999999999E-3</v>
      </c>
      <c r="H79" s="418"/>
      <c r="I79" s="212" t="s">
        <v>306</v>
      </c>
      <c r="J79" s="104"/>
      <c r="K79" s="103"/>
      <c r="L79" s="103"/>
      <c r="M79" s="103"/>
      <c r="N79" s="75"/>
      <c r="O79" s="75"/>
      <c r="P79" s="109" t="s">
        <v>740</v>
      </c>
      <c r="Q79" s="181"/>
      <c r="R79" s="103"/>
      <c r="S79" s="103"/>
      <c r="T79" s="103"/>
      <c r="U79" s="103"/>
      <c r="V79" s="103"/>
      <c r="W79" s="103"/>
      <c r="X79" s="109" t="s">
        <v>743</v>
      </c>
      <c r="Y79" s="181"/>
      <c r="Z79" s="103"/>
      <c r="AA79" s="103"/>
      <c r="AB79" s="103"/>
      <c r="AC79" s="103"/>
      <c r="AD79" s="167" t="s">
        <v>745</v>
      </c>
      <c r="AE79" s="181"/>
      <c r="AF79" s="103"/>
      <c r="AG79" s="103"/>
      <c r="AH79" s="104"/>
      <c r="AI79" s="104"/>
      <c r="AJ79" s="104"/>
      <c r="AK79" s="83"/>
      <c r="AL79" s="83"/>
      <c r="AM79" s="83"/>
      <c r="AN79" s="77"/>
    </row>
    <row r="80" spans="1:40" ht="44.25" customHeight="1" x14ac:dyDescent="0.25">
      <c r="A80" s="419">
        <v>9</v>
      </c>
      <c r="B80" s="422" t="s">
        <v>309</v>
      </c>
      <c r="C80" s="426">
        <f>SUM(AA85,AA84,AA83,AA82,AA81,AA80,U80,U81,U82,U83,U84,U85,O85,O84,O83,O82,O81,O80)</f>
        <v>0</v>
      </c>
      <c r="D80" s="426">
        <v>5.5500000000000001E-2</v>
      </c>
      <c r="E80" s="212" t="s">
        <v>310</v>
      </c>
      <c r="F80" s="212" t="s">
        <v>311</v>
      </c>
      <c r="G80" s="290">
        <v>9.2499999999999995E-3</v>
      </c>
      <c r="H80" s="416" t="s">
        <v>312</v>
      </c>
      <c r="I80" s="212" t="s">
        <v>300</v>
      </c>
      <c r="J80" s="104"/>
      <c r="K80" s="103"/>
      <c r="L80" s="103"/>
      <c r="M80" s="103"/>
      <c r="N80" s="109" t="s">
        <v>738</v>
      </c>
      <c r="O80" s="175"/>
      <c r="P80" s="103"/>
      <c r="Q80" s="103"/>
      <c r="R80" s="103"/>
      <c r="S80" s="103"/>
      <c r="T80" s="109" t="s">
        <v>741</v>
      </c>
      <c r="U80" s="175"/>
      <c r="V80" s="103"/>
      <c r="W80" s="103"/>
      <c r="X80" s="103"/>
      <c r="Y80" s="210"/>
      <c r="Z80" s="109" t="s">
        <v>742</v>
      </c>
      <c r="AA80" s="175"/>
      <c r="AB80" s="103"/>
      <c r="AC80" s="103"/>
      <c r="AD80" s="103"/>
      <c r="AE80" s="103"/>
      <c r="AF80" s="103"/>
      <c r="AG80" s="103"/>
      <c r="AH80" s="104"/>
      <c r="AI80" s="104"/>
      <c r="AJ80" s="75"/>
      <c r="AK80" s="83"/>
      <c r="AL80" s="83"/>
      <c r="AM80" s="83"/>
      <c r="AN80" s="77"/>
    </row>
    <row r="81" spans="1:40" ht="48.75" customHeight="1" x14ac:dyDescent="0.25">
      <c r="A81" s="420"/>
      <c r="B81" s="423"/>
      <c r="C81" s="427"/>
      <c r="D81" s="427"/>
      <c r="E81" s="212" t="s">
        <v>313</v>
      </c>
      <c r="F81" s="212" t="s">
        <v>314</v>
      </c>
      <c r="G81" s="290">
        <v>9.2499999999999995E-3</v>
      </c>
      <c r="H81" s="417"/>
      <c r="I81" s="212" t="s">
        <v>295</v>
      </c>
      <c r="J81" s="104"/>
      <c r="K81" s="103"/>
      <c r="L81" s="103"/>
      <c r="M81" s="103"/>
      <c r="N81" s="109" t="s">
        <v>738</v>
      </c>
      <c r="O81" s="175"/>
      <c r="P81" s="103"/>
      <c r="Q81" s="103"/>
      <c r="R81" s="103"/>
      <c r="S81" s="103"/>
      <c r="T81" s="109" t="s">
        <v>741</v>
      </c>
      <c r="U81" s="175"/>
      <c r="V81" s="103"/>
      <c r="W81" s="103"/>
      <c r="X81" s="103"/>
      <c r="Y81" s="103"/>
      <c r="Z81" s="109" t="s">
        <v>742</v>
      </c>
      <c r="AA81" s="175"/>
      <c r="AB81" s="103"/>
      <c r="AC81" s="103"/>
      <c r="AD81" s="103"/>
      <c r="AE81" s="103"/>
      <c r="AF81" s="103"/>
      <c r="AG81" s="103"/>
      <c r="AH81" s="104"/>
      <c r="AI81" s="104"/>
      <c r="AJ81" s="104"/>
      <c r="AK81" s="83"/>
      <c r="AL81" s="83"/>
      <c r="AM81" s="83"/>
      <c r="AN81" s="77"/>
    </row>
    <row r="82" spans="1:40" ht="48" x14ac:dyDescent="0.25">
      <c r="A82" s="420"/>
      <c r="B82" s="423"/>
      <c r="C82" s="427"/>
      <c r="D82" s="427"/>
      <c r="E82" s="212" t="s">
        <v>315</v>
      </c>
      <c r="F82" s="212" t="s">
        <v>316</v>
      </c>
      <c r="G82" s="290">
        <v>9.2499999999999995E-3</v>
      </c>
      <c r="H82" s="417"/>
      <c r="I82" s="212" t="s">
        <v>295</v>
      </c>
      <c r="J82" s="104"/>
      <c r="K82" s="103"/>
      <c r="L82" s="103"/>
      <c r="M82" s="103"/>
      <c r="N82" s="109" t="s">
        <v>738</v>
      </c>
      <c r="O82" s="175"/>
      <c r="P82" s="103"/>
      <c r="Q82" s="103"/>
      <c r="R82" s="103"/>
      <c r="S82" s="103"/>
      <c r="T82" s="109" t="s">
        <v>741</v>
      </c>
      <c r="U82" s="175"/>
      <c r="V82" s="103"/>
      <c r="W82" s="103"/>
      <c r="X82" s="103"/>
      <c r="Y82" s="103"/>
      <c r="Z82" s="109" t="s">
        <v>742</v>
      </c>
      <c r="AA82" s="175"/>
      <c r="AB82" s="103"/>
      <c r="AC82" s="103"/>
      <c r="AD82" s="103"/>
      <c r="AE82" s="103"/>
      <c r="AF82" s="103"/>
      <c r="AG82" s="103"/>
      <c r="AH82" s="104"/>
      <c r="AI82" s="104"/>
      <c r="AJ82" s="104"/>
      <c r="AK82" s="83"/>
      <c r="AL82" s="83"/>
      <c r="AM82" s="83"/>
      <c r="AN82" s="77"/>
    </row>
    <row r="83" spans="1:40" ht="48" x14ac:dyDescent="0.25">
      <c r="A83" s="420"/>
      <c r="B83" s="423"/>
      <c r="C83" s="427"/>
      <c r="D83" s="427"/>
      <c r="E83" s="212" t="s">
        <v>317</v>
      </c>
      <c r="F83" s="212" t="s">
        <v>318</v>
      </c>
      <c r="G83" s="290">
        <v>9.2499999999999995E-3</v>
      </c>
      <c r="H83" s="417"/>
      <c r="I83" s="212" t="s">
        <v>319</v>
      </c>
      <c r="J83" s="104"/>
      <c r="K83" s="103"/>
      <c r="L83" s="103"/>
      <c r="M83" s="103"/>
      <c r="N83" s="109" t="s">
        <v>738</v>
      </c>
      <c r="O83" s="175"/>
      <c r="P83" s="103"/>
      <c r="Q83" s="103"/>
      <c r="R83" s="103"/>
      <c r="S83" s="103"/>
      <c r="T83" s="109" t="s">
        <v>741</v>
      </c>
      <c r="U83" s="175"/>
      <c r="V83" s="103"/>
      <c r="W83" s="103"/>
      <c r="X83" s="103"/>
      <c r="Y83" s="103"/>
      <c r="Z83" s="109" t="s">
        <v>742</v>
      </c>
      <c r="AA83" s="175"/>
      <c r="AB83" s="103"/>
      <c r="AC83" s="103"/>
      <c r="AD83" s="103"/>
      <c r="AE83" s="103"/>
      <c r="AF83" s="103"/>
      <c r="AG83" s="103"/>
      <c r="AH83" s="104"/>
      <c r="AI83" s="104"/>
      <c r="AJ83" s="104"/>
      <c r="AK83" s="83"/>
      <c r="AL83" s="83"/>
      <c r="AM83" s="83"/>
      <c r="AN83" s="77"/>
    </row>
    <row r="84" spans="1:40" ht="36" x14ac:dyDescent="0.25">
      <c r="A84" s="420"/>
      <c r="B84" s="423"/>
      <c r="C84" s="427"/>
      <c r="D84" s="427"/>
      <c r="E84" s="212" t="s">
        <v>320</v>
      </c>
      <c r="F84" s="212" t="s">
        <v>321</v>
      </c>
      <c r="G84" s="290">
        <v>9.2499999999999995E-3</v>
      </c>
      <c r="H84" s="417"/>
      <c r="I84" s="212" t="s">
        <v>319</v>
      </c>
      <c r="J84" s="104"/>
      <c r="K84" s="103"/>
      <c r="L84" s="103"/>
      <c r="M84" s="103"/>
      <c r="N84" s="109" t="s">
        <v>738</v>
      </c>
      <c r="O84" s="175"/>
      <c r="P84" s="103"/>
      <c r="Q84" s="103"/>
      <c r="R84" s="103"/>
      <c r="S84" s="103"/>
      <c r="T84" s="109" t="s">
        <v>741</v>
      </c>
      <c r="U84" s="175"/>
      <c r="V84" s="103"/>
      <c r="W84" s="103"/>
      <c r="X84" s="103"/>
      <c r="Y84" s="103"/>
      <c r="Z84" s="109" t="s">
        <v>742</v>
      </c>
      <c r="AA84" s="175"/>
      <c r="AB84" s="103"/>
      <c r="AC84" s="103"/>
      <c r="AD84" s="103"/>
      <c r="AE84" s="103"/>
      <c r="AF84" s="103"/>
      <c r="AG84" s="103"/>
      <c r="AH84" s="104"/>
      <c r="AI84" s="104"/>
      <c r="AJ84" s="104"/>
      <c r="AK84" s="83"/>
      <c r="AL84" s="83"/>
      <c r="AM84" s="83"/>
      <c r="AN84" s="77"/>
    </row>
    <row r="85" spans="1:40" ht="66.75" customHeight="1" x14ac:dyDescent="0.25">
      <c r="A85" s="421"/>
      <c r="B85" s="424"/>
      <c r="C85" s="428"/>
      <c r="D85" s="428"/>
      <c r="E85" s="212" t="s">
        <v>322</v>
      </c>
      <c r="F85" s="212" t="s">
        <v>323</v>
      </c>
      <c r="G85" s="290">
        <v>9.2499999999999995E-3</v>
      </c>
      <c r="H85" s="425"/>
      <c r="I85" s="212" t="s">
        <v>295</v>
      </c>
      <c r="J85" s="104"/>
      <c r="K85" s="203"/>
      <c r="L85" s="103"/>
      <c r="M85" s="103"/>
      <c r="N85" s="109" t="s">
        <v>738</v>
      </c>
      <c r="O85" s="175"/>
      <c r="P85" s="103"/>
      <c r="Q85" s="103"/>
      <c r="R85" s="103"/>
      <c r="S85" s="103"/>
      <c r="T85" s="109" t="s">
        <v>741</v>
      </c>
      <c r="U85" s="175"/>
      <c r="V85" s="103"/>
      <c r="W85" s="103"/>
      <c r="X85" s="103"/>
      <c r="Y85" s="103"/>
      <c r="Z85" s="109" t="s">
        <v>742</v>
      </c>
      <c r="AA85" s="175"/>
      <c r="AB85" s="103"/>
      <c r="AC85" s="103"/>
      <c r="AD85" s="103"/>
      <c r="AE85" s="103"/>
      <c r="AF85" s="103"/>
      <c r="AG85" s="103"/>
      <c r="AH85" s="104"/>
      <c r="AI85" s="104"/>
      <c r="AJ85" s="104"/>
      <c r="AK85" s="83"/>
      <c r="AL85" s="83"/>
      <c r="AM85" s="83"/>
      <c r="AN85" s="77"/>
    </row>
    <row r="86" spans="1:40" ht="34.5" customHeight="1" x14ac:dyDescent="0.25">
      <c r="A86" s="419">
        <v>10</v>
      </c>
      <c r="B86" s="422" t="s">
        <v>324</v>
      </c>
      <c r="C86" s="426">
        <f>SUM(O86,O87,O88,O89,AE88,AE89)</f>
        <v>0</v>
      </c>
      <c r="D86" s="426">
        <v>5.5500000000000001E-2</v>
      </c>
      <c r="E86" s="87" t="s">
        <v>325</v>
      </c>
      <c r="F86" s="212" t="s">
        <v>326</v>
      </c>
      <c r="G86" s="291">
        <v>1.38E-2</v>
      </c>
      <c r="H86" s="430" t="s">
        <v>327</v>
      </c>
      <c r="I86" s="226" t="s">
        <v>328</v>
      </c>
      <c r="J86" s="104"/>
      <c r="K86" s="104"/>
      <c r="L86" s="75"/>
      <c r="M86" s="75"/>
      <c r="N86" s="109" t="s">
        <v>738</v>
      </c>
      <c r="O86" s="166"/>
      <c r="P86" s="103"/>
      <c r="Q86" s="103"/>
      <c r="R86" s="103"/>
      <c r="S86" s="103"/>
      <c r="T86" s="103"/>
      <c r="U86" s="103"/>
      <c r="V86" s="103"/>
      <c r="W86" s="103"/>
      <c r="X86" s="103"/>
      <c r="Y86" s="103"/>
      <c r="Z86" s="103"/>
      <c r="AA86" s="103"/>
      <c r="AB86" s="103"/>
      <c r="AC86" s="103"/>
      <c r="AD86" s="103"/>
      <c r="AE86" s="103"/>
      <c r="AF86" s="103"/>
      <c r="AG86" s="103"/>
      <c r="AH86" s="104"/>
      <c r="AI86" s="104"/>
      <c r="AJ86" s="104"/>
      <c r="AK86" s="83"/>
      <c r="AL86" s="83"/>
      <c r="AM86" s="83"/>
      <c r="AN86" s="77"/>
    </row>
    <row r="87" spans="1:40" ht="30" x14ac:dyDescent="0.25">
      <c r="A87" s="420"/>
      <c r="B87" s="423"/>
      <c r="C87" s="427"/>
      <c r="D87" s="427"/>
      <c r="E87" s="87" t="s">
        <v>329</v>
      </c>
      <c r="F87" s="212" t="s">
        <v>326</v>
      </c>
      <c r="G87" s="291">
        <v>1.38E-2</v>
      </c>
      <c r="H87" s="431"/>
      <c r="I87" s="226" t="s">
        <v>328</v>
      </c>
      <c r="J87" s="104"/>
      <c r="K87" s="104"/>
      <c r="L87" s="75"/>
      <c r="M87" s="75"/>
      <c r="N87" s="109" t="s">
        <v>738</v>
      </c>
      <c r="O87" s="166"/>
      <c r="P87" s="103"/>
      <c r="Q87" s="103"/>
      <c r="R87" s="103"/>
      <c r="S87" s="103"/>
      <c r="T87" s="103"/>
      <c r="U87" s="103"/>
      <c r="V87" s="103"/>
      <c r="W87" s="103"/>
      <c r="X87" s="103"/>
      <c r="Y87" s="103"/>
      <c r="Z87" s="103"/>
      <c r="AA87" s="103"/>
      <c r="AB87" s="103"/>
      <c r="AC87" s="103"/>
      <c r="AD87" s="103"/>
      <c r="AE87" s="103"/>
      <c r="AF87" s="103"/>
      <c r="AG87" s="103"/>
      <c r="AH87" s="104"/>
      <c r="AI87" s="104"/>
      <c r="AJ87" s="104"/>
      <c r="AK87" s="83"/>
      <c r="AL87" s="83"/>
      <c r="AM87" s="83"/>
      <c r="AN87" s="77"/>
    </row>
    <row r="88" spans="1:40" ht="30" x14ac:dyDescent="0.25">
      <c r="A88" s="420"/>
      <c r="B88" s="423"/>
      <c r="C88" s="427"/>
      <c r="D88" s="427"/>
      <c r="E88" s="87" t="s">
        <v>330</v>
      </c>
      <c r="F88" s="212" t="s">
        <v>331</v>
      </c>
      <c r="G88" s="291">
        <v>1.38E-2</v>
      </c>
      <c r="H88" s="431"/>
      <c r="I88" s="226" t="s">
        <v>328</v>
      </c>
      <c r="J88" s="104"/>
      <c r="K88" s="104"/>
      <c r="L88" s="75"/>
      <c r="M88" s="75"/>
      <c r="N88" s="109" t="s">
        <v>738</v>
      </c>
      <c r="O88" s="299"/>
      <c r="P88" s="103"/>
      <c r="Q88" s="103"/>
      <c r="R88" s="103"/>
      <c r="S88" s="103"/>
      <c r="T88" s="103"/>
      <c r="U88" s="103"/>
      <c r="V88" s="103"/>
      <c r="W88" s="103"/>
      <c r="X88" s="103"/>
      <c r="Y88" s="103"/>
      <c r="Z88" s="103"/>
      <c r="AA88" s="103"/>
      <c r="AB88" s="103"/>
      <c r="AC88" s="103"/>
      <c r="AD88" s="167" t="s">
        <v>745</v>
      </c>
      <c r="AE88" s="299"/>
      <c r="AF88" s="103"/>
      <c r="AG88" s="103"/>
      <c r="AH88" s="104"/>
      <c r="AI88" s="104"/>
      <c r="AJ88" s="104"/>
      <c r="AK88" s="83"/>
      <c r="AL88" s="83"/>
      <c r="AM88" s="83"/>
      <c r="AN88" s="77"/>
    </row>
    <row r="89" spans="1:40" ht="30" x14ac:dyDescent="0.25">
      <c r="A89" s="421"/>
      <c r="B89" s="424"/>
      <c r="C89" s="428"/>
      <c r="D89" s="428"/>
      <c r="E89" s="87" t="s">
        <v>332</v>
      </c>
      <c r="F89" s="212" t="s">
        <v>333</v>
      </c>
      <c r="G89" s="291">
        <v>1.38E-2</v>
      </c>
      <c r="H89" s="432"/>
      <c r="I89" s="226" t="s">
        <v>328</v>
      </c>
      <c r="J89" s="104"/>
      <c r="K89" s="103"/>
      <c r="L89" s="75"/>
      <c r="M89" s="75"/>
      <c r="N89" s="109" t="s">
        <v>738</v>
      </c>
      <c r="O89" s="299"/>
      <c r="P89" s="103"/>
      <c r="Q89" s="103"/>
      <c r="R89" s="103"/>
      <c r="S89" s="103"/>
      <c r="T89" s="103"/>
      <c r="U89" s="103"/>
      <c r="V89" s="103"/>
      <c r="W89" s="103"/>
      <c r="X89" s="103"/>
      <c r="Y89" s="103"/>
      <c r="Z89" s="103"/>
      <c r="AA89" s="103"/>
      <c r="AB89" s="103"/>
      <c r="AC89" s="103"/>
      <c r="AD89" s="167" t="s">
        <v>745</v>
      </c>
      <c r="AE89" s="299"/>
      <c r="AF89" s="103"/>
      <c r="AG89" s="103"/>
      <c r="AH89" s="104"/>
      <c r="AI89" s="104"/>
      <c r="AJ89" s="104"/>
      <c r="AK89" s="83"/>
      <c r="AL89" s="83"/>
      <c r="AM89" s="83"/>
      <c r="AN89" s="77"/>
    </row>
    <row r="90" spans="1:40" ht="45" customHeight="1" x14ac:dyDescent="0.25">
      <c r="B90" s="276"/>
      <c r="C90" s="277">
        <f>SUM(C8:C89)</f>
        <v>0</v>
      </c>
      <c r="D90" s="277">
        <f>SUM(D8:D89)</f>
        <v>0.4995</v>
      </c>
      <c r="E90" s="25"/>
      <c r="F90" s="25"/>
      <c r="G90" s="277">
        <f>SUM(G8:G89)</f>
        <v>0.49877999999999989</v>
      </c>
    </row>
    <row r="1048574" ht="15" customHeight="1" x14ac:dyDescent="0.25"/>
  </sheetData>
  <mergeCells count="56">
    <mergeCell ref="A8:A12"/>
    <mergeCell ref="B8:B12"/>
    <mergeCell ref="H8:H12"/>
    <mergeCell ref="B2:I2"/>
    <mergeCell ref="A3:E3"/>
    <mergeCell ref="B4:I4"/>
    <mergeCell ref="A5:AN5"/>
    <mergeCell ref="A6:AN6"/>
    <mergeCell ref="C8:C12"/>
    <mergeCell ref="D8:D12"/>
    <mergeCell ref="A13:A19"/>
    <mergeCell ref="B13:B19"/>
    <mergeCell ref="H13:H19"/>
    <mergeCell ref="A20:A22"/>
    <mergeCell ref="B20:B22"/>
    <mergeCell ref="H20:H22"/>
    <mergeCell ref="C13:C19"/>
    <mergeCell ref="D13:D19"/>
    <mergeCell ref="G20:G22"/>
    <mergeCell ref="C20:C22"/>
    <mergeCell ref="D20:D22"/>
    <mergeCell ref="A23:A28"/>
    <mergeCell ref="B23:B28"/>
    <mergeCell ref="H23:H28"/>
    <mergeCell ref="A29:A35"/>
    <mergeCell ref="B29:B35"/>
    <mergeCell ref="H29:H35"/>
    <mergeCell ref="C29:C35"/>
    <mergeCell ref="D29:D35"/>
    <mergeCell ref="C23:C28"/>
    <mergeCell ref="D24:D28"/>
    <mergeCell ref="A36:A46"/>
    <mergeCell ref="B36:B46"/>
    <mergeCell ref="H36:H46"/>
    <mergeCell ref="A47:A71"/>
    <mergeCell ref="B47:B71"/>
    <mergeCell ref="H47:H71"/>
    <mergeCell ref="C47:C71"/>
    <mergeCell ref="D47:D71"/>
    <mergeCell ref="D36:D46"/>
    <mergeCell ref="C36:C46"/>
    <mergeCell ref="B86:B89"/>
    <mergeCell ref="A86:A89"/>
    <mergeCell ref="D86:D89"/>
    <mergeCell ref="H86:H89"/>
    <mergeCell ref="C86:C89"/>
    <mergeCell ref="H72:H79"/>
    <mergeCell ref="A80:A85"/>
    <mergeCell ref="B80:B85"/>
    <mergeCell ref="H80:H85"/>
    <mergeCell ref="C80:C85"/>
    <mergeCell ref="D80:D85"/>
    <mergeCell ref="C72:C79"/>
    <mergeCell ref="D72:D79"/>
    <mergeCell ref="A72:A79"/>
    <mergeCell ref="B72:B79"/>
  </mergeCells>
  <conditionalFormatting sqref="M8">
    <cfRule type="cellIs" dxfId="197" priority="271" operator="lessThan">
      <formula>0.025</formula>
    </cfRule>
  </conditionalFormatting>
  <conditionalFormatting sqref="K9:K11">
    <cfRule type="cellIs" dxfId="196" priority="270" operator="lessThan">
      <formula>0.0125</formula>
    </cfRule>
  </conditionalFormatting>
  <conditionalFormatting sqref="M13">
    <cfRule type="cellIs" dxfId="195" priority="263" operator="lessThan">
      <formula>0.0625</formula>
    </cfRule>
  </conditionalFormatting>
  <conditionalFormatting sqref="J12">
    <cfRule type="aboveAverage" dxfId="194" priority="187" aboveAverage="0"/>
  </conditionalFormatting>
  <conditionalFormatting sqref="O12">
    <cfRule type="cellIs" dxfId="193" priority="161" operator="lessThan">
      <formula>0.64 %</formula>
    </cfRule>
  </conditionalFormatting>
  <conditionalFormatting sqref="M9">
    <cfRule type="cellIs" dxfId="192" priority="152" operator="lessThan">
      <formula>0.0125</formula>
    </cfRule>
  </conditionalFormatting>
  <conditionalFormatting sqref="M10:M11">
    <cfRule type="cellIs" dxfId="191" priority="151" operator="lessThan">
      <formula>0.0125</formula>
    </cfRule>
  </conditionalFormatting>
  <conditionalFormatting sqref="AA12 AG12 U12">
    <cfRule type="cellIs" dxfId="190" priority="56" operator="lessThan">
      <formula>0.64 %</formula>
    </cfRule>
  </conditionalFormatting>
  <conditionalFormatting sqref="U14:U18 O29:O30">
    <cfRule type="cellIs" dxfId="189" priority="45" operator="lessThan">
      <formula>0.0032</formula>
    </cfRule>
  </conditionalFormatting>
  <conditionalFormatting sqref="AG14">
    <cfRule type="cellIs" dxfId="188" priority="44" operator="lessThan">
      <formula>0.0032</formula>
    </cfRule>
  </conditionalFormatting>
  <conditionalFormatting sqref="AG15:AG18">
    <cfRule type="cellIs" dxfId="187" priority="43" operator="lessThan">
      <formula>0.0032</formula>
    </cfRule>
  </conditionalFormatting>
  <conditionalFormatting sqref="O19">
    <cfRule type="cellIs" dxfId="186" priority="41" operator="lessThan">
      <formula>0.0023</formula>
    </cfRule>
  </conditionalFormatting>
  <conditionalFormatting sqref="AA19 AG19 U19">
    <cfRule type="cellIs" dxfId="185" priority="40" operator="lessThan">
      <formula>0.0023</formula>
    </cfRule>
  </conditionalFormatting>
  <conditionalFormatting sqref="M24:M26">
    <cfRule type="cellIs" dxfId="184" priority="39" operator="lessThan">
      <formula>0.0032</formula>
    </cfRule>
  </conditionalFormatting>
  <conditionalFormatting sqref="AC24">
    <cfRule type="cellIs" dxfId="183" priority="38" operator="lessThan">
      <formula>0.0032</formula>
    </cfRule>
  </conditionalFormatting>
  <conditionalFormatting sqref="AC25:AC26">
    <cfRule type="cellIs" dxfId="182" priority="37" operator="lessThan">
      <formula>0.0032</formula>
    </cfRule>
  </conditionalFormatting>
  <conditionalFormatting sqref="U27">
    <cfRule type="cellIs" dxfId="181" priority="36" operator="lessThan">
      <formula>0.0032</formula>
    </cfRule>
  </conditionalFormatting>
  <conditionalFormatting sqref="Q28">
    <cfRule type="cellIs" dxfId="180" priority="35" operator="lessThan">
      <formula>0.0032</formula>
    </cfRule>
  </conditionalFormatting>
  <conditionalFormatting sqref="Q32:Q35">
    <cfRule type="cellIs" dxfId="179" priority="31" operator="lessThan">
      <formula>0.0032</formula>
    </cfRule>
  </conditionalFormatting>
  <conditionalFormatting sqref="U31">
    <cfRule type="cellIs" dxfId="178" priority="30" operator="lessThan">
      <formula>0.0032</formula>
    </cfRule>
  </conditionalFormatting>
  <conditionalFormatting sqref="U36:U46">
    <cfRule type="cellIs" dxfId="177" priority="29" operator="lessThan">
      <formula>0.0023</formula>
    </cfRule>
  </conditionalFormatting>
  <conditionalFormatting sqref="AC36:AC46">
    <cfRule type="cellIs" dxfId="176" priority="28" operator="lessThan">
      <formula>0.0023</formula>
    </cfRule>
  </conditionalFormatting>
  <conditionalFormatting sqref="Q75:Q79">
    <cfRule type="cellIs" dxfId="175" priority="22" operator="lessThan">
      <formula>$Q$47</formula>
    </cfRule>
  </conditionalFormatting>
  <conditionalFormatting sqref="AE47:AE71 Q47:Q71">
    <cfRule type="cellIs" dxfId="174" priority="12" operator="lessThan">
      <formula>0.00111</formula>
    </cfRule>
  </conditionalFormatting>
  <conditionalFormatting sqref="O72">
    <cfRule type="cellIs" dxfId="173" priority="10" operator="lessThan">
      <formula>0.0069</formula>
    </cfRule>
  </conditionalFormatting>
  <conditionalFormatting sqref="O73">
    <cfRule type="cellIs" dxfId="172" priority="9" operator="lessThan">
      <formula>0.0069</formula>
    </cfRule>
  </conditionalFormatting>
  <conditionalFormatting sqref="Q74:Q79">
    <cfRule type="cellIs" dxfId="171" priority="7" operator="lessThan">
      <formula>0.0023</formula>
    </cfRule>
  </conditionalFormatting>
  <conditionalFormatting sqref="AE74:AE79 Y74:Y79">
    <cfRule type="cellIs" dxfId="170" priority="6" operator="lessThan">
      <formula>0.0023</formula>
    </cfRule>
  </conditionalFormatting>
  <conditionalFormatting sqref="O88:O89 AE88:AE89">
    <cfRule type="cellIs" dxfId="169" priority="5" operator="lessThan">
      <formula>0.0069</formula>
    </cfRule>
  </conditionalFormatting>
  <conditionalFormatting sqref="AA80:AA85 U80:U85 O80:O85">
    <cfRule type="cellIs" dxfId="168" priority="3" operator="lessThan">
      <formula>0.00308</formula>
    </cfRule>
  </conditionalFormatting>
  <conditionalFormatting sqref="O86:O87">
    <cfRule type="cellIs" dxfId="167" priority="1" operator="lessThan">
      <formula>0.0138</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8050-6A68-4576-AA64-3FF5B740B4A3}">
  <sheetPr>
    <tabColor rgb="FF00B0F0"/>
  </sheetPr>
  <dimension ref="A2:AH1048576"/>
  <sheetViews>
    <sheetView topLeftCell="H1" zoomScale="50" zoomScaleNormal="50" workbookViewId="0">
      <selection activeCell="AI23" sqref="AI23"/>
    </sheetView>
  </sheetViews>
  <sheetFormatPr baseColWidth="10" defaultColWidth="11.42578125" defaultRowHeight="15" x14ac:dyDescent="0.25"/>
  <cols>
    <col min="1" max="1" width="30.5703125" bestFit="1" customWidth="1"/>
    <col min="2" max="2" width="27.140625" customWidth="1"/>
    <col min="3" max="3" width="19.5703125" customWidth="1"/>
    <col min="4" max="4" width="12.5703125" customWidth="1"/>
    <col min="5" max="5" width="43.5703125" customWidth="1"/>
    <col min="6" max="6" width="17" hidden="1" customWidth="1"/>
    <col min="7" max="7" width="17.7109375" hidden="1" customWidth="1"/>
    <col min="8" max="8" width="29.140625" customWidth="1"/>
    <col min="9" max="9" width="14.28515625" style="222" customWidth="1"/>
    <col min="10" max="10" width="15.42578125" style="108" customWidth="1"/>
    <col min="11" max="11" width="10" style="108" customWidth="1"/>
    <col min="12" max="12" width="19.7109375" customWidth="1"/>
    <col min="13" max="13" width="12.7109375" style="206" customWidth="1"/>
    <col min="14" max="14" width="21.140625" bestFit="1" customWidth="1"/>
    <col min="15" max="15" width="14.140625" bestFit="1" customWidth="1"/>
    <col min="16" max="16" width="12.42578125" customWidth="1"/>
    <col min="17" max="17" width="10.85546875" customWidth="1"/>
    <col min="18" max="18" width="15.5703125" customWidth="1"/>
    <col min="19" max="19" width="15.140625" customWidth="1"/>
    <col min="20" max="20" width="15" customWidth="1"/>
    <col min="21" max="21" width="10.85546875" style="150" customWidth="1"/>
    <col min="22" max="22" width="10.42578125" customWidth="1"/>
    <col min="23" max="23" width="10" customWidth="1"/>
    <col min="24" max="24" width="15.7109375" customWidth="1"/>
    <col min="25" max="25" width="10.140625" customWidth="1"/>
    <col min="26" max="26" width="16" customWidth="1"/>
    <col min="27" max="27" width="10.7109375" customWidth="1"/>
    <col min="28" max="28" width="15" style="108" customWidth="1"/>
    <col min="29" max="29" width="10.85546875" style="108" customWidth="1"/>
    <col min="30" max="30" width="17.85546875" style="25" customWidth="1"/>
    <col min="31" max="31" width="10.42578125" style="25" customWidth="1"/>
    <col min="32" max="32" width="15.85546875" style="108" customWidth="1"/>
    <col min="33" max="33" width="9.85546875" style="150" customWidth="1"/>
    <col min="34" max="34" width="27.42578125" customWidth="1"/>
  </cols>
  <sheetData>
    <row r="2" spans="1:34" ht="16.5" thickBot="1" x14ac:dyDescent="0.3">
      <c r="A2" s="72"/>
      <c r="B2" s="459"/>
      <c r="C2" s="459"/>
      <c r="D2" s="459"/>
      <c r="E2" s="459"/>
      <c r="F2" s="459"/>
      <c r="G2" s="459"/>
      <c r="H2" s="459"/>
      <c r="I2" s="217"/>
    </row>
    <row r="3" spans="1:34" ht="19.5" customHeight="1" thickBot="1" x14ac:dyDescent="0.3">
      <c r="A3" s="466" t="s">
        <v>335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8"/>
    </row>
    <row r="4" spans="1:34" ht="15.75" thickBot="1" x14ac:dyDescent="0.3">
      <c r="A4" s="463" t="s">
        <v>124</v>
      </c>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row>
    <row r="5" spans="1:34" ht="50.25" customHeight="1" thickBot="1" x14ac:dyDescent="0.3">
      <c r="A5" s="134"/>
      <c r="B5" s="134"/>
      <c r="C5" s="134"/>
      <c r="D5" s="134"/>
      <c r="E5" s="124"/>
      <c r="F5" s="134"/>
      <c r="G5" s="134"/>
      <c r="H5" s="134"/>
      <c r="I5" s="134"/>
      <c r="J5" s="471" t="s">
        <v>749</v>
      </c>
      <c r="K5" s="472"/>
      <c r="L5" s="472"/>
      <c r="M5" s="472"/>
      <c r="N5" s="472"/>
      <c r="O5" s="472"/>
      <c r="P5" s="472"/>
      <c r="Q5" s="472"/>
      <c r="R5" s="472"/>
      <c r="S5" s="472"/>
      <c r="T5" s="472"/>
      <c r="U5" s="472"/>
      <c r="V5" s="472"/>
      <c r="W5" s="472"/>
      <c r="X5" s="472"/>
      <c r="Y5" s="472"/>
      <c r="Z5" s="472"/>
      <c r="AA5" s="472"/>
      <c r="AB5" s="472"/>
      <c r="AC5" s="472"/>
      <c r="AD5" s="472"/>
      <c r="AE5" s="472"/>
      <c r="AF5" s="473"/>
      <c r="AG5" s="153"/>
      <c r="AH5" s="136" t="s">
        <v>336</v>
      </c>
    </row>
    <row r="6" spans="1:34" ht="51" customHeight="1" thickBot="1" x14ac:dyDescent="0.3">
      <c r="A6" s="110" t="s">
        <v>125</v>
      </c>
      <c r="B6" s="111" t="s">
        <v>337</v>
      </c>
      <c r="C6" s="155" t="s">
        <v>128</v>
      </c>
      <c r="D6" s="155" t="s">
        <v>129</v>
      </c>
      <c r="E6" s="89" t="s">
        <v>130</v>
      </c>
      <c r="F6" s="111" t="s">
        <v>131</v>
      </c>
      <c r="G6" s="111" t="s">
        <v>132</v>
      </c>
      <c r="H6" s="111" t="s">
        <v>133</v>
      </c>
      <c r="I6" s="155" t="s">
        <v>129</v>
      </c>
      <c r="J6" s="112" t="s">
        <v>726</v>
      </c>
      <c r="K6" s="155" t="s">
        <v>338</v>
      </c>
      <c r="L6" s="112" t="s">
        <v>727</v>
      </c>
      <c r="M6" s="155" t="s">
        <v>338</v>
      </c>
      <c r="N6" s="112" t="s">
        <v>728</v>
      </c>
      <c r="O6" s="155" t="s">
        <v>338</v>
      </c>
      <c r="P6" s="112" t="s">
        <v>729</v>
      </c>
      <c r="Q6" s="155" t="s">
        <v>338</v>
      </c>
      <c r="R6" s="112" t="s">
        <v>730</v>
      </c>
      <c r="S6" s="155" t="s">
        <v>338</v>
      </c>
      <c r="T6" s="112" t="s">
        <v>731</v>
      </c>
      <c r="U6" s="155" t="s">
        <v>338</v>
      </c>
      <c r="V6" s="112" t="s">
        <v>732</v>
      </c>
      <c r="W6" s="155" t="s">
        <v>338</v>
      </c>
      <c r="X6" s="112" t="s">
        <v>733</v>
      </c>
      <c r="Y6" s="155" t="s">
        <v>338</v>
      </c>
      <c r="Z6" s="112" t="s">
        <v>734</v>
      </c>
      <c r="AA6" s="155" t="s">
        <v>338</v>
      </c>
      <c r="AB6" s="112" t="s">
        <v>735</v>
      </c>
      <c r="AC6" s="155" t="s">
        <v>338</v>
      </c>
      <c r="AD6" s="112" t="s">
        <v>736</v>
      </c>
      <c r="AE6" s="155" t="s">
        <v>338</v>
      </c>
      <c r="AF6" s="112" t="s">
        <v>737</v>
      </c>
      <c r="AG6" s="155" t="s">
        <v>338</v>
      </c>
      <c r="AH6" s="113">
        <v>2026</v>
      </c>
    </row>
    <row r="7" spans="1:34" ht="38.25" customHeight="1" x14ac:dyDescent="0.25">
      <c r="A7" s="469">
        <v>1</v>
      </c>
      <c r="B7" s="470" t="s">
        <v>339</v>
      </c>
      <c r="C7" s="484">
        <f>SUM(O14,O17,U7,U8,U12,U15,U17,AA13,AA16,AA17,AG7,AG8,AG9,AG10,AG11,AG12)</f>
        <v>0</v>
      </c>
      <c r="D7" s="474">
        <v>6.25E-2</v>
      </c>
      <c r="E7" s="85" t="s">
        <v>340</v>
      </c>
      <c r="F7" s="87"/>
      <c r="G7" s="416"/>
      <c r="H7" s="88" t="s">
        <v>143</v>
      </c>
      <c r="I7" s="170">
        <v>5.6800000000000002E-3</v>
      </c>
      <c r="J7" s="170"/>
      <c r="K7" s="170"/>
      <c r="L7" s="131"/>
      <c r="M7" s="205"/>
      <c r="N7" s="75"/>
      <c r="O7" s="151"/>
      <c r="P7" s="75"/>
      <c r="Q7" s="75"/>
      <c r="R7" s="75"/>
      <c r="S7" s="75"/>
      <c r="T7" s="130" t="s">
        <v>341</v>
      </c>
      <c r="U7" s="296"/>
      <c r="V7" s="99"/>
      <c r="W7" s="99"/>
      <c r="X7" s="75"/>
      <c r="Y7" s="75"/>
      <c r="Z7" s="99"/>
      <c r="AA7" s="99"/>
      <c r="AB7" s="99"/>
      <c r="AC7" s="104"/>
      <c r="AD7" s="144"/>
      <c r="AE7" s="144"/>
      <c r="AF7" s="130" t="s">
        <v>342</v>
      </c>
      <c r="AG7" s="296"/>
      <c r="AH7" s="77"/>
    </row>
    <row r="8" spans="1:34" ht="36.75" customHeight="1" x14ac:dyDescent="0.25">
      <c r="A8" s="469"/>
      <c r="B8" s="470"/>
      <c r="C8" s="484"/>
      <c r="D8" s="474"/>
      <c r="E8" s="85" t="s">
        <v>343</v>
      </c>
      <c r="F8" s="87"/>
      <c r="G8" s="417"/>
      <c r="H8" s="88" t="s">
        <v>143</v>
      </c>
      <c r="I8" s="170">
        <v>5.6800000000000002E-3</v>
      </c>
      <c r="J8" s="170"/>
      <c r="K8" s="170"/>
      <c r="L8" s="149"/>
      <c r="M8" s="207"/>
      <c r="N8" s="75"/>
      <c r="O8" s="149"/>
      <c r="P8" s="75"/>
      <c r="Q8" s="75"/>
      <c r="R8" s="75"/>
      <c r="S8" s="75"/>
      <c r="T8" s="130" t="s">
        <v>341</v>
      </c>
      <c r="U8" s="296"/>
      <c r="V8" s="75"/>
      <c r="W8" s="75"/>
      <c r="X8" s="75"/>
      <c r="Y8" s="75"/>
      <c r="Z8" s="99"/>
      <c r="AA8" s="99"/>
      <c r="AB8" s="99"/>
      <c r="AC8" s="104"/>
      <c r="AD8" s="144"/>
      <c r="AE8" s="144"/>
      <c r="AF8" s="130" t="s">
        <v>158</v>
      </c>
      <c r="AG8" s="296"/>
      <c r="AH8" s="77"/>
    </row>
    <row r="9" spans="1:34" ht="26.25" customHeight="1" x14ac:dyDescent="0.25">
      <c r="A9" s="469"/>
      <c r="B9" s="470"/>
      <c r="C9" s="484"/>
      <c r="D9" s="474"/>
      <c r="E9" s="85" t="s">
        <v>344</v>
      </c>
      <c r="F9" s="87"/>
      <c r="G9" s="417"/>
      <c r="H9" s="88" t="s">
        <v>143</v>
      </c>
      <c r="I9" s="170">
        <v>5.6800000000000002E-3</v>
      </c>
      <c r="J9" s="170"/>
      <c r="K9" s="170"/>
      <c r="L9" s="131"/>
      <c r="M9" s="208"/>
      <c r="N9" s="131"/>
      <c r="O9" s="149"/>
      <c r="P9" s="131"/>
      <c r="Q9" s="149"/>
      <c r="R9" s="131"/>
      <c r="S9" s="75"/>
      <c r="T9" s="131"/>
      <c r="U9" s="152"/>
      <c r="V9" s="131"/>
      <c r="W9" s="131"/>
      <c r="X9" s="131"/>
      <c r="Y9" s="75"/>
      <c r="Z9" s="131"/>
      <c r="AA9" s="75"/>
      <c r="AB9" s="131"/>
      <c r="AC9" s="284"/>
      <c r="AD9" s="131"/>
      <c r="AE9" s="131"/>
      <c r="AF9" s="100" t="s">
        <v>342</v>
      </c>
      <c r="AG9" s="299"/>
      <c r="AH9" s="77"/>
    </row>
    <row r="10" spans="1:34" ht="40.5" customHeight="1" x14ac:dyDescent="0.25">
      <c r="A10" s="469"/>
      <c r="B10" s="470"/>
      <c r="C10" s="484"/>
      <c r="D10" s="474"/>
      <c r="E10" s="85" t="s">
        <v>345</v>
      </c>
      <c r="F10" s="87"/>
      <c r="G10" s="417"/>
      <c r="H10" s="88" t="s">
        <v>143</v>
      </c>
      <c r="I10" s="170">
        <v>5.6800000000000002E-3</v>
      </c>
      <c r="J10" s="170"/>
      <c r="K10" s="170"/>
      <c r="L10" s="131"/>
      <c r="M10" s="208"/>
      <c r="N10" s="131"/>
      <c r="O10" s="300"/>
      <c r="P10" s="131"/>
      <c r="Q10" s="75"/>
      <c r="R10" s="131"/>
      <c r="S10" s="75"/>
      <c r="T10" s="131"/>
      <c r="U10" s="152"/>
      <c r="V10" s="131"/>
      <c r="W10" s="131"/>
      <c r="X10" s="131"/>
      <c r="Y10" s="75"/>
      <c r="Z10" s="131"/>
      <c r="AA10" s="144"/>
      <c r="AB10" s="131"/>
      <c r="AC10" s="284"/>
      <c r="AD10" s="131"/>
      <c r="AE10" s="131"/>
      <c r="AF10" s="100" t="s">
        <v>346</v>
      </c>
      <c r="AG10" s="299"/>
      <c r="AH10" s="77"/>
    </row>
    <row r="11" spans="1:34" ht="31.5" customHeight="1" x14ac:dyDescent="0.25">
      <c r="A11" s="469"/>
      <c r="B11" s="470"/>
      <c r="C11" s="484"/>
      <c r="D11" s="474"/>
      <c r="E11" s="85" t="s">
        <v>347</v>
      </c>
      <c r="F11" s="87"/>
      <c r="G11" s="417"/>
      <c r="H11" s="88" t="s">
        <v>143</v>
      </c>
      <c r="I11" s="170">
        <v>5.6800000000000002E-3</v>
      </c>
      <c r="J11" s="170"/>
      <c r="K11" s="170"/>
      <c r="L11" s="131"/>
      <c r="M11" s="208"/>
      <c r="N11" s="131"/>
      <c r="O11" s="300"/>
      <c r="P11" s="131"/>
      <c r="Q11" s="131"/>
      <c r="R11" s="131"/>
      <c r="S11" s="75"/>
      <c r="T11" s="131"/>
      <c r="U11" s="152"/>
      <c r="V11" s="131"/>
      <c r="W11" s="131"/>
      <c r="X11" s="131"/>
      <c r="Y11" s="75"/>
      <c r="Z11" s="131"/>
      <c r="AA11" s="144"/>
      <c r="AB11" s="131"/>
      <c r="AC11" s="284"/>
      <c r="AD11" s="131"/>
      <c r="AE11" s="131"/>
      <c r="AF11" s="100" t="s">
        <v>346</v>
      </c>
      <c r="AG11" s="299"/>
      <c r="AH11" s="77"/>
    </row>
    <row r="12" spans="1:34" ht="34.5" customHeight="1" x14ac:dyDescent="0.25">
      <c r="A12" s="469"/>
      <c r="B12" s="470"/>
      <c r="C12" s="484"/>
      <c r="D12" s="474"/>
      <c r="E12" s="85" t="s">
        <v>348</v>
      </c>
      <c r="F12" s="87"/>
      <c r="G12" s="417"/>
      <c r="H12" s="88" t="s">
        <v>143</v>
      </c>
      <c r="I12" s="170">
        <v>5.6800000000000002E-3</v>
      </c>
      <c r="J12" s="168"/>
      <c r="K12" s="170"/>
      <c r="L12" s="131"/>
      <c r="M12" s="208"/>
      <c r="N12" s="75"/>
      <c r="O12" s="300"/>
      <c r="P12" s="75"/>
      <c r="Q12" s="75"/>
      <c r="R12" s="75"/>
      <c r="S12" s="75"/>
      <c r="T12" s="130" t="s">
        <v>349</v>
      </c>
      <c r="U12" s="296"/>
      <c r="V12" s="99"/>
      <c r="W12" s="99"/>
      <c r="X12" s="75"/>
      <c r="Y12" s="75"/>
      <c r="Z12" s="99"/>
      <c r="AA12" s="104"/>
      <c r="AB12" s="99"/>
      <c r="AC12" s="104"/>
      <c r="AD12" s="144"/>
      <c r="AE12" s="144"/>
      <c r="AF12" s="130" t="s">
        <v>350</v>
      </c>
      <c r="AG12" s="296"/>
      <c r="AH12" s="77"/>
    </row>
    <row r="13" spans="1:34" ht="36.75" customHeight="1" x14ac:dyDescent="0.25">
      <c r="A13" s="469"/>
      <c r="B13" s="470"/>
      <c r="C13" s="484"/>
      <c r="D13" s="474"/>
      <c r="E13" s="85" t="s">
        <v>351</v>
      </c>
      <c r="F13" s="87"/>
      <c r="G13" s="417"/>
      <c r="H13" s="88" t="s">
        <v>143</v>
      </c>
      <c r="I13" s="170">
        <v>5.6800000000000002E-3</v>
      </c>
      <c r="J13" s="169"/>
      <c r="K13" s="99"/>
      <c r="L13" s="75"/>
      <c r="M13" s="208"/>
      <c r="N13" s="75"/>
      <c r="O13" s="144"/>
      <c r="P13" s="75"/>
      <c r="Q13" s="75"/>
      <c r="R13" s="75"/>
      <c r="S13" s="75"/>
      <c r="U13" s="206"/>
      <c r="V13" s="99"/>
      <c r="W13" s="99"/>
      <c r="X13" s="75"/>
      <c r="Y13" s="75"/>
      <c r="Z13" s="130" t="s">
        <v>352</v>
      </c>
      <c r="AA13" s="299"/>
      <c r="AB13" s="99"/>
      <c r="AC13" s="104"/>
      <c r="AD13" s="144"/>
      <c r="AE13" s="144"/>
      <c r="AF13" s="144"/>
      <c r="AG13" s="152"/>
      <c r="AH13" s="77"/>
    </row>
    <row r="14" spans="1:34" ht="29.25" customHeight="1" x14ac:dyDescent="0.25">
      <c r="A14" s="469"/>
      <c r="B14" s="470"/>
      <c r="C14" s="484"/>
      <c r="D14" s="474"/>
      <c r="E14" s="85" t="s">
        <v>353</v>
      </c>
      <c r="F14" s="87"/>
      <c r="G14" s="417"/>
      <c r="H14" s="88" t="s">
        <v>143</v>
      </c>
      <c r="I14" s="170">
        <v>5.6800000000000002E-3</v>
      </c>
      <c r="J14" s="169"/>
      <c r="K14" s="99"/>
      <c r="L14" s="75"/>
      <c r="M14" s="208"/>
      <c r="N14" s="107" t="s">
        <v>354</v>
      </c>
      <c r="O14" s="299"/>
      <c r="P14" s="75"/>
      <c r="Q14" s="75"/>
      <c r="R14" s="75"/>
      <c r="S14" s="75"/>
      <c r="T14" s="75"/>
      <c r="U14" s="152"/>
      <c r="V14" s="75"/>
      <c r="W14" s="75"/>
      <c r="X14" s="75"/>
      <c r="Y14" s="75"/>
      <c r="Z14" s="75"/>
      <c r="AA14" s="144"/>
      <c r="AB14" s="75"/>
      <c r="AC14" s="144"/>
      <c r="AD14" s="75"/>
      <c r="AE14" s="75"/>
      <c r="AF14" s="75"/>
      <c r="AG14" s="151"/>
      <c r="AH14" s="77"/>
    </row>
    <row r="15" spans="1:34" ht="44.45" customHeight="1" x14ac:dyDescent="0.25">
      <c r="A15" s="469"/>
      <c r="B15" s="470"/>
      <c r="C15" s="484"/>
      <c r="D15" s="474"/>
      <c r="E15" s="85" t="s">
        <v>355</v>
      </c>
      <c r="F15" s="87"/>
      <c r="G15" s="417"/>
      <c r="H15" s="88" t="s">
        <v>143</v>
      </c>
      <c r="I15" s="170">
        <v>5.6800000000000002E-3</v>
      </c>
      <c r="J15" s="169"/>
      <c r="K15" s="99"/>
      <c r="L15" s="75"/>
      <c r="M15" s="209"/>
      <c r="N15" s="144"/>
      <c r="O15" s="144"/>
      <c r="P15" s="75"/>
      <c r="Q15" s="75"/>
      <c r="R15" s="75"/>
      <c r="S15" s="75"/>
      <c r="T15" s="130" t="s">
        <v>349</v>
      </c>
      <c r="U15" s="299"/>
      <c r="V15" s="75"/>
      <c r="W15" s="75"/>
      <c r="X15" s="75"/>
      <c r="Y15" s="75"/>
      <c r="Z15" s="75"/>
      <c r="AA15" s="144"/>
      <c r="AB15" s="75"/>
      <c r="AC15" s="144"/>
      <c r="AD15" s="75"/>
      <c r="AE15" s="75"/>
      <c r="AF15" s="75"/>
      <c r="AG15" s="151"/>
      <c r="AH15" s="77"/>
    </row>
    <row r="16" spans="1:34" ht="48.75" customHeight="1" x14ac:dyDescent="0.25">
      <c r="A16" s="469"/>
      <c r="B16" s="470"/>
      <c r="C16" s="484"/>
      <c r="D16" s="474"/>
      <c r="E16" s="85" t="s">
        <v>356</v>
      </c>
      <c r="F16" s="75"/>
      <c r="G16" s="417"/>
      <c r="H16" s="88" t="s">
        <v>143</v>
      </c>
      <c r="I16" s="170">
        <v>5.6800000000000002E-3</v>
      </c>
      <c r="J16" s="168"/>
      <c r="K16" s="75"/>
      <c r="L16" s="131"/>
      <c r="M16" s="208"/>
      <c r="O16" s="25"/>
      <c r="P16" s="75"/>
      <c r="Q16" s="75"/>
      <c r="T16" s="75"/>
      <c r="U16" s="152"/>
      <c r="V16" s="75"/>
      <c r="W16" s="75"/>
      <c r="X16" s="75"/>
      <c r="Y16" s="75"/>
      <c r="Z16" s="130" t="s">
        <v>352</v>
      </c>
      <c r="AA16" s="299"/>
      <c r="AB16" s="75"/>
      <c r="AC16" s="144"/>
      <c r="AD16" s="75"/>
      <c r="AE16" s="75"/>
      <c r="AF16" s="75"/>
      <c r="AG16" s="151"/>
      <c r="AH16" s="77"/>
    </row>
    <row r="17" spans="1:34" ht="30" customHeight="1" x14ac:dyDescent="0.25">
      <c r="A17" s="469"/>
      <c r="B17" s="470"/>
      <c r="C17" s="484"/>
      <c r="D17" s="474"/>
      <c r="E17" s="85" t="s">
        <v>357</v>
      </c>
      <c r="F17" s="75"/>
      <c r="G17" s="418"/>
      <c r="H17" s="88" t="s">
        <v>143</v>
      </c>
      <c r="I17" s="170">
        <v>5.6800000000000002E-3</v>
      </c>
      <c r="J17" s="169"/>
      <c r="K17" s="99"/>
      <c r="L17" s="99"/>
      <c r="M17" s="208"/>
      <c r="N17" s="107" t="s">
        <v>354</v>
      </c>
      <c r="O17" s="299"/>
      <c r="P17" s="99"/>
      <c r="Q17" s="99"/>
      <c r="R17" s="99"/>
      <c r="S17" s="99"/>
      <c r="T17" s="130" t="s">
        <v>349</v>
      </c>
      <c r="U17" s="299"/>
      <c r="V17" s="99"/>
      <c r="W17" s="99"/>
      <c r="X17" s="99"/>
      <c r="Y17" s="99"/>
      <c r="Z17" s="100" t="s">
        <v>352</v>
      </c>
      <c r="AA17" s="299"/>
      <c r="AB17" s="99"/>
      <c r="AC17" s="104"/>
      <c r="AD17" s="104"/>
      <c r="AE17" s="104"/>
      <c r="AF17" s="99"/>
      <c r="AG17" s="151"/>
      <c r="AH17" s="128"/>
    </row>
    <row r="18" spans="1:34" ht="34.5" customHeight="1" x14ac:dyDescent="0.25">
      <c r="A18" s="469">
        <v>2</v>
      </c>
      <c r="B18" s="470" t="s">
        <v>358</v>
      </c>
      <c r="C18" s="474">
        <f>SUM(AC18,AC19,AA20,O21)</f>
        <v>0</v>
      </c>
      <c r="D18" s="474">
        <v>6.25E-2</v>
      </c>
      <c r="E18" s="85" t="s">
        <v>359</v>
      </c>
      <c r="F18" s="75"/>
      <c r="G18" s="75"/>
      <c r="H18" s="114" t="s">
        <v>143</v>
      </c>
      <c r="I18" s="218">
        <v>1.562E-2</v>
      </c>
      <c r="J18" s="132"/>
      <c r="L18" s="132"/>
      <c r="M18" s="152"/>
      <c r="N18" s="99"/>
      <c r="O18" s="104"/>
      <c r="P18" s="132"/>
      <c r="Q18" s="132"/>
      <c r="R18" s="75"/>
      <c r="S18" s="75"/>
      <c r="T18" s="99"/>
      <c r="U18" s="152"/>
      <c r="V18" s="99"/>
      <c r="W18" s="99"/>
      <c r="X18" s="99"/>
      <c r="Y18" s="99"/>
      <c r="Z18" s="99"/>
      <c r="AA18" s="104"/>
      <c r="AB18" s="133" t="s">
        <v>724</v>
      </c>
      <c r="AC18" s="299"/>
      <c r="AD18" s="99"/>
      <c r="AE18" s="99"/>
      <c r="AF18" s="99"/>
      <c r="AG18" s="151"/>
      <c r="AH18" s="99"/>
    </row>
    <row r="19" spans="1:34" ht="51.75" customHeight="1" x14ac:dyDescent="0.25">
      <c r="A19" s="469"/>
      <c r="B19" s="470"/>
      <c r="C19" s="474"/>
      <c r="D19" s="474"/>
      <c r="E19" s="85" t="s">
        <v>361</v>
      </c>
      <c r="F19" s="75"/>
      <c r="G19" s="75"/>
      <c r="H19" s="114" t="s">
        <v>143</v>
      </c>
      <c r="I19" s="218">
        <v>1.562E-2</v>
      </c>
      <c r="J19" s="132"/>
      <c r="K19" s="202"/>
      <c r="L19" s="132"/>
      <c r="M19" s="152"/>
      <c r="N19" s="99"/>
      <c r="O19" s="104"/>
      <c r="P19" s="132"/>
      <c r="Q19" s="132"/>
      <c r="R19" s="75"/>
      <c r="S19" s="75"/>
      <c r="T19" s="99"/>
      <c r="U19" s="152"/>
      <c r="V19" s="99"/>
      <c r="W19" s="99"/>
      <c r="X19" s="99"/>
      <c r="Y19" s="99"/>
      <c r="Z19" s="99"/>
      <c r="AA19" s="104"/>
      <c r="AB19" s="133" t="s">
        <v>724</v>
      </c>
      <c r="AC19" s="299"/>
      <c r="AD19" s="99"/>
      <c r="AE19" s="99"/>
      <c r="AF19" s="99"/>
      <c r="AG19" s="151"/>
      <c r="AH19" s="99"/>
    </row>
    <row r="20" spans="1:34" ht="51.75" customHeight="1" x14ac:dyDescent="0.25">
      <c r="A20" s="469"/>
      <c r="B20" s="470"/>
      <c r="C20" s="474"/>
      <c r="D20" s="474"/>
      <c r="E20" s="85" t="s">
        <v>362</v>
      </c>
      <c r="F20" s="75"/>
      <c r="G20" s="75"/>
      <c r="H20" s="114" t="s">
        <v>143</v>
      </c>
      <c r="I20" s="218">
        <v>1.562E-2</v>
      </c>
      <c r="J20" s="132"/>
      <c r="K20" s="99"/>
      <c r="L20" s="229"/>
      <c r="M20" s="152"/>
      <c r="N20" s="229"/>
      <c r="O20" s="104"/>
      <c r="P20" s="132"/>
      <c r="Q20" s="132"/>
      <c r="R20" s="132"/>
      <c r="S20" s="99"/>
      <c r="T20" s="132"/>
      <c r="U20" s="152"/>
      <c r="V20" s="132"/>
      <c r="W20" s="132"/>
      <c r="Z20" s="100" t="s">
        <v>352</v>
      </c>
      <c r="AA20" s="299"/>
      <c r="AB20" s="99"/>
      <c r="AC20" s="104"/>
      <c r="AD20" s="99"/>
      <c r="AE20" s="99"/>
      <c r="AF20" s="99"/>
      <c r="AG20" s="151"/>
      <c r="AH20" s="99"/>
    </row>
    <row r="21" spans="1:34" ht="46.5" customHeight="1" x14ac:dyDescent="0.25">
      <c r="A21" s="469"/>
      <c r="B21" s="470"/>
      <c r="C21" s="474"/>
      <c r="D21" s="474"/>
      <c r="E21" s="85" t="s">
        <v>363</v>
      </c>
      <c r="F21" s="75"/>
      <c r="G21" s="75"/>
      <c r="H21" s="114" t="s">
        <v>143</v>
      </c>
      <c r="I21" s="218">
        <v>1.562E-2</v>
      </c>
      <c r="J21" s="132"/>
      <c r="K21" s="99"/>
      <c r="L21" s="104"/>
      <c r="M21" s="152"/>
      <c r="N21" s="107" t="s">
        <v>354</v>
      </c>
      <c r="O21" s="299"/>
      <c r="P21" s="132"/>
      <c r="Q21" s="132"/>
      <c r="R21" s="132"/>
      <c r="S21" s="99"/>
      <c r="T21" s="132"/>
      <c r="U21" s="152"/>
      <c r="V21" s="132"/>
      <c r="W21" s="132"/>
      <c r="X21" s="132"/>
      <c r="Y21" s="99"/>
      <c r="Z21" s="132"/>
      <c r="AA21" s="104"/>
      <c r="AB21" s="132"/>
      <c r="AC21" s="132"/>
      <c r="AD21" s="132"/>
      <c r="AE21" s="132"/>
      <c r="AF21" s="99"/>
      <c r="AG21" s="151"/>
      <c r="AH21" s="99"/>
    </row>
    <row r="22" spans="1:34" ht="23.25" customHeight="1" x14ac:dyDescent="0.25">
      <c r="A22" s="419">
        <v>3</v>
      </c>
      <c r="B22" s="449" t="s">
        <v>364</v>
      </c>
      <c r="C22" s="481">
        <f>SUM(U23,U24,U25,AG27,AA26,AA22)</f>
        <v>0</v>
      </c>
      <c r="D22" s="481">
        <v>6.25E-2</v>
      </c>
      <c r="E22" s="85" t="s">
        <v>365</v>
      </c>
      <c r="F22" s="75"/>
      <c r="G22" s="75"/>
      <c r="H22" s="114" t="s">
        <v>143</v>
      </c>
      <c r="I22" s="219">
        <v>1.0410000000000001E-2</v>
      </c>
      <c r="J22" s="132"/>
      <c r="K22" s="99"/>
      <c r="L22" s="230"/>
      <c r="M22" s="152"/>
      <c r="N22" s="229"/>
      <c r="O22" s="104"/>
      <c r="P22" s="132"/>
      <c r="Q22" s="132"/>
      <c r="R22" s="132"/>
      <c r="S22" s="99"/>
      <c r="U22" s="206"/>
      <c r="V22" s="132"/>
      <c r="W22" s="132"/>
      <c r="X22" s="132"/>
      <c r="Y22" s="99"/>
      <c r="Z22" s="100" t="s">
        <v>352</v>
      </c>
      <c r="AA22" s="299"/>
      <c r="AB22" s="132"/>
      <c r="AC22" s="132"/>
      <c r="AD22" s="132"/>
      <c r="AE22" s="132"/>
      <c r="AF22" s="132"/>
      <c r="AG22" s="151"/>
      <c r="AH22" s="129"/>
    </row>
    <row r="23" spans="1:34" ht="24" x14ac:dyDescent="0.25">
      <c r="A23" s="420"/>
      <c r="B23" s="450"/>
      <c r="C23" s="482"/>
      <c r="D23" s="482"/>
      <c r="E23" s="85" t="s">
        <v>366</v>
      </c>
      <c r="F23" s="75"/>
      <c r="G23" s="75"/>
      <c r="H23" s="114" t="s">
        <v>143</v>
      </c>
      <c r="I23" s="219">
        <v>1.0410000000000001E-2</v>
      </c>
      <c r="J23" s="179"/>
      <c r="K23" s="99"/>
      <c r="L23" s="180"/>
      <c r="M23" s="152"/>
      <c r="N23" s="132"/>
      <c r="O23" s="104"/>
      <c r="P23" s="132"/>
      <c r="Q23" s="132"/>
      <c r="R23" s="132"/>
      <c r="S23" s="99"/>
      <c r="T23" s="105" t="s">
        <v>341</v>
      </c>
      <c r="U23" s="299"/>
      <c r="V23" s="132"/>
      <c r="W23" s="132"/>
      <c r="X23" s="132"/>
      <c r="Y23" s="99"/>
      <c r="Z23" s="132"/>
      <c r="AA23" s="104"/>
      <c r="AB23" s="132"/>
      <c r="AC23" s="132"/>
      <c r="AD23" s="132"/>
      <c r="AE23" s="132"/>
      <c r="AF23" s="132"/>
      <c r="AG23" s="151"/>
      <c r="AH23" s="129"/>
    </row>
    <row r="24" spans="1:34" ht="24" x14ac:dyDescent="0.25">
      <c r="A24" s="420"/>
      <c r="B24" s="450"/>
      <c r="C24" s="482"/>
      <c r="D24" s="482"/>
      <c r="E24" s="85" t="s">
        <v>367</v>
      </c>
      <c r="F24" s="75"/>
      <c r="G24" s="75"/>
      <c r="H24" s="114" t="s">
        <v>143</v>
      </c>
      <c r="I24" s="219">
        <v>1.0410000000000001E-2</v>
      </c>
      <c r="J24" s="132"/>
      <c r="K24" s="99"/>
      <c r="L24" s="180"/>
      <c r="M24" s="152"/>
      <c r="N24" s="179"/>
      <c r="O24" s="104"/>
      <c r="P24" s="132"/>
      <c r="Q24" s="132"/>
      <c r="R24" s="132"/>
      <c r="S24" s="99"/>
      <c r="T24" s="105" t="s">
        <v>341</v>
      </c>
      <c r="U24" s="299"/>
      <c r="V24" s="132"/>
      <c r="W24" s="132"/>
      <c r="X24" s="132"/>
      <c r="Y24" s="99"/>
      <c r="Z24" s="132"/>
      <c r="AA24" s="104"/>
      <c r="AB24" s="132"/>
      <c r="AC24" s="132"/>
      <c r="AD24" s="132"/>
      <c r="AE24" s="132"/>
      <c r="AF24" s="132"/>
      <c r="AG24" s="151"/>
      <c r="AH24" s="129"/>
    </row>
    <row r="25" spans="1:34" ht="61.5" customHeight="1" x14ac:dyDescent="0.25">
      <c r="A25" s="420"/>
      <c r="B25" s="450"/>
      <c r="C25" s="482"/>
      <c r="D25" s="482"/>
      <c r="E25" s="85" t="s">
        <v>368</v>
      </c>
      <c r="F25" s="223"/>
      <c r="G25" s="223"/>
      <c r="H25" s="87" t="s">
        <v>143</v>
      </c>
      <c r="I25" s="219">
        <v>1.0410000000000001E-2</v>
      </c>
      <c r="J25" s="132"/>
      <c r="K25" s="99" t="s">
        <v>747</v>
      </c>
      <c r="L25" s="180"/>
      <c r="M25" s="152"/>
      <c r="N25" s="179"/>
      <c r="O25" s="104"/>
      <c r="P25" s="132"/>
      <c r="Q25" s="132"/>
      <c r="R25" s="132"/>
      <c r="S25" s="99"/>
      <c r="T25" s="105" t="s">
        <v>341</v>
      </c>
      <c r="U25" s="299"/>
      <c r="V25" s="132"/>
      <c r="W25" s="132"/>
      <c r="X25" s="132"/>
      <c r="Y25" s="99"/>
      <c r="Z25" s="132"/>
      <c r="AA25" s="104"/>
      <c r="AB25" s="132"/>
      <c r="AC25" s="132"/>
      <c r="AD25" s="132"/>
      <c r="AE25" s="132"/>
      <c r="AF25" s="132"/>
      <c r="AG25" s="152"/>
      <c r="AH25" s="129"/>
    </row>
    <row r="26" spans="1:34" ht="48.75" customHeight="1" x14ac:dyDescent="0.25">
      <c r="A26" s="420"/>
      <c r="B26" s="450"/>
      <c r="C26" s="482"/>
      <c r="D26" s="482"/>
      <c r="E26" s="85" t="s">
        <v>369</v>
      </c>
      <c r="F26" s="223"/>
      <c r="G26" s="223"/>
      <c r="H26" s="87" t="s">
        <v>143</v>
      </c>
      <c r="I26" s="219">
        <v>1.0410000000000001E-2</v>
      </c>
      <c r="J26" s="173"/>
      <c r="K26" s="101"/>
      <c r="L26" s="180"/>
      <c r="M26" s="280"/>
      <c r="N26" s="179"/>
      <c r="O26" s="106"/>
      <c r="P26" s="173"/>
      <c r="Q26" s="173"/>
      <c r="R26" s="173"/>
      <c r="S26" s="101"/>
      <c r="U26" s="206"/>
      <c r="V26" s="173"/>
      <c r="W26" s="173"/>
      <c r="X26" s="173"/>
      <c r="Y26" s="101"/>
      <c r="Z26" s="100" t="s">
        <v>352</v>
      </c>
      <c r="AA26" s="299"/>
      <c r="AB26" s="173"/>
      <c r="AC26" s="173"/>
      <c r="AD26" s="173"/>
      <c r="AE26" s="173"/>
      <c r="AF26" s="173"/>
      <c r="AG26" s="280"/>
      <c r="AH26" s="129"/>
    </row>
    <row r="27" spans="1:34" x14ac:dyDescent="0.25">
      <c r="A27" s="420"/>
      <c r="B27" s="450"/>
      <c r="C27" s="482"/>
      <c r="D27" s="482"/>
      <c r="E27" s="85" t="s">
        <v>370</v>
      </c>
      <c r="F27" s="225"/>
      <c r="G27" s="225"/>
      <c r="H27" s="225"/>
      <c r="I27" s="219">
        <v>1.0410000000000001E-2</v>
      </c>
      <c r="J27" s="171"/>
      <c r="K27" s="171"/>
      <c r="L27" s="180"/>
      <c r="M27" s="301"/>
      <c r="N27" s="179"/>
      <c r="O27" s="176"/>
      <c r="P27" s="172"/>
      <c r="Q27" s="172"/>
      <c r="R27" s="172"/>
      <c r="S27" s="81"/>
      <c r="T27" s="172"/>
      <c r="U27" s="286"/>
      <c r="V27" s="172"/>
      <c r="W27" s="172"/>
      <c r="X27" s="172"/>
      <c r="Y27" s="172"/>
      <c r="Z27" s="172"/>
      <c r="AA27" s="176"/>
      <c r="AB27" s="171"/>
      <c r="AC27" s="171"/>
      <c r="AD27" s="176"/>
      <c r="AE27" s="176"/>
      <c r="AF27" s="178" t="s">
        <v>342</v>
      </c>
      <c r="AG27" s="299"/>
      <c r="AH27" s="129"/>
    </row>
    <row r="28" spans="1:34" ht="43.5" customHeight="1" x14ac:dyDescent="0.25">
      <c r="A28" s="469">
        <v>4</v>
      </c>
      <c r="B28" s="449" t="s">
        <v>371</v>
      </c>
      <c r="C28" s="481">
        <f>SUM(U28,U29,AG28,AG29)</f>
        <v>0</v>
      </c>
      <c r="D28" s="481">
        <v>6.25E-2</v>
      </c>
      <c r="E28" s="85" t="s">
        <v>372</v>
      </c>
      <c r="F28" s="223"/>
      <c r="G28" s="223"/>
      <c r="H28" s="87" t="s">
        <v>143</v>
      </c>
      <c r="I28" s="224">
        <v>3.125E-2</v>
      </c>
      <c r="J28" s="174"/>
      <c r="K28" s="81"/>
      <c r="L28" s="174"/>
      <c r="M28" s="302"/>
      <c r="N28" s="179"/>
      <c r="O28" s="177"/>
      <c r="P28" s="81"/>
      <c r="Q28" s="81"/>
      <c r="R28" s="81"/>
      <c r="T28" s="175" t="s">
        <v>341</v>
      </c>
      <c r="U28" s="299"/>
      <c r="V28" s="81"/>
      <c r="W28" s="81"/>
      <c r="X28" s="81"/>
      <c r="Y28" s="81"/>
      <c r="Z28" s="102"/>
      <c r="AA28" s="103"/>
      <c r="AB28" s="102"/>
      <c r="AC28" s="102"/>
      <c r="AD28" s="177"/>
      <c r="AE28" s="177"/>
      <c r="AF28" s="178" t="s">
        <v>342</v>
      </c>
      <c r="AG28" s="299"/>
      <c r="AH28" s="129"/>
    </row>
    <row r="29" spans="1:34" ht="33" customHeight="1" x14ac:dyDescent="0.25">
      <c r="A29" s="469"/>
      <c r="B29" s="450"/>
      <c r="C29" s="482"/>
      <c r="D29" s="482"/>
      <c r="E29" s="85" t="s">
        <v>373</v>
      </c>
      <c r="F29" s="75"/>
      <c r="G29" s="75"/>
      <c r="H29" s="114" t="s">
        <v>143</v>
      </c>
      <c r="I29" s="224">
        <v>3.125E-2</v>
      </c>
      <c r="J29" s="132"/>
      <c r="K29" s="99"/>
      <c r="L29" s="132"/>
      <c r="M29" s="300"/>
      <c r="N29" s="179"/>
      <c r="O29" s="144"/>
      <c r="P29" s="75"/>
      <c r="Q29" s="75"/>
      <c r="R29" s="75"/>
      <c r="S29" s="75"/>
      <c r="T29" s="105" t="s">
        <v>341</v>
      </c>
      <c r="U29" s="299"/>
      <c r="V29" s="75"/>
      <c r="W29" s="75"/>
      <c r="X29" s="75"/>
      <c r="Y29" s="75"/>
      <c r="Z29" s="99"/>
      <c r="AA29" s="104"/>
      <c r="AB29" s="99"/>
      <c r="AC29" s="99"/>
      <c r="AD29" s="144"/>
      <c r="AE29" s="144"/>
      <c r="AF29" s="130" t="s">
        <v>342</v>
      </c>
      <c r="AG29" s="299"/>
      <c r="AH29" s="128"/>
    </row>
    <row r="30" spans="1:34" ht="44.25" hidden="1" customHeight="1" x14ac:dyDescent="0.25">
      <c r="A30" s="469"/>
      <c r="B30" s="450"/>
      <c r="C30" s="482"/>
      <c r="D30" s="482"/>
      <c r="E30" s="85" t="s">
        <v>374</v>
      </c>
      <c r="F30" s="75"/>
      <c r="G30" s="75"/>
      <c r="H30" s="114" t="s">
        <v>143</v>
      </c>
      <c r="I30" s="224"/>
      <c r="J30" s="131"/>
      <c r="K30" s="75"/>
      <c r="L30" s="131"/>
      <c r="M30" s="152"/>
      <c r="N30" s="75"/>
      <c r="O30" s="144"/>
      <c r="P30" s="75"/>
      <c r="Q30" s="75"/>
      <c r="R30" s="75"/>
      <c r="S30" s="75"/>
      <c r="T30" s="105" t="s">
        <v>341</v>
      </c>
      <c r="U30" s="282"/>
      <c r="V30" s="99"/>
      <c r="W30" s="99"/>
      <c r="X30" s="75"/>
      <c r="Y30" s="75"/>
      <c r="Z30" s="99"/>
      <c r="AA30" s="104"/>
      <c r="AB30" s="99"/>
      <c r="AC30" s="99"/>
      <c r="AD30" s="144"/>
      <c r="AE30" s="144"/>
      <c r="AF30" s="130" t="s">
        <v>342</v>
      </c>
      <c r="AG30" s="282"/>
      <c r="AH30" s="77"/>
    </row>
    <row r="31" spans="1:34" ht="23.25" customHeight="1" x14ac:dyDescent="0.25">
      <c r="A31" s="419">
        <v>5</v>
      </c>
      <c r="B31" s="449" t="s">
        <v>375</v>
      </c>
      <c r="C31" s="481">
        <f>SUM(AG31,O32,U32,AB32,AA32,M33,O33,U33,AE33,AG33,M34,O34,S34,U34,AE34,AG34,K35,M35,O35,Q35,S35,W35,AG35,AE35,AC35,AA35,Y35,U36,AE36,AG36,M37,Q37,S37,U37,AC37,AE37,AE38,AG38)</f>
        <v>1.6402E-2</v>
      </c>
      <c r="D31" s="481">
        <v>6.25E-2</v>
      </c>
      <c r="E31" s="85" t="s">
        <v>376</v>
      </c>
      <c r="F31" s="75"/>
      <c r="G31" s="75"/>
      <c r="H31" s="114" t="s">
        <v>143</v>
      </c>
      <c r="I31" s="219">
        <v>7.8100000000000001E-3</v>
      </c>
      <c r="J31" s="125"/>
      <c r="K31" s="125"/>
      <c r="L31" s="125"/>
      <c r="M31" s="210"/>
      <c r="N31" s="125"/>
      <c r="O31" s="141"/>
      <c r="P31" s="125"/>
      <c r="Q31" s="125"/>
      <c r="R31" s="125"/>
      <c r="S31" s="157"/>
      <c r="T31" s="125"/>
      <c r="U31" s="210"/>
      <c r="V31" s="125"/>
      <c r="W31" s="125"/>
      <c r="X31" s="125"/>
      <c r="Y31" s="125"/>
      <c r="Z31" s="125"/>
      <c r="AA31" s="141"/>
      <c r="AB31" s="125"/>
      <c r="AC31" s="125"/>
      <c r="AD31" s="125"/>
      <c r="AE31" s="281"/>
      <c r="AF31" s="130" t="s">
        <v>158</v>
      </c>
      <c r="AG31" s="299"/>
      <c r="AH31" s="84"/>
    </row>
    <row r="32" spans="1:34" ht="55.5" customHeight="1" x14ac:dyDescent="0.25">
      <c r="A32" s="420"/>
      <c r="B32" s="450"/>
      <c r="C32" s="482"/>
      <c r="D32" s="482"/>
      <c r="E32" s="85" t="s">
        <v>377</v>
      </c>
      <c r="F32" s="75"/>
      <c r="G32" s="75"/>
      <c r="H32" s="114" t="s">
        <v>143</v>
      </c>
      <c r="I32" s="219">
        <v>7.8100000000000001E-3</v>
      </c>
      <c r="J32" s="125"/>
      <c r="K32" s="125"/>
      <c r="L32" s="141"/>
      <c r="M32" s="210"/>
      <c r="N32" s="107" t="s">
        <v>748</v>
      </c>
      <c r="O32" s="299"/>
      <c r="P32" s="125"/>
      <c r="Q32" s="125"/>
      <c r="R32" s="125"/>
      <c r="S32" s="125"/>
      <c r="T32" s="109" t="s">
        <v>349</v>
      </c>
      <c r="U32" s="299"/>
      <c r="V32" s="125"/>
      <c r="W32" s="125"/>
      <c r="X32" s="125"/>
      <c r="Y32" s="125"/>
      <c r="Z32" s="109" t="s">
        <v>352</v>
      </c>
      <c r="AA32" s="299"/>
      <c r="AB32" s="125"/>
      <c r="AC32" s="125"/>
      <c r="AD32" s="125"/>
      <c r="AE32" s="281"/>
      <c r="AF32" s="125"/>
      <c r="AG32" s="210"/>
      <c r="AH32" s="84"/>
    </row>
    <row r="33" spans="1:34" ht="55.5" customHeight="1" x14ac:dyDescent="0.25">
      <c r="A33" s="420"/>
      <c r="B33" s="450"/>
      <c r="C33" s="482"/>
      <c r="D33" s="482"/>
      <c r="E33" s="85" t="s">
        <v>378</v>
      </c>
      <c r="F33" s="75"/>
      <c r="G33" s="75"/>
      <c r="H33" s="114" t="s">
        <v>143</v>
      </c>
      <c r="I33" s="219">
        <v>7.8100000000000001E-3</v>
      </c>
      <c r="J33" s="125"/>
      <c r="K33" s="125"/>
      <c r="L33" s="109" t="s">
        <v>379</v>
      </c>
      <c r="M33" s="181"/>
      <c r="N33" s="107" t="s">
        <v>748</v>
      </c>
      <c r="O33" s="181"/>
      <c r="P33" s="125"/>
      <c r="Q33" s="125"/>
      <c r="R33" s="125"/>
      <c r="S33" s="125"/>
      <c r="T33" s="109" t="s">
        <v>341</v>
      </c>
      <c r="U33" s="181"/>
      <c r="V33" s="125"/>
      <c r="W33" s="125"/>
      <c r="X33" s="125"/>
      <c r="Y33" s="125"/>
      <c r="Z33" s="125"/>
      <c r="AA33" s="141"/>
      <c r="AB33" s="125"/>
      <c r="AC33" s="125"/>
      <c r="AD33" s="109" t="s">
        <v>380</v>
      </c>
      <c r="AE33" s="181">
        <v>1.5E-3</v>
      </c>
      <c r="AF33" s="130" t="s">
        <v>342</v>
      </c>
      <c r="AG33" s="181"/>
      <c r="AH33" s="84"/>
    </row>
    <row r="34" spans="1:34" ht="24" x14ac:dyDescent="0.25">
      <c r="A34" s="420"/>
      <c r="B34" s="450"/>
      <c r="C34" s="482"/>
      <c r="D34" s="482"/>
      <c r="E34" s="85" t="s">
        <v>381</v>
      </c>
      <c r="F34" s="75"/>
      <c r="G34" s="75"/>
      <c r="H34" s="114" t="s">
        <v>143</v>
      </c>
      <c r="I34" s="219">
        <v>7.8100000000000001E-3</v>
      </c>
      <c r="J34" s="141" t="s">
        <v>55</v>
      </c>
      <c r="K34" s="141"/>
      <c r="L34" s="109" t="s">
        <v>379</v>
      </c>
      <c r="M34" s="299"/>
      <c r="N34" s="107" t="s">
        <v>748</v>
      </c>
      <c r="O34" s="303"/>
      <c r="P34" s="125"/>
      <c r="Q34" s="125"/>
      <c r="R34" s="109" t="s">
        <v>382</v>
      </c>
      <c r="S34" s="303">
        <v>1.2999999999999999E-3</v>
      </c>
      <c r="T34" s="109" t="s">
        <v>349</v>
      </c>
      <c r="U34" s="303"/>
      <c r="V34" s="125"/>
      <c r="W34" s="125"/>
      <c r="X34" s="125"/>
      <c r="Y34" s="125"/>
      <c r="Z34" s="125"/>
      <c r="AA34" s="141"/>
      <c r="AB34" s="125"/>
      <c r="AC34" s="125"/>
      <c r="AD34" s="109" t="s">
        <v>380</v>
      </c>
      <c r="AE34" s="303">
        <v>1.2999999999999999E-3</v>
      </c>
      <c r="AF34" s="130" t="s">
        <v>346</v>
      </c>
      <c r="AG34" s="303"/>
      <c r="AH34" s="84"/>
    </row>
    <row r="35" spans="1:34" ht="72" customHeight="1" x14ac:dyDescent="0.25">
      <c r="A35" s="420"/>
      <c r="B35" s="450"/>
      <c r="C35" s="482"/>
      <c r="D35" s="482"/>
      <c r="E35" s="85" t="s">
        <v>383</v>
      </c>
      <c r="F35" s="75"/>
      <c r="G35" s="75"/>
      <c r="H35" s="114" t="s">
        <v>143</v>
      </c>
      <c r="I35" s="219">
        <v>7.8100000000000001E-3</v>
      </c>
      <c r="J35" s="109" t="s">
        <v>384</v>
      </c>
      <c r="K35" s="305"/>
      <c r="L35" s="109" t="s">
        <v>385</v>
      </c>
      <c r="M35" s="305"/>
      <c r="N35" s="107" t="s">
        <v>748</v>
      </c>
      <c r="O35" s="305"/>
      <c r="P35" s="109" t="s">
        <v>386</v>
      </c>
      <c r="Q35" s="305"/>
      <c r="R35" s="109" t="s">
        <v>387</v>
      </c>
      <c r="S35" s="305">
        <v>5.9999999999999995E-4</v>
      </c>
      <c r="T35" s="109" t="s">
        <v>341</v>
      </c>
      <c r="U35" s="305"/>
      <c r="V35" s="109"/>
      <c r="W35" s="305">
        <v>5.9999999999999995E-4</v>
      </c>
      <c r="X35" s="109" t="s">
        <v>388</v>
      </c>
      <c r="Y35" s="305">
        <v>5.9999999999999995E-4</v>
      </c>
      <c r="Z35" s="109" t="s">
        <v>389</v>
      </c>
      <c r="AA35" s="305"/>
      <c r="AB35" s="109" t="s">
        <v>390</v>
      </c>
      <c r="AC35" s="305"/>
      <c r="AD35" s="109" t="s">
        <v>380</v>
      </c>
      <c r="AE35" s="305">
        <v>5.9999999999999995E-4</v>
      </c>
      <c r="AF35" s="130" t="s">
        <v>342</v>
      </c>
      <c r="AG35" s="305"/>
      <c r="AH35" s="84"/>
    </row>
    <row r="36" spans="1:34" ht="24" x14ac:dyDescent="0.25">
      <c r="A36" s="420"/>
      <c r="B36" s="450"/>
      <c r="C36" s="482"/>
      <c r="D36" s="482"/>
      <c r="E36" s="85" t="s">
        <v>391</v>
      </c>
      <c r="F36" s="75"/>
      <c r="G36" s="75"/>
      <c r="H36" s="114" t="s">
        <v>143</v>
      </c>
      <c r="I36" s="219">
        <v>7.8100000000000001E-3</v>
      </c>
      <c r="J36" s="125"/>
      <c r="K36" s="125"/>
      <c r="L36" s="75"/>
      <c r="M36" s="152"/>
      <c r="N36" s="125" t="s">
        <v>55</v>
      </c>
      <c r="O36" s="141"/>
      <c r="P36" s="125"/>
      <c r="Q36" s="125"/>
      <c r="R36" s="125"/>
      <c r="S36" s="125"/>
      <c r="T36" s="109" t="s">
        <v>341</v>
      </c>
      <c r="U36" s="299"/>
      <c r="V36" s="125"/>
      <c r="W36" s="125"/>
      <c r="X36" s="125"/>
      <c r="Y36" s="125"/>
      <c r="Z36" s="125"/>
      <c r="AA36" s="141"/>
      <c r="AB36" s="125"/>
      <c r="AC36" s="125"/>
      <c r="AD36" s="109" t="s">
        <v>360</v>
      </c>
      <c r="AE36" s="299">
        <v>2E-3</v>
      </c>
      <c r="AF36" s="130" t="s">
        <v>346</v>
      </c>
      <c r="AG36" s="299"/>
      <c r="AH36" s="84"/>
    </row>
    <row r="37" spans="1:34" ht="24" x14ac:dyDescent="0.25">
      <c r="A37" s="420"/>
      <c r="B37" s="450"/>
      <c r="C37" s="482"/>
      <c r="D37" s="482"/>
      <c r="E37" s="85" t="s">
        <v>392</v>
      </c>
      <c r="F37" s="75"/>
      <c r="G37" s="75"/>
      <c r="H37" s="114" t="s">
        <v>143</v>
      </c>
      <c r="I37" s="219">
        <v>7.8100000000000001E-3</v>
      </c>
      <c r="J37" s="125"/>
      <c r="K37" s="125"/>
      <c r="L37" s="109" t="s">
        <v>379</v>
      </c>
      <c r="M37" s="299"/>
      <c r="N37" s="125"/>
      <c r="O37" s="141"/>
      <c r="P37" s="109" t="s">
        <v>393</v>
      </c>
      <c r="Q37" s="299"/>
      <c r="R37" s="109" t="s">
        <v>394</v>
      </c>
      <c r="S37" s="299">
        <v>2E-3</v>
      </c>
      <c r="T37" s="109" t="s">
        <v>349</v>
      </c>
      <c r="U37" s="299"/>
      <c r="V37" s="125"/>
      <c r="W37" s="125"/>
      <c r="X37" s="125"/>
      <c r="Y37" s="125"/>
      <c r="Z37" s="125"/>
      <c r="AA37" s="141"/>
      <c r="AB37" s="109" t="s">
        <v>395</v>
      </c>
      <c r="AC37" s="299"/>
      <c r="AD37" s="109" t="s">
        <v>380</v>
      </c>
      <c r="AE37" s="299">
        <v>2E-3</v>
      </c>
      <c r="AF37" s="125"/>
      <c r="AG37" s="210"/>
      <c r="AH37" s="84"/>
    </row>
    <row r="38" spans="1:34" ht="24" customHeight="1" x14ac:dyDescent="0.25">
      <c r="A38" s="421"/>
      <c r="B38" s="451"/>
      <c r="C38" s="483"/>
      <c r="D38" s="483"/>
      <c r="E38" s="85" t="s">
        <v>396</v>
      </c>
      <c r="F38" s="75"/>
      <c r="G38" s="75"/>
      <c r="H38" s="114" t="s">
        <v>143</v>
      </c>
      <c r="I38" s="219">
        <v>7.8100000000000001E-3</v>
      </c>
      <c r="J38" s="125"/>
      <c r="K38" s="141"/>
      <c r="L38" s="125"/>
      <c r="M38" s="210"/>
      <c r="N38" s="125"/>
      <c r="O38" s="141"/>
      <c r="P38" s="125"/>
      <c r="Q38" s="125"/>
      <c r="R38" s="125"/>
      <c r="S38" s="75"/>
      <c r="T38" s="151"/>
      <c r="U38" s="152"/>
      <c r="V38" s="125"/>
      <c r="W38" s="125"/>
      <c r="X38" s="125"/>
      <c r="Y38" s="125"/>
      <c r="Z38" s="125"/>
      <c r="AA38" s="141"/>
      <c r="AB38" s="125"/>
      <c r="AC38" s="125"/>
      <c r="AD38" s="127" t="s">
        <v>380</v>
      </c>
      <c r="AE38" s="303">
        <v>3.9020000000000001E-3</v>
      </c>
      <c r="AF38" s="109" t="s">
        <v>135</v>
      </c>
      <c r="AG38" s="303"/>
      <c r="AH38" s="84"/>
    </row>
    <row r="39" spans="1:34" ht="64.5" customHeight="1" x14ac:dyDescent="0.25">
      <c r="A39" s="419">
        <v>6</v>
      </c>
      <c r="B39" s="449" t="s">
        <v>397</v>
      </c>
      <c r="C39" s="481">
        <f>SUM(U39,AA39,AG39,U40,U41,U42,U43,U44,AG40,AG41,AG42,AG43,AG44)</f>
        <v>0</v>
      </c>
      <c r="D39" s="481">
        <v>6.25E-2</v>
      </c>
      <c r="E39" s="85" t="s">
        <v>398</v>
      </c>
      <c r="F39" s="75"/>
      <c r="G39" s="75"/>
      <c r="H39" s="114" t="s">
        <v>143</v>
      </c>
      <c r="I39" s="298">
        <v>1.0410000000000001E-2</v>
      </c>
      <c r="J39" s="306"/>
      <c r="K39" s="307"/>
      <c r="L39" s="307"/>
      <c r="M39" s="210"/>
      <c r="N39" s="125"/>
      <c r="O39" s="141"/>
      <c r="P39" s="125"/>
      <c r="Q39" s="125"/>
      <c r="R39" s="125"/>
      <c r="S39" s="75"/>
      <c r="T39" s="109" t="s">
        <v>341</v>
      </c>
      <c r="U39" s="204"/>
      <c r="V39" s="125"/>
      <c r="W39" s="125"/>
      <c r="X39" s="125"/>
      <c r="Y39" s="125"/>
      <c r="Z39" s="109" t="s">
        <v>389</v>
      </c>
      <c r="AA39" s="204"/>
      <c r="AB39" s="125"/>
      <c r="AC39" s="125"/>
      <c r="AD39" s="125"/>
      <c r="AE39" s="281"/>
      <c r="AF39" s="109" t="s">
        <v>135</v>
      </c>
      <c r="AG39" s="204"/>
      <c r="AH39" s="84"/>
    </row>
    <row r="40" spans="1:34" ht="57.75" customHeight="1" x14ac:dyDescent="0.25">
      <c r="A40" s="420"/>
      <c r="B40" s="450"/>
      <c r="C40" s="482"/>
      <c r="D40" s="482"/>
      <c r="E40" s="85" t="s">
        <v>399</v>
      </c>
      <c r="F40" s="75"/>
      <c r="G40" s="75"/>
      <c r="H40" s="114" t="s">
        <v>143</v>
      </c>
      <c r="I40" s="298">
        <v>1.0410000000000001E-2</v>
      </c>
      <c r="J40" s="307"/>
      <c r="K40" s="307"/>
      <c r="L40" s="304"/>
      <c r="M40" s="210"/>
      <c r="N40" s="125"/>
      <c r="O40" s="141"/>
      <c r="P40" s="125"/>
      <c r="Q40" s="125"/>
      <c r="R40" s="125"/>
      <c r="S40" s="125"/>
      <c r="T40" s="109" t="s">
        <v>341</v>
      </c>
      <c r="U40" s="204"/>
      <c r="V40" s="125"/>
      <c r="W40" s="125"/>
      <c r="X40" s="125"/>
      <c r="Y40" s="125"/>
      <c r="Z40" s="125"/>
      <c r="AA40" s="141"/>
      <c r="AB40" s="125"/>
      <c r="AC40" s="125"/>
      <c r="AD40" s="125"/>
      <c r="AE40" s="125"/>
      <c r="AF40" s="109" t="s">
        <v>135</v>
      </c>
      <c r="AG40" s="204"/>
      <c r="AH40" s="84"/>
    </row>
    <row r="41" spans="1:34" ht="91.5" customHeight="1" x14ac:dyDescent="0.25">
      <c r="A41" s="420"/>
      <c r="B41" s="450"/>
      <c r="C41" s="482"/>
      <c r="D41" s="482"/>
      <c r="E41" s="85" t="s">
        <v>400</v>
      </c>
      <c r="F41" s="75"/>
      <c r="G41" s="75"/>
      <c r="H41" s="114" t="s">
        <v>143</v>
      </c>
      <c r="I41" s="298">
        <v>1.0410000000000001E-2</v>
      </c>
      <c r="J41" s="125"/>
      <c r="K41" s="125"/>
      <c r="L41" s="304"/>
      <c r="M41" s="210"/>
      <c r="N41" s="125"/>
      <c r="O41" s="141"/>
      <c r="P41" s="125"/>
      <c r="Q41" s="125"/>
      <c r="R41" s="125"/>
      <c r="S41" s="125"/>
      <c r="T41" s="109" t="s">
        <v>341</v>
      </c>
      <c r="U41" s="204"/>
      <c r="V41" s="125"/>
      <c r="W41" s="125"/>
      <c r="X41" s="125"/>
      <c r="Y41" s="125"/>
      <c r="Z41" s="125"/>
      <c r="AA41" s="141"/>
      <c r="AB41" s="125"/>
      <c r="AC41" s="125"/>
      <c r="AD41" s="125"/>
      <c r="AE41" s="125"/>
      <c r="AF41" s="109" t="s">
        <v>135</v>
      </c>
      <c r="AG41" s="204"/>
      <c r="AH41" s="84"/>
    </row>
    <row r="42" spans="1:34" ht="109.5" customHeight="1" x14ac:dyDescent="0.25">
      <c r="A42" s="420"/>
      <c r="B42" s="450"/>
      <c r="C42" s="482"/>
      <c r="D42" s="482"/>
      <c r="E42" s="85" t="s">
        <v>401</v>
      </c>
      <c r="F42" s="75"/>
      <c r="G42" s="75"/>
      <c r="H42" s="114" t="s">
        <v>143</v>
      </c>
      <c r="I42" s="298">
        <v>1.0410000000000001E-2</v>
      </c>
      <c r="J42" s="125"/>
      <c r="K42" s="125"/>
      <c r="L42" s="125"/>
      <c r="M42" s="210"/>
      <c r="N42" s="125"/>
      <c r="O42" s="141"/>
      <c r="P42" s="125"/>
      <c r="Q42" s="125"/>
      <c r="R42" s="125"/>
      <c r="S42" s="125"/>
      <c r="T42" s="109" t="s">
        <v>341</v>
      </c>
      <c r="U42" s="204"/>
      <c r="V42" s="125"/>
      <c r="W42" s="125"/>
      <c r="X42" s="125"/>
      <c r="Y42" s="125" t="s">
        <v>55</v>
      </c>
      <c r="Z42" s="125"/>
      <c r="AA42" s="141"/>
      <c r="AB42" s="125"/>
      <c r="AC42" s="125"/>
      <c r="AD42" s="125"/>
      <c r="AE42" s="125"/>
      <c r="AF42" s="109" t="s">
        <v>135</v>
      </c>
      <c r="AG42" s="204"/>
      <c r="AH42" s="84"/>
    </row>
    <row r="43" spans="1:34" ht="112.5" customHeight="1" x14ac:dyDescent="0.25">
      <c r="A43" s="420"/>
      <c r="B43" s="450"/>
      <c r="C43" s="482"/>
      <c r="D43" s="482"/>
      <c r="E43" s="85" t="s">
        <v>402</v>
      </c>
      <c r="F43" s="75"/>
      <c r="G43" s="75"/>
      <c r="H43" s="114" t="s">
        <v>143</v>
      </c>
      <c r="I43" s="298">
        <v>1.0410000000000001E-2</v>
      </c>
      <c r="J43" s="125"/>
      <c r="K43" s="125"/>
      <c r="L43" s="125"/>
      <c r="M43" s="210"/>
      <c r="N43" s="125"/>
      <c r="O43" s="141"/>
      <c r="P43" s="125"/>
      <c r="Q43" s="125"/>
      <c r="R43" s="125"/>
      <c r="S43" s="125"/>
      <c r="T43" s="109" t="s">
        <v>341</v>
      </c>
      <c r="U43" s="204"/>
      <c r="V43" s="125"/>
      <c r="W43" s="125"/>
      <c r="X43" s="125"/>
      <c r="Y43" s="125"/>
      <c r="Z43" s="125"/>
      <c r="AA43" s="141"/>
      <c r="AB43" s="125"/>
      <c r="AC43" s="125"/>
      <c r="AD43" s="125"/>
      <c r="AE43" s="125"/>
      <c r="AF43" s="109" t="s">
        <v>135</v>
      </c>
      <c r="AG43" s="204"/>
      <c r="AH43" s="84"/>
    </row>
    <row r="44" spans="1:34" ht="91.5" customHeight="1" x14ac:dyDescent="0.25">
      <c r="A44" s="420"/>
      <c r="B44" s="450"/>
      <c r="C44" s="482"/>
      <c r="D44" s="482"/>
      <c r="E44" s="85" t="s">
        <v>403</v>
      </c>
      <c r="F44" s="75"/>
      <c r="G44" s="75"/>
      <c r="H44" s="114" t="s">
        <v>143</v>
      </c>
      <c r="I44" s="298">
        <v>1.0410000000000001E-2</v>
      </c>
      <c r="J44" s="125"/>
      <c r="K44" s="125"/>
      <c r="L44" s="125"/>
      <c r="M44" s="210"/>
      <c r="N44" s="125"/>
      <c r="O44" s="141"/>
      <c r="P44" s="125"/>
      <c r="Q44" s="125"/>
      <c r="R44" s="125"/>
      <c r="S44" s="125"/>
      <c r="T44" s="109" t="s">
        <v>341</v>
      </c>
      <c r="U44" s="204"/>
      <c r="V44" s="125"/>
      <c r="W44" s="125"/>
      <c r="X44" s="125"/>
      <c r="Y44" s="125"/>
      <c r="Z44" s="125"/>
      <c r="AA44" s="141"/>
      <c r="AB44" s="125"/>
      <c r="AC44" s="125"/>
      <c r="AD44" s="125"/>
      <c r="AE44" s="125"/>
      <c r="AF44" s="109" t="s">
        <v>135</v>
      </c>
      <c r="AG44" s="204"/>
      <c r="AH44" s="84"/>
    </row>
    <row r="45" spans="1:34" s="139" customFormat="1" ht="81.75" customHeight="1" x14ac:dyDescent="0.25">
      <c r="A45" s="475">
        <v>7</v>
      </c>
      <c r="B45" s="477" t="s">
        <v>404</v>
      </c>
      <c r="C45" s="479">
        <f>SUM(U45,U46,U47,U48,AG45,AG46,AG47,AG48)</f>
        <v>0</v>
      </c>
      <c r="D45" s="479">
        <v>5.2499999999999998E-2</v>
      </c>
      <c r="E45" s="85" t="s">
        <v>405</v>
      </c>
      <c r="F45" s="213"/>
      <c r="G45" s="213"/>
      <c r="H45" s="214" t="s">
        <v>143</v>
      </c>
      <c r="I45" s="220">
        <v>1.562E-2</v>
      </c>
      <c r="J45" s="137"/>
      <c r="K45" s="201"/>
      <c r="L45" s="137"/>
      <c r="M45" s="211"/>
      <c r="N45" s="137"/>
      <c r="O45" s="285"/>
      <c r="P45" s="137"/>
      <c r="Q45" s="137"/>
      <c r="R45" s="137"/>
      <c r="S45" s="137"/>
      <c r="T45" s="109" t="s">
        <v>341</v>
      </c>
      <c r="U45" s="204"/>
      <c r="V45" s="137"/>
      <c r="W45" s="137"/>
      <c r="X45" s="137"/>
      <c r="Y45" s="137"/>
      <c r="Z45" s="137"/>
      <c r="AA45" s="285"/>
      <c r="AB45" s="137"/>
      <c r="AC45" s="137"/>
      <c r="AD45" s="137"/>
      <c r="AE45" s="137"/>
      <c r="AF45" s="109" t="s">
        <v>342</v>
      </c>
      <c r="AG45" s="204"/>
      <c r="AH45" s="138"/>
    </row>
    <row r="46" spans="1:34" s="139" customFormat="1" ht="115.5" customHeight="1" x14ac:dyDescent="0.25">
      <c r="A46" s="476"/>
      <c r="B46" s="478"/>
      <c r="C46" s="480"/>
      <c r="D46" s="480"/>
      <c r="E46" s="85" t="s">
        <v>406</v>
      </c>
      <c r="F46" s="213"/>
      <c r="G46" s="213"/>
      <c r="H46" s="214" t="s">
        <v>143</v>
      </c>
      <c r="I46" s="220">
        <v>1.562E-2</v>
      </c>
      <c r="J46" s="137"/>
      <c r="K46" s="137"/>
      <c r="L46" s="137"/>
      <c r="M46" s="211"/>
      <c r="N46" s="137"/>
      <c r="O46" s="285"/>
      <c r="P46" s="137"/>
      <c r="Q46" s="137"/>
      <c r="R46" s="137"/>
      <c r="S46" s="137"/>
      <c r="T46" s="109" t="s">
        <v>341</v>
      </c>
      <c r="U46" s="204"/>
      <c r="V46" s="137"/>
      <c r="W46" s="137"/>
      <c r="X46" s="137"/>
      <c r="Y46" s="137"/>
      <c r="Z46" s="137"/>
      <c r="AA46" s="285"/>
      <c r="AB46" s="137"/>
      <c r="AC46" s="137"/>
      <c r="AD46" s="137"/>
      <c r="AE46" s="137"/>
      <c r="AF46" s="109" t="s">
        <v>342</v>
      </c>
      <c r="AG46" s="204"/>
      <c r="AH46" s="138"/>
    </row>
    <row r="47" spans="1:34" s="139" customFormat="1" ht="67.5" customHeight="1" x14ac:dyDescent="0.25">
      <c r="A47" s="476"/>
      <c r="B47" s="478"/>
      <c r="C47" s="480"/>
      <c r="D47" s="480"/>
      <c r="E47" s="85" t="s">
        <v>407</v>
      </c>
      <c r="F47" s="213"/>
      <c r="G47" s="213"/>
      <c r="H47" s="214" t="s">
        <v>143</v>
      </c>
      <c r="I47" s="220">
        <v>1.562E-2</v>
      </c>
      <c r="J47" s="137"/>
      <c r="K47" s="137"/>
      <c r="L47" s="137"/>
      <c r="M47" s="211"/>
      <c r="N47" s="137"/>
      <c r="O47" s="285"/>
      <c r="P47" s="137"/>
      <c r="Q47" s="137"/>
      <c r="R47" s="137"/>
      <c r="S47" s="137"/>
      <c r="T47" s="109" t="s">
        <v>341</v>
      </c>
      <c r="U47" s="204"/>
      <c r="V47" s="137"/>
      <c r="W47" s="137"/>
      <c r="X47" s="137"/>
      <c r="Y47" s="137"/>
      <c r="Z47" s="137"/>
      <c r="AA47" s="285"/>
      <c r="AB47" s="137"/>
      <c r="AC47" s="137"/>
      <c r="AD47" s="137"/>
      <c r="AE47" s="137"/>
      <c r="AF47" s="109" t="s">
        <v>342</v>
      </c>
      <c r="AG47" s="204"/>
      <c r="AH47" s="138"/>
    </row>
    <row r="48" spans="1:34" s="139" customFormat="1" ht="82.5" customHeight="1" x14ac:dyDescent="0.25">
      <c r="A48" s="476"/>
      <c r="B48" s="478"/>
      <c r="C48" s="480"/>
      <c r="D48" s="480"/>
      <c r="E48" s="85" t="s">
        <v>408</v>
      </c>
      <c r="F48" s="213"/>
      <c r="G48" s="213"/>
      <c r="H48" s="214" t="s">
        <v>143</v>
      </c>
      <c r="I48" s="220">
        <v>1.562E-2</v>
      </c>
      <c r="J48" s="137"/>
      <c r="K48" s="137"/>
      <c r="L48" s="137"/>
      <c r="M48" s="211"/>
      <c r="N48" s="137"/>
      <c r="O48" s="285"/>
      <c r="P48" s="137"/>
      <c r="Q48" s="137"/>
      <c r="R48" s="137"/>
      <c r="S48" s="137"/>
      <c r="T48" s="109" t="s">
        <v>341</v>
      </c>
      <c r="U48" s="204"/>
      <c r="V48" s="137"/>
      <c r="W48" s="137"/>
      <c r="X48" s="137"/>
      <c r="Y48" s="137"/>
      <c r="Z48" s="137"/>
      <c r="AA48" s="285"/>
      <c r="AB48" s="137"/>
      <c r="AC48" s="137"/>
      <c r="AD48" s="137"/>
      <c r="AE48" s="137"/>
      <c r="AF48" s="109" t="s">
        <v>342</v>
      </c>
      <c r="AG48" s="204"/>
      <c r="AH48" s="138"/>
    </row>
    <row r="49" spans="1:34" s="139" customFormat="1" ht="100.5" hidden="1" customHeight="1" x14ac:dyDescent="0.25">
      <c r="A49" s="476"/>
      <c r="B49" s="478"/>
      <c r="C49" s="480"/>
      <c r="D49" s="480"/>
      <c r="E49" s="85" t="s">
        <v>409</v>
      </c>
      <c r="F49" s="213"/>
      <c r="G49" s="213"/>
      <c r="H49" s="214" t="s">
        <v>143</v>
      </c>
      <c r="I49" s="221"/>
      <c r="J49" s="137"/>
      <c r="K49" s="137"/>
      <c r="L49" s="137"/>
      <c r="M49" s="211"/>
      <c r="N49" s="137"/>
      <c r="O49" s="285"/>
      <c r="P49" s="137"/>
      <c r="Q49" s="137"/>
      <c r="R49" s="137"/>
      <c r="S49" s="137"/>
      <c r="T49" s="140"/>
      <c r="U49" s="283"/>
      <c r="V49" s="137"/>
      <c r="W49" s="137"/>
      <c r="X49" s="137"/>
      <c r="Y49" s="137"/>
      <c r="Z49" s="137"/>
      <c r="AA49" s="285"/>
      <c r="AB49" s="137"/>
      <c r="AC49" s="137"/>
      <c r="AD49" s="137"/>
      <c r="AE49" s="137"/>
      <c r="AF49" s="109" t="s">
        <v>342</v>
      </c>
      <c r="AG49" s="181"/>
      <c r="AH49" s="138"/>
    </row>
    <row r="50" spans="1:34" ht="52.5" customHeight="1" x14ac:dyDescent="0.25">
      <c r="A50" s="469">
        <v>8</v>
      </c>
      <c r="B50" s="470" t="s">
        <v>410</v>
      </c>
      <c r="C50" s="474">
        <f>SUM(O51,U50,U51,AA51,AC52,AG50)</f>
        <v>0</v>
      </c>
      <c r="D50" s="474">
        <v>6.25E-2</v>
      </c>
      <c r="E50" s="85" t="s">
        <v>411</v>
      </c>
      <c r="F50" s="75"/>
      <c r="G50" s="75"/>
      <c r="H50" s="114" t="s">
        <v>143</v>
      </c>
      <c r="I50" s="224">
        <v>2.0830000000000001E-2</v>
      </c>
      <c r="J50" s="125"/>
      <c r="K50" s="125"/>
      <c r="L50" s="125"/>
      <c r="M50" s="210"/>
      <c r="N50" s="125"/>
      <c r="O50" s="141"/>
      <c r="P50" s="125"/>
      <c r="Q50" s="125"/>
      <c r="R50" s="125"/>
      <c r="S50" s="125"/>
      <c r="T50" s="126" t="s">
        <v>341</v>
      </c>
      <c r="U50" s="299"/>
      <c r="V50" s="137"/>
      <c r="W50" s="137"/>
      <c r="X50" s="137"/>
      <c r="Y50" s="137"/>
      <c r="Z50" s="137"/>
      <c r="AA50" s="285"/>
      <c r="AB50" s="137"/>
      <c r="AC50" s="137"/>
      <c r="AD50" s="137"/>
      <c r="AE50" s="137"/>
      <c r="AF50" s="109" t="s">
        <v>342</v>
      </c>
      <c r="AG50" s="299"/>
      <c r="AH50" s="84"/>
    </row>
    <row r="51" spans="1:34" ht="33" customHeight="1" x14ac:dyDescent="0.25">
      <c r="A51" s="469"/>
      <c r="B51" s="470"/>
      <c r="C51" s="474"/>
      <c r="D51" s="474"/>
      <c r="E51" s="85" t="s">
        <v>412</v>
      </c>
      <c r="F51" s="75"/>
      <c r="G51" s="75"/>
      <c r="H51" s="114" t="s">
        <v>143</v>
      </c>
      <c r="I51" s="224">
        <v>2.0830000000000001E-2</v>
      </c>
      <c r="J51" s="125"/>
      <c r="K51" s="125"/>
      <c r="L51" s="125"/>
      <c r="M51" s="210"/>
      <c r="N51" s="107" t="s">
        <v>354</v>
      </c>
      <c r="O51" s="204"/>
      <c r="P51" s="125"/>
      <c r="Q51" s="157"/>
      <c r="R51" s="125"/>
      <c r="S51" s="125"/>
      <c r="T51" s="126" t="s">
        <v>341</v>
      </c>
      <c r="U51" s="204"/>
      <c r="V51" s="137"/>
      <c r="W51" s="137"/>
      <c r="X51" s="137"/>
      <c r="Y51" s="137"/>
      <c r="Z51" s="109" t="s">
        <v>413</v>
      </c>
      <c r="AA51" s="204"/>
      <c r="AB51" s="137"/>
      <c r="AC51" s="137"/>
      <c r="AD51" s="137"/>
      <c r="AE51" s="137"/>
      <c r="AF51" s="137"/>
      <c r="AG51" s="211"/>
      <c r="AH51" s="84"/>
    </row>
    <row r="52" spans="1:34" ht="37.5" customHeight="1" x14ac:dyDescent="0.25">
      <c r="A52" s="419"/>
      <c r="B52" s="449"/>
      <c r="C52" s="481"/>
      <c r="D52" s="481"/>
      <c r="E52" s="85" t="s">
        <v>414</v>
      </c>
      <c r="F52" s="75"/>
      <c r="G52" s="75"/>
      <c r="H52" s="114" t="s">
        <v>143</v>
      </c>
      <c r="I52" s="224">
        <v>2.0830000000000001E-2</v>
      </c>
      <c r="J52" s="99"/>
      <c r="K52" s="99"/>
      <c r="L52" s="99"/>
      <c r="M52" s="152"/>
      <c r="N52" s="99"/>
      <c r="O52" s="104"/>
      <c r="P52" s="99"/>
      <c r="Q52" s="99"/>
      <c r="R52" s="99"/>
      <c r="S52" s="99"/>
      <c r="T52" s="99"/>
      <c r="U52" s="152"/>
      <c r="V52" s="99"/>
      <c r="W52" s="99"/>
      <c r="X52" s="99"/>
      <c r="Y52" s="99"/>
      <c r="Z52" s="99"/>
      <c r="AA52" s="104"/>
      <c r="AB52" s="126" t="s">
        <v>415</v>
      </c>
      <c r="AC52" s="154"/>
      <c r="AD52" s="137"/>
      <c r="AE52" s="137"/>
      <c r="AF52" s="137"/>
      <c r="AG52" s="211"/>
      <c r="AH52" s="84"/>
    </row>
    <row r="53" spans="1:34" ht="53.25" customHeight="1" x14ac:dyDescent="0.25">
      <c r="A53" s="165" t="s">
        <v>334</v>
      </c>
      <c r="B53" s="75"/>
      <c r="C53" s="277">
        <f>SUM(C7:C52)</f>
        <v>1.6402E-2</v>
      </c>
      <c r="D53" s="277">
        <v>0.5</v>
      </c>
      <c r="I53" s="287"/>
      <c r="AA53" s="25"/>
    </row>
    <row r="55" spans="1:34" x14ac:dyDescent="0.25">
      <c r="K55" s="150"/>
    </row>
    <row r="1048576" ht="15" customHeight="1" x14ac:dyDescent="0.25"/>
  </sheetData>
  <mergeCells count="37">
    <mergeCell ref="C50:C52"/>
    <mergeCell ref="C7:C17"/>
    <mergeCell ref="C18:C21"/>
    <mergeCell ref="C22:C27"/>
    <mergeCell ref="C28:C30"/>
    <mergeCell ref="C31:C38"/>
    <mergeCell ref="C39:C44"/>
    <mergeCell ref="C45:C49"/>
    <mergeCell ref="D45:D49"/>
    <mergeCell ref="D50:D52"/>
    <mergeCell ref="D18:D21"/>
    <mergeCell ref="D22:D27"/>
    <mergeCell ref="D28:D30"/>
    <mergeCell ref="D31:D38"/>
    <mergeCell ref="D39:D44"/>
    <mergeCell ref="B18:B21"/>
    <mergeCell ref="A18:A21"/>
    <mergeCell ref="B39:B44"/>
    <mergeCell ref="A39:A44"/>
    <mergeCell ref="A22:A27"/>
    <mergeCell ref="A45:A49"/>
    <mergeCell ref="B50:B52"/>
    <mergeCell ref="A50:A52"/>
    <mergeCell ref="B22:B27"/>
    <mergeCell ref="B28:B30"/>
    <mergeCell ref="A28:A30"/>
    <mergeCell ref="B31:B38"/>
    <mergeCell ref="A31:A38"/>
    <mergeCell ref="B45:B49"/>
    <mergeCell ref="B2:H2"/>
    <mergeCell ref="A3:AH3"/>
    <mergeCell ref="A4:AH4"/>
    <mergeCell ref="A7:A17"/>
    <mergeCell ref="B7:B17"/>
    <mergeCell ref="J5:AF5"/>
    <mergeCell ref="G7:G17"/>
    <mergeCell ref="D7:D17"/>
  </mergeCells>
  <phoneticPr fontId="19" type="noConversion"/>
  <conditionalFormatting sqref="AG49">
    <cfRule type="cellIs" dxfId="166" priority="169" operator="lessThan">
      <formula>0.125</formula>
    </cfRule>
  </conditionalFormatting>
  <conditionalFormatting sqref="U30">
    <cfRule type="cellIs" dxfId="165" priority="143" operator="lessThan">
      <formula>0.0208</formula>
    </cfRule>
  </conditionalFormatting>
  <conditionalFormatting sqref="AG30">
    <cfRule type="cellIs" dxfId="164" priority="122" operator="lessThan">
      <formula>0.0208</formula>
    </cfRule>
  </conditionalFormatting>
  <conditionalFormatting sqref="O51">
    <cfRule type="cellIs" dxfId="163" priority="111" operator="lessThan">
      <formula>0.0026</formula>
    </cfRule>
  </conditionalFormatting>
  <conditionalFormatting sqref="AC52">
    <cfRule type="cellIs" dxfId="162" priority="108" operator="lessThan">
      <formula>0.0026</formula>
    </cfRule>
  </conditionalFormatting>
  <conditionalFormatting sqref="U39:U48">
    <cfRule type="cellIs" dxfId="161" priority="105" operator="lessThan">
      <formula>0.0031</formula>
    </cfRule>
  </conditionalFormatting>
  <conditionalFormatting sqref="U7:U8">
    <cfRule type="cellIs" dxfId="160" priority="90" operator="lessThan">
      <formula>0.0028</formula>
    </cfRule>
  </conditionalFormatting>
  <conditionalFormatting sqref="O17">
    <cfRule type="cellIs" dxfId="159" priority="76" operator="lessThan">
      <formula>0.0018</formula>
    </cfRule>
  </conditionalFormatting>
  <conditionalFormatting sqref="AG9:AG11">
    <cfRule type="cellIs" dxfId="158" priority="72" operator="lessThan">
      <formula>0.0056</formula>
    </cfRule>
  </conditionalFormatting>
  <conditionalFormatting sqref="AG7:AG8">
    <cfRule type="cellIs" dxfId="157" priority="69" operator="lessThan">
      <formula>0.0028</formula>
    </cfRule>
  </conditionalFormatting>
  <conditionalFormatting sqref="U12">
    <cfRule type="cellIs" dxfId="156" priority="68" operator="lessThan">
      <formula>0.0028</formula>
    </cfRule>
  </conditionalFormatting>
  <conditionalFormatting sqref="AG12">
    <cfRule type="cellIs" dxfId="155" priority="67" operator="lessThan">
      <formula>0.0028</formula>
    </cfRule>
  </conditionalFormatting>
  <conditionalFormatting sqref="AA13">
    <cfRule type="cellIs" dxfId="154" priority="66" operator="lessThan">
      <formula>0.0056</formula>
    </cfRule>
  </conditionalFormatting>
  <conditionalFormatting sqref="O14">
    <cfRule type="cellIs" dxfId="153" priority="65" operator="lessThan">
      <formula>0.0056</formula>
    </cfRule>
  </conditionalFormatting>
  <conditionalFormatting sqref="U15">
    <cfRule type="cellIs" dxfId="152" priority="64" operator="lessThan">
      <formula>0.0056</formula>
    </cfRule>
  </conditionalFormatting>
  <conditionalFormatting sqref="AA16">
    <cfRule type="cellIs" dxfId="151" priority="63" operator="lessThan">
      <formula>0.0056</formula>
    </cfRule>
  </conditionalFormatting>
  <conditionalFormatting sqref="AA17">
    <cfRule type="cellIs" dxfId="150" priority="62" operator="lessThan">
      <formula>0.0018</formula>
    </cfRule>
  </conditionalFormatting>
  <conditionalFormatting sqref="U17">
    <cfRule type="cellIs" dxfId="149" priority="61" operator="lessThan">
      <formula>0.0018</formula>
    </cfRule>
  </conditionalFormatting>
  <conditionalFormatting sqref="AC18:AC19">
    <cfRule type="cellIs" dxfId="148" priority="60" operator="lessThan">
      <formula>0.0018</formula>
    </cfRule>
  </conditionalFormatting>
  <conditionalFormatting sqref="AA20">
    <cfRule type="cellIs" dxfId="147" priority="56" operator="lessThan">
      <formula>0.0018</formula>
    </cfRule>
  </conditionalFormatting>
  <conditionalFormatting sqref="O21">
    <cfRule type="cellIs" dxfId="146" priority="55" operator="lessThan">
      <formula>0.0018</formula>
    </cfRule>
  </conditionalFormatting>
  <conditionalFormatting sqref="U23:U25">
    <cfRule type="cellIs" dxfId="145" priority="54" operator="lessThan">
      <formula>0.0018</formula>
    </cfRule>
  </conditionalFormatting>
  <conditionalFormatting sqref="AA26">
    <cfRule type="cellIs" dxfId="144" priority="53" operator="lessThan">
      <formula>0.0018</formula>
    </cfRule>
  </conditionalFormatting>
  <conditionalFormatting sqref="AG27">
    <cfRule type="cellIs" dxfId="143" priority="52" operator="lessThan">
      <formula>0.0018</formula>
    </cfRule>
  </conditionalFormatting>
  <conditionalFormatting sqref="AA22">
    <cfRule type="cellIs" dxfId="142" priority="51" operator="lessThan">
      <formula>0.0018</formula>
    </cfRule>
  </conditionalFormatting>
  <conditionalFormatting sqref="U28:U29">
    <cfRule type="cellIs" dxfId="141" priority="50" operator="lessThan">
      <formula>0.0018</formula>
    </cfRule>
  </conditionalFormatting>
  <conditionalFormatting sqref="AG28">
    <cfRule type="cellIs" dxfId="140" priority="49" operator="lessThan">
      <formula>0.0018</formula>
    </cfRule>
  </conditionalFormatting>
  <conditionalFormatting sqref="AG29">
    <cfRule type="cellIs" dxfId="139" priority="48" operator="lessThan">
      <formula>0.0018</formula>
    </cfRule>
  </conditionalFormatting>
  <conditionalFormatting sqref="AG31">
    <cfRule type="cellIs" dxfId="138" priority="47" operator="lessThan">
      <formula>0.0018</formula>
    </cfRule>
  </conditionalFormatting>
  <conditionalFormatting sqref="O32">
    <cfRule type="cellIs" dxfId="137" priority="46" operator="lessThan">
      <formula>0.0018</formula>
    </cfRule>
  </conditionalFormatting>
  <conditionalFormatting sqref="O34">
    <cfRule type="cellIs" dxfId="136" priority="34" operator="lessThan">
      <formula>0.0013</formula>
    </cfRule>
  </conditionalFormatting>
  <conditionalFormatting sqref="S34">
    <cfRule type="cellIs" dxfId="135" priority="33" operator="lessThan">
      <formula>0.0013</formula>
    </cfRule>
  </conditionalFormatting>
  <conditionalFormatting sqref="U34">
    <cfRule type="cellIs" dxfId="134" priority="32" operator="lessThan">
      <formula>0.0013</formula>
    </cfRule>
  </conditionalFormatting>
  <conditionalFormatting sqref="AE34">
    <cfRule type="cellIs" dxfId="133" priority="31" operator="lessThan">
      <formula>0.0013</formula>
    </cfRule>
  </conditionalFormatting>
  <conditionalFormatting sqref="AG34">
    <cfRule type="cellIs" dxfId="132" priority="30" operator="lessThan">
      <formula>0.0013</formula>
    </cfRule>
  </conditionalFormatting>
  <conditionalFormatting sqref="M34">
    <cfRule type="cellIs" dxfId="131" priority="25" operator="lessThan">
      <formula>0.0018</formula>
    </cfRule>
  </conditionalFormatting>
  <conditionalFormatting sqref="AE38">
    <cfRule type="cellIs" dxfId="130" priority="21" operator="lessThan">
      <formula>0.0039</formula>
    </cfRule>
  </conditionalFormatting>
  <conditionalFormatting sqref="AG38">
    <cfRule type="cellIs" dxfId="129" priority="20" operator="lessThan">
      <formula>0.0039</formula>
    </cfRule>
  </conditionalFormatting>
  <conditionalFormatting sqref="M33">
    <cfRule type="cellIs" dxfId="128" priority="19" operator="lessThan">
      <formula>0.00065</formula>
    </cfRule>
  </conditionalFormatting>
  <conditionalFormatting sqref="AG33 U33 O33 AE33">
    <cfRule type="cellIs" dxfId="127" priority="14" operator="lessThan">
      <formula>0.00065</formula>
    </cfRule>
  </conditionalFormatting>
  <conditionalFormatting sqref="AG35 AE35 AC35 W35 Y35 AA35 U35 S35 M35 O35 Q35 K35">
    <cfRule type="cellIs" dxfId="126" priority="10" operator="lessThan">
      <formula>0.0006</formula>
    </cfRule>
  </conditionalFormatting>
  <conditionalFormatting sqref="M37 Q37 S37 AC37 AE36:AE37 U36:U37 AG36 AA32 U32">
    <cfRule type="cellIs" dxfId="125" priority="9" operator="lessThan">
      <formula>0.0018</formula>
    </cfRule>
  </conditionalFormatting>
  <conditionalFormatting sqref="AA39">
    <cfRule type="cellIs" dxfId="124" priority="8" operator="lessThan">
      <formula>0.0031</formula>
    </cfRule>
  </conditionalFormatting>
  <conditionalFormatting sqref="AG39">
    <cfRule type="cellIs" dxfId="123" priority="7" operator="lessThan">
      <formula>0.0031</formula>
    </cfRule>
  </conditionalFormatting>
  <conditionalFormatting sqref="AG40:AG44">
    <cfRule type="cellIs" dxfId="122" priority="6" operator="lessThan">
      <formula>0.0031</formula>
    </cfRule>
  </conditionalFormatting>
  <conditionalFormatting sqref="AG45:AG48">
    <cfRule type="cellIs" dxfId="121" priority="5" operator="lessThan">
      <formula>0.0031</formula>
    </cfRule>
  </conditionalFormatting>
  <conditionalFormatting sqref="AA51">
    <cfRule type="cellIs" dxfId="120" priority="4" operator="lessThan">
      <formula>0.0026</formula>
    </cfRule>
  </conditionalFormatting>
  <conditionalFormatting sqref="U51">
    <cfRule type="cellIs" dxfId="119" priority="3" operator="lessThan">
      <formula>0.0026</formula>
    </cfRule>
  </conditionalFormatting>
  <conditionalFormatting sqref="U50">
    <cfRule type="cellIs" dxfId="118" priority="2" operator="lessThan">
      <formula>0.0018</formula>
    </cfRule>
  </conditionalFormatting>
  <conditionalFormatting sqref="AG50">
    <cfRule type="cellIs" dxfId="117" priority="1" operator="lessThan">
      <formula>0.0018</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3111-9814-4444-B399-5229F046F76F}">
  <sheetPr>
    <tabColor rgb="FF00B0F0"/>
    <pageSetUpPr fitToPage="1"/>
  </sheetPr>
  <dimension ref="A2:AH72"/>
  <sheetViews>
    <sheetView showGridLines="0" zoomScale="20" zoomScaleNormal="20" workbookViewId="0">
      <selection activeCell="D9" sqref="D9:D12"/>
    </sheetView>
  </sheetViews>
  <sheetFormatPr baseColWidth="10" defaultColWidth="11.42578125" defaultRowHeight="14.25" x14ac:dyDescent="0.2"/>
  <cols>
    <col min="1" max="1" width="20.42578125" style="1" customWidth="1"/>
    <col min="2" max="2" width="33.5703125" style="1" customWidth="1"/>
    <col min="3" max="3" width="42.7109375" style="1" customWidth="1"/>
    <col min="4" max="4" width="46.28515625" style="1" customWidth="1"/>
    <col min="5" max="5" width="65.85546875" style="1" customWidth="1"/>
    <col min="6" max="6" width="20.7109375" style="161" customWidth="1"/>
    <col min="7" max="7" width="44.28515625" style="1" customWidth="1"/>
    <col min="8" max="8" width="37.42578125" style="1" customWidth="1"/>
    <col min="9" max="9" width="68.28515625" style="1" customWidth="1"/>
    <col min="10" max="10" width="25.28515625" style="1" customWidth="1"/>
    <col min="11" max="11" width="17.140625" style="1" customWidth="1"/>
    <col min="12" max="12" width="25.28515625" style="1" customWidth="1"/>
    <col min="13" max="13" width="17" style="1" customWidth="1"/>
    <col min="14" max="14" width="26.85546875" style="146" customWidth="1"/>
    <col min="15" max="15" width="17.85546875" style="1" customWidth="1"/>
    <col min="16" max="16" width="22.28515625" style="1" customWidth="1"/>
    <col min="17" max="17" width="16.5703125" style="1" customWidth="1"/>
    <col min="18" max="18" width="27" style="1" customWidth="1"/>
    <col min="19" max="19" width="12.7109375" style="1" customWidth="1"/>
    <col min="20" max="20" width="22.85546875" style="1" customWidth="1"/>
    <col min="21" max="21" width="18.28515625" style="1" customWidth="1"/>
    <col min="22" max="22" width="20.7109375" style="1" customWidth="1"/>
    <col min="23" max="23" width="18.85546875" style="1" customWidth="1"/>
    <col min="24" max="24" width="20.7109375" style="1" customWidth="1"/>
    <col min="25" max="25" width="17.85546875" style="1" customWidth="1"/>
    <col min="26" max="26" width="28" style="1" customWidth="1"/>
    <col min="27" max="27" width="19" style="1" customWidth="1"/>
    <col min="28" max="28" width="25.7109375" style="1" customWidth="1"/>
    <col min="29" max="29" width="18.7109375" style="1" customWidth="1"/>
    <col min="30" max="30" width="27.140625" style="1" customWidth="1"/>
    <col min="31" max="31" width="19.5703125" style="1" customWidth="1"/>
    <col min="32" max="32" width="25.140625" style="1" customWidth="1"/>
    <col min="33" max="33" width="15.85546875" style="1" customWidth="1"/>
    <col min="34" max="34" width="52.7109375" style="1" customWidth="1"/>
    <col min="35" max="35" width="53.7109375" style="1" customWidth="1"/>
    <col min="36" max="16384" width="11.42578125" style="1"/>
  </cols>
  <sheetData>
    <row r="2" spans="1:34" s="7" customFormat="1" ht="42.75" customHeight="1" x14ac:dyDescent="0.25">
      <c r="B2" s="491"/>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1:34" s="7" customFormat="1" ht="42.75" customHeight="1" x14ac:dyDescent="0.25">
      <c r="B3" s="491"/>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row>
    <row r="4" spans="1:34" ht="42.75" customHeight="1" x14ac:dyDescent="0.2">
      <c r="B4" s="491"/>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row>
    <row r="5" spans="1:34" ht="15" thickBot="1" x14ac:dyDescent="0.25">
      <c r="B5" s="2"/>
      <c r="C5" s="2"/>
      <c r="D5" s="2"/>
      <c r="E5" s="2"/>
      <c r="F5" s="160"/>
    </row>
    <row r="6" spans="1:34" s="35" customFormat="1" ht="51" customHeight="1" thickBot="1" x14ac:dyDescent="0.35">
      <c r="A6" s="486" t="s">
        <v>416</v>
      </c>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8"/>
    </row>
    <row r="7" spans="1:34" s="35" customFormat="1" ht="67.5" customHeight="1" thickBot="1" x14ac:dyDescent="0.35">
      <c r="A7" s="135"/>
      <c r="B7" s="135"/>
      <c r="C7" s="135"/>
      <c r="D7" s="135"/>
      <c r="E7" s="493"/>
      <c r="F7" s="494"/>
      <c r="G7" s="494"/>
      <c r="H7" s="494"/>
      <c r="I7" s="495"/>
      <c r="J7" s="493" t="s">
        <v>750</v>
      </c>
      <c r="K7" s="494"/>
      <c r="L7" s="494"/>
      <c r="M7" s="494"/>
      <c r="N7" s="494"/>
      <c r="O7" s="494"/>
      <c r="P7" s="494"/>
      <c r="Q7" s="494"/>
      <c r="R7" s="494"/>
      <c r="S7" s="494"/>
      <c r="T7" s="494"/>
      <c r="U7" s="494"/>
      <c r="V7" s="494"/>
      <c r="W7" s="494"/>
      <c r="X7" s="494"/>
      <c r="Y7" s="494"/>
      <c r="Z7" s="494"/>
      <c r="AA7" s="494"/>
      <c r="AB7" s="494"/>
      <c r="AC7" s="494"/>
      <c r="AD7" s="494"/>
      <c r="AE7" s="494"/>
      <c r="AF7" s="494"/>
      <c r="AG7" s="495"/>
      <c r="AH7" s="228" t="s">
        <v>418</v>
      </c>
    </row>
    <row r="8" spans="1:34" s="2" customFormat="1" ht="78.75" customHeight="1" x14ac:dyDescent="0.25">
      <c r="A8" s="110" t="s">
        <v>125</v>
      </c>
      <c r="B8" s="158" t="s">
        <v>22</v>
      </c>
      <c r="C8" s="308" t="s">
        <v>129</v>
      </c>
      <c r="D8" s="309" t="s">
        <v>419</v>
      </c>
      <c r="E8" s="309" t="s">
        <v>420</v>
      </c>
      <c r="F8" s="310" t="s">
        <v>134</v>
      </c>
      <c r="G8" s="309" t="s">
        <v>421</v>
      </c>
      <c r="H8" s="159" t="s">
        <v>422</v>
      </c>
      <c r="I8" s="311" t="s">
        <v>423</v>
      </c>
      <c r="J8" s="312">
        <v>44927</v>
      </c>
      <c r="K8" s="310" t="s">
        <v>134</v>
      </c>
      <c r="L8" s="313" t="s">
        <v>727</v>
      </c>
      <c r="M8" s="310" t="s">
        <v>134</v>
      </c>
      <c r="N8" s="313" t="s">
        <v>728</v>
      </c>
      <c r="O8" s="310" t="s">
        <v>134</v>
      </c>
      <c r="P8" s="313" t="s">
        <v>729</v>
      </c>
      <c r="Q8" s="310" t="s">
        <v>134</v>
      </c>
      <c r="R8" s="313" t="s">
        <v>730</v>
      </c>
      <c r="S8" s="310" t="s">
        <v>134</v>
      </c>
      <c r="T8" s="313" t="s">
        <v>731</v>
      </c>
      <c r="U8" s="310" t="s">
        <v>134</v>
      </c>
      <c r="V8" s="313" t="s">
        <v>732</v>
      </c>
      <c r="W8" s="310" t="s">
        <v>134</v>
      </c>
      <c r="X8" s="313" t="s">
        <v>733</v>
      </c>
      <c r="Y8" s="310" t="s">
        <v>134</v>
      </c>
      <c r="Z8" s="313" t="s">
        <v>734</v>
      </c>
      <c r="AA8" s="310" t="s">
        <v>134</v>
      </c>
      <c r="AB8" s="313" t="s">
        <v>735</v>
      </c>
      <c r="AC8" s="310" t="s">
        <v>134</v>
      </c>
      <c r="AD8" s="313" t="s">
        <v>736</v>
      </c>
      <c r="AE8" s="310" t="s">
        <v>134</v>
      </c>
      <c r="AF8" s="313" t="s">
        <v>737</v>
      </c>
      <c r="AG8" s="310" t="s">
        <v>134</v>
      </c>
      <c r="AH8" s="314">
        <v>2026</v>
      </c>
    </row>
    <row r="9" spans="1:34" ht="71.25" customHeight="1" x14ac:dyDescent="0.2">
      <c r="A9" s="489">
        <v>1</v>
      </c>
      <c r="B9" s="490" t="s">
        <v>424</v>
      </c>
      <c r="C9" s="485">
        <f>100%/6</f>
        <v>0.16666666666666666</v>
      </c>
      <c r="D9" s="485">
        <f>SUM(M9,O10,O11,M12,U10,U11,AA10,AA11)</f>
        <v>0</v>
      </c>
      <c r="E9" s="122" t="s">
        <v>425</v>
      </c>
      <c r="F9" s="324">
        <f>100%/6/4</f>
        <v>4.1666666666666664E-2</v>
      </c>
      <c r="G9" s="496" t="s">
        <v>426</v>
      </c>
      <c r="H9" s="91" t="s">
        <v>427</v>
      </c>
      <c r="I9" s="94" t="s">
        <v>428</v>
      </c>
      <c r="J9" s="92"/>
      <c r="K9" s="92"/>
      <c r="L9" s="95" t="s">
        <v>429</v>
      </c>
      <c r="M9" s="163"/>
      <c r="N9" s="98"/>
      <c r="O9" s="92"/>
      <c r="P9" s="92"/>
      <c r="Q9" s="92"/>
      <c r="R9" s="92"/>
      <c r="S9" s="92"/>
      <c r="T9" s="92"/>
      <c r="U9" s="92"/>
      <c r="V9" s="92"/>
      <c r="W9" s="92"/>
      <c r="X9" s="92"/>
      <c r="Y9" s="92"/>
      <c r="Z9" s="92"/>
      <c r="AA9" s="92"/>
      <c r="AB9" s="92"/>
      <c r="AC9" s="92"/>
      <c r="AD9" s="92"/>
      <c r="AE9" s="92"/>
      <c r="AF9" s="92"/>
      <c r="AG9" s="92"/>
      <c r="AH9" s="93"/>
    </row>
    <row r="10" spans="1:34" ht="71.25" customHeight="1" x14ac:dyDescent="0.2">
      <c r="A10" s="489"/>
      <c r="B10" s="490"/>
      <c r="C10" s="485"/>
      <c r="D10" s="485"/>
      <c r="E10" s="122" t="s">
        <v>430</v>
      </c>
      <c r="F10" s="324">
        <f>100%/6/4</f>
        <v>4.1666666666666664E-2</v>
      </c>
      <c r="G10" s="496"/>
      <c r="H10" s="91" t="s">
        <v>427</v>
      </c>
      <c r="I10" s="94" t="s">
        <v>431</v>
      </c>
      <c r="J10" s="162"/>
      <c r="K10" s="98"/>
      <c r="L10" s="98"/>
      <c r="M10" s="98"/>
      <c r="N10" s="95" t="s">
        <v>432</v>
      </c>
      <c r="O10" s="163"/>
      <c r="P10" s="98"/>
      <c r="Q10" s="98"/>
      <c r="R10" s="98"/>
      <c r="S10" s="98"/>
      <c r="T10" s="96" t="s">
        <v>433</v>
      </c>
      <c r="U10" s="163"/>
      <c r="V10" s="98"/>
      <c r="W10" s="98"/>
      <c r="X10" s="98"/>
      <c r="Y10" s="98"/>
      <c r="Z10" s="95" t="s">
        <v>157</v>
      </c>
      <c r="AA10" s="163"/>
      <c r="AB10" s="98"/>
      <c r="AC10" s="98"/>
      <c r="AD10" s="98"/>
      <c r="AE10" s="98"/>
      <c r="AF10" s="98"/>
      <c r="AG10" s="98"/>
      <c r="AH10" s="93"/>
    </row>
    <row r="11" spans="1:34" ht="71.25" customHeight="1" x14ac:dyDescent="0.2">
      <c r="A11" s="489"/>
      <c r="B11" s="490"/>
      <c r="C11" s="485"/>
      <c r="D11" s="485"/>
      <c r="E11" s="122" t="s">
        <v>434</v>
      </c>
      <c r="F11" s="324">
        <f>100%/6/4</f>
        <v>4.1666666666666664E-2</v>
      </c>
      <c r="G11" s="496"/>
      <c r="H11" s="91" t="s">
        <v>427</v>
      </c>
      <c r="I11" s="94" t="s">
        <v>431</v>
      </c>
      <c r="J11" s="98"/>
      <c r="K11" s="98"/>
      <c r="L11" s="98"/>
      <c r="M11" s="98"/>
      <c r="N11" s="95" t="s">
        <v>432</v>
      </c>
      <c r="O11" s="163"/>
      <c r="P11" s="162"/>
      <c r="Q11" s="98"/>
      <c r="R11" s="98"/>
      <c r="S11" s="98"/>
      <c r="T11" s="96" t="s">
        <v>433</v>
      </c>
      <c r="U11" s="163"/>
      <c r="V11" s="98"/>
      <c r="W11" s="98"/>
      <c r="X11" s="98"/>
      <c r="Y11" s="98"/>
      <c r="Z11" s="95" t="s">
        <v>157</v>
      </c>
      <c r="AA11" s="163"/>
      <c r="AB11" s="98"/>
      <c r="AC11" s="98"/>
      <c r="AD11" s="98"/>
      <c r="AE11" s="98"/>
      <c r="AF11" s="98"/>
      <c r="AG11" s="98"/>
      <c r="AH11" s="93"/>
    </row>
    <row r="12" spans="1:34" ht="71.25" customHeight="1" x14ac:dyDescent="0.2">
      <c r="A12" s="489"/>
      <c r="B12" s="490"/>
      <c r="C12" s="485"/>
      <c r="D12" s="485"/>
      <c r="E12" s="122" t="s">
        <v>435</v>
      </c>
      <c r="F12" s="324">
        <f>100%/6/4</f>
        <v>4.1666666666666664E-2</v>
      </c>
      <c r="G12" s="496"/>
      <c r="H12" s="91" t="s">
        <v>427</v>
      </c>
      <c r="I12" s="94" t="s">
        <v>431</v>
      </c>
      <c r="J12" s="98"/>
      <c r="K12" s="98"/>
      <c r="L12" s="95" t="s">
        <v>429</v>
      </c>
      <c r="M12" s="163"/>
      <c r="N12" s="98"/>
      <c r="O12" s="98"/>
      <c r="P12" s="162"/>
      <c r="Q12" s="98"/>
      <c r="R12" s="98"/>
      <c r="S12" s="98"/>
      <c r="T12" s="98"/>
      <c r="U12" s="98"/>
      <c r="V12" s="98"/>
      <c r="W12" s="98"/>
      <c r="X12" s="98"/>
      <c r="Y12" s="98"/>
      <c r="Z12" s="98"/>
      <c r="AA12" s="98"/>
      <c r="AB12" s="98"/>
      <c r="AC12" s="98"/>
      <c r="AD12" s="98"/>
      <c r="AE12" s="98"/>
      <c r="AF12" s="98"/>
      <c r="AG12" s="98"/>
      <c r="AH12" s="93"/>
    </row>
    <row r="13" spans="1:34" ht="99.75" customHeight="1" x14ac:dyDescent="0.2">
      <c r="A13" s="489">
        <v>2</v>
      </c>
      <c r="B13" s="490" t="s">
        <v>436</v>
      </c>
      <c r="C13" s="485">
        <f>100%/6</f>
        <v>0.16666666666666666</v>
      </c>
      <c r="D13" s="485">
        <f>SUM(O13,O15,M19,U16,AE14,AG16,AG17,AG18)</f>
        <v>0</v>
      </c>
      <c r="E13" s="122" t="s">
        <v>437</v>
      </c>
      <c r="F13" s="324">
        <f>16.07%/5</f>
        <v>3.2140000000000002E-2</v>
      </c>
      <c r="G13" s="496" t="s">
        <v>438</v>
      </c>
      <c r="H13" s="91" t="s">
        <v>427</v>
      </c>
      <c r="I13" s="96" t="s">
        <v>439</v>
      </c>
      <c r="J13" s="92"/>
      <c r="K13" s="92"/>
      <c r="L13" s="92"/>
      <c r="M13" s="92"/>
      <c r="N13" s="95" t="s">
        <v>440</v>
      </c>
      <c r="O13" s="163"/>
      <c r="P13" s="92"/>
      <c r="Q13" s="92"/>
      <c r="R13" s="92"/>
      <c r="S13" s="92"/>
      <c r="T13" s="92"/>
      <c r="U13" s="92"/>
      <c r="V13" s="92"/>
      <c r="W13" s="92"/>
      <c r="X13" s="92"/>
      <c r="Y13" s="92"/>
      <c r="Z13" s="92"/>
      <c r="AA13" s="92"/>
      <c r="AB13" s="92"/>
      <c r="AC13" s="92"/>
      <c r="AD13" s="92"/>
      <c r="AE13" s="92"/>
      <c r="AF13" s="92"/>
      <c r="AG13" s="92"/>
      <c r="AH13" s="93"/>
    </row>
    <row r="14" spans="1:34" ht="138" customHeight="1" x14ac:dyDescent="0.2">
      <c r="A14" s="489"/>
      <c r="B14" s="490"/>
      <c r="C14" s="485"/>
      <c r="D14" s="485"/>
      <c r="E14" s="122" t="s">
        <v>441</v>
      </c>
      <c r="F14" s="324">
        <f>16.07%/5</f>
        <v>3.2140000000000002E-2</v>
      </c>
      <c r="G14" s="496"/>
      <c r="H14" s="91" t="s">
        <v>427</v>
      </c>
      <c r="I14" s="96" t="s">
        <v>442</v>
      </c>
      <c r="J14" s="92"/>
      <c r="K14" s="92"/>
      <c r="L14" s="92"/>
      <c r="M14" s="92"/>
      <c r="N14" s="98"/>
      <c r="O14" s="92"/>
      <c r="P14" s="92"/>
      <c r="Q14" s="92"/>
      <c r="R14" s="92"/>
      <c r="S14" s="92"/>
      <c r="T14" s="92"/>
      <c r="U14" s="92"/>
      <c r="V14" s="92"/>
      <c r="W14" s="92"/>
      <c r="X14" s="92"/>
      <c r="Y14" s="92"/>
      <c r="Z14" s="92"/>
      <c r="AA14" s="92"/>
      <c r="AB14" s="92"/>
      <c r="AC14" s="92"/>
      <c r="AD14" s="94" t="s">
        <v>443</v>
      </c>
      <c r="AE14" s="163"/>
      <c r="AF14" s="92"/>
      <c r="AG14" s="92"/>
      <c r="AH14" s="93"/>
    </row>
    <row r="15" spans="1:34" ht="135.75" customHeight="1" x14ac:dyDescent="0.2">
      <c r="A15" s="489"/>
      <c r="B15" s="490"/>
      <c r="C15" s="485"/>
      <c r="D15" s="485"/>
      <c r="E15" s="122" t="s">
        <v>444</v>
      </c>
      <c r="F15" s="324">
        <f>16.07%/5</f>
        <v>3.2140000000000002E-2</v>
      </c>
      <c r="G15" s="496"/>
      <c r="H15" s="91" t="s">
        <v>427</v>
      </c>
      <c r="I15" s="96" t="s">
        <v>445</v>
      </c>
      <c r="J15" s="92"/>
      <c r="K15" s="92"/>
      <c r="L15" s="92"/>
      <c r="M15" s="92"/>
      <c r="N15" s="95" t="s">
        <v>440</v>
      </c>
      <c r="O15" s="163"/>
      <c r="P15" s="92"/>
      <c r="Q15" s="92"/>
      <c r="R15" s="92"/>
      <c r="S15" s="92"/>
      <c r="T15" s="92"/>
      <c r="U15" s="92"/>
      <c r="V15" s="92"/>
      <c r="W15" s="92"/>
      <c r="X15" s="92"/>
      <c r="Y15" s="92"/>
      <c r="Z15" s="92"/>
      <c r="AA15" s="92"/>
      <c r="AB15" s="92"/>
      <c r="AC15" s="92"/>
      <c r="AD15" s="92"/>
      <c r="AE15" s="92"/>
      <c r="AF15" s="92"/>
      <c r="AG15" s="92"/>
      <c r="AH15" s="93"/>
    </row>
    <row r="16" spans="1:34" ht="102" customHeight="1" x14ac:dyDescent="0.2">
      <c r="A16" s="489"/>
      <c r="B16" s="490"/>
      <c r="C16" s="485"/>
      <c r="D16" s="485"/>
      <c r="E16" s="122" t="s">
        <v>446</v>
      </c>
      <c r="F16" s="324">
        <f>16.07%/5</f>
        <v>3.2140000000000002E-2</v>
      </c>
      <c r="G16" s="496"/>
      <c r="H16" s="91" t="s">
        <v>427</v>
      </c>
      <c r="I16" s="94" t="s">
        <v>447</v>
      </c>
      <c r="J16" s="92"/>
      <c r="K16" s="92"/>
      <c r="L16" s="92"/>
      <c r="M16" s="92"/>
      <c r="N16" s="98"/>
      <c r="O16" s="92"/>
      <c r="P16" s="92"/>
      <c r="Q16" s="162"/>
      <c r="R16" s="92"/>
      <c r="S16" s="92"/>
      <c r="T16" s="95" t="s">
        <v>156</v>
      </c>
      <c r="U16" s="156"/>
      <c r="V16" s="92"/>
      <c r="W16" s="92"/>
      <c r="X16" s="92"/>
      <c r="Y16" s="92"/>
      <c r="Z16" s="92"/>
      <c r="AA16" s="92"/>
      <c r="AB16" s="92"/>
      <c r="AC16" s="92"/>
      <c r="AD16" s="92"/>
      <c r="AE16" s="92"/>
      <c r="AF16" s="95" t="s">
        <v>158</v>
      </c>
      <c r="AG16" s="156"/>
      <c r="AH16" s="93"/>
    </row>
    <row r="17" spans="1:34" ht="109.5" customHeight="1" x14ac:dyDescent="0.2">
      <c r="A17" s="489"/>
      <c r="B17" s="490"/>
      <c r="C17" s="485"/>
      <c r="D17" s="485"/>
      <c r="E17" s="122" t="s">
        <v>448</v>
      </c>
      <c r="F17" s="325">
        <v>3.0000000000000001E-3</v>
      </c>
      <c r="G17" s="496"/>
      <c r="H17" s="91" t="s">
        <v>427</v>
      </c>
      <c r="I17" s="94" t="s">
        <v>431</v>
      </c>
      <c r="J17" s="92"/>
      <c r="K17" s="92"/>
      <c r="L17" s="92"/>
      <c r="M17" s="92"/>
      <c r="N17" s="98"/>
      <c r="O17" s="92"/>
      <c r="P17" s="92"/>
      <c r="Q17" s="92"/>
      <c r="R17" s="92"/>
      <c r="S17" s="92"/>
      <c r="T17" s="92"/>
      <c r="U17" s="92"/>
      <c r="V17" s="92"/>
      <c r="W17" s="92"/>
      <c r="X17" s="92"/>
      <c r="Y17" s="92"/>
      <c r="Z17" s="92"/>
      <c r="AA17" s="92"/>
      <c r="AB17" s="92"/>
      <c r="AC17" s="92"/>
      <c r="AD17" s="92"/>
      <c r="AE17" s="92"/>
      <c r="AF17" s="95" t="s">
        <v>158</v>
      </c>
      <c r="AG17" s="156"/>
      <c r="AH17" s="93"/>
    </row>
    <row r="18" spans="1:34" ht="129" customHeight="1" x14ac:dyDescent="0.2">
      <c r="A18" s="489"/>
      <c r="B18" s="490"/>
      <c r="C18" s="485"/>
      <c r="D18" s="485"/>
      <c r="E18" s="122" t="s">
        <v>449</v>
      </c>
      <c r="F18" s="325">
        <v>3.0000000000000001E-3</v>
      </c>
      <c r="G18" s="496"/>
      <c r="H18" s="91" t="s">
        <v>427</v>
      </c>
      <c r="I18" s="94" t="s">
        <v>431</v>
      </c>
      <c r="J18" s="92"/>
      <c r="K18" s="92"/>
      <c r="L18" s="92"/>
      <c r="M18" s="92"/>
      <c r="N18" s="98"/>
      <c r="O18" s="92"/>
      <c r="P18" s="92"/>
      <c r="Q18" s="92"/>
      <c r="R18" s="92"/>
      <c r="S18" s="92"/>
      <c r="T18" s="92"/>
      <c r="U18" s="92"/>
      <c r="V18" s="92"/>
      <c r="W18" s="92"/>
      <c r="X18" s="92"/>
      <c r="Y18" s="92"/>
      <c r="Z18" s="92"/>
      <c r="AA18" s="92"/>
      <c r="AB18" s="92"/>
      <c r="AC18" s="92"/>
      <c r="AD18" s="92"/>
      <c r="AE18" s="92"/>
      <c r="AF18" s="95" t="s">
        <v>158</v>
      </c>
      <c r="AG18" s="156"/>
      <c r="AH18" s="93"/>
    </row>
    <row r="19" spans="1:34" ht="147" customHeight="1" x14ac:dyDescent="0.2">
      <c r="A19" s="489"/>
      <c r="B19" s="490"/>
      <c r="C19" s="485"/>
      <c r="D19" s="485"/>
      <c r="E19" s="122" t="s">
        <v>450</v>
      </c>
      <c r="F19" s="324">
        <f>16.07%/5</f>
        <v>3.2140000000000002E-2</v>
      </c>
      <c r="G19" s="496"/>
      <c r="H19" s="91" t="s">
        <v>427</v>
      </c>
      <c r="I19" s="94" t="s">
        <v>428</v>
      </c>
      <c r="J19" s="92"/>
      <c r="K19" s="92"/>
      <c r="L19" s="95" t="s">
        <v>429</v>
      </c>
      <c r="M19" s="163"/>
      <c r="N19" s="98"/>
      <c r="O19" s="92"/>
      <c r="P19" s="92"/>
      <c r="Q19" s="92"/>
      <c r="R19" s="92"/>
      <c r="S19" s="92"/>
      <c r="T19" s="92"/>
      <c r="U19" s="92"/>
      <c r="V19" s="92"/>
      <c r="W19" s="92"/>
      <c r="X19" s="92"/>
      <c r="Y19" s="92"/>
      <c r="Z19" s="92"/>
      <c r="AA19" s="92"/>
      <c r="AB19" s="92"/>
      <c r="AC19" s="92"/>
      <c r="AD19" s="92"/>
      <c r="AE19" s="92"/>
      <c r="AF19" s="92"/>
      <c r="AG19" s="92"/>
      <c r="AH19" s="93"/>
    </row>
    <row r="20" spans="1:34" ht="71.25" customHeight="1" x14ac:dyDescent="0.2">
      <c r="A20" s="489">
        <v>3</v>
      </c>
      <c r="B20" s="490" t="s">
        <v>451</v>
      </c>
      <c r="C20" s="485">
        <f>100%/6</f>
        <v>0.16666666666666666</v>
      </c>
      <c r="D20" s="485">
        <f>SUM(M20,O21,M30,S22,AG23,U25,U26,U28,U29,AE21,AG22,AG24,AG27,AG28,AG29)</f>
        <v>0</v>
      </c>
      <c r="E20" s="122" t="s">
        <v>452</v>
      </c>
      <c r="F20" s="324">
        <f>16.07%/9</f>
        <v>1.7855555555555555E-2</v>
      </c>
      <c r="G20" s="496" t="s">
        <v>453</v>
      </c>
      <c r="H20" s="91" t="s">
        <v>427</v>
      </c>
      <c r="I20" s="94" t="s">
        <v>428</v>
      </c>
      <c r="J20" s="64"/>
      <c r="K20" s="64"/>
      <c r="L20" s="95" t="s">
        <v>429</v>
      </c>
      <c r="M20" s="163"/>
      <c r="N20" s="98"/>
      <c r="O20" s="98"/>
      <c r="P20" s="162"/>
      <c r="Q20" s="98"/>
      <c r="R20" s="98"/>
      <c r="S20" s="98"/>
      <c r="T20" s="98"/>
      <c r="U20" s="98"/>
      <c r="V20" s="98"/>
      <c r="W20" s="98"/>
      <c r="X20" s="98"/>
      <c r="Y20" s="98"/>
      <c r="Z20" s="98"/>
      <c r="AA20" s="98"/>
      <c r="AB20" s="98"/>
      <c r="AC20" s="98"/>
      <c r="AD20" s="98"/>
      <c r="AE20" s="98"/>
      <c r="AF20" s="98"/>
      <c r="AG20" s="98"/>
      <c r="AH20" s="93"/>
    </row>
    <row r="21" spans="1:34" ht="71.25" customHeight="1" x14ac:dyDescent="0.2">
      <c r="A21" s="489"/>
      <c r="B21" s="490"/>
      <c r="C21" s="485"/>
      <c r="D21" s="485"/>
      <c r="E21" s="122" t="s">
        <v>454</v>
      </c>
      <c r="F21" s="324">
        <f>16.07%/9</f>
        <v>1.7855555555555555E-2</v>
      </c>
      <c r="G21" s="497"/>
      <c r="H21" s="91" t="s">
        <v>427</v>
      </c>
      <c r="I21" s="94" t="s">
        <v>447</v>
      </c>
      <c r="J21" s="98"/>
      <c r="K21" s="98"/>
      <c r="L21" s="98"/>
      <c r="M21" s="98"/>
      <c r="N21" s="95" t="s">
        <v>440</v>
      </c>
      <c r="O21" s="163"/>
      <c r="P21" s="98"/>
      <c r="Q21" s="98"/>
      <c r="R21" s="98"/>
      <c r="S21" s="98"/>
      <c r="T21" s="98"/>
      <c r="U21" s="98"/>
      <c r="V21" s="98"/>
      <c r="W21" s="98"/>
      <c r="X21" s="98"/>
      <c r="Y21" s="98"/>
      <c r="Z21" s="98"/>
      <c r="AA21" s="98"/>
      <c r="AB21" s="98"/>
      <c r="AC21" s="98"/>
      <c r="AD21" s="95" t="s">
        <v>455</v>
      </c>
      <c r="AE21" s="163"/>
      <c r="AF21" s="98"/>
      <c r="AG21" s="98"/>
      <c r="AH21" s="93"/>
    </row>
    <row r="22" spans="1:34" ht="71.25" customHeight="1" x14ac:dyDescent="0.2">
      <c r="A22" s="489"/>
      <c r="B22" s="490"/>
      <c r="C22" s="485"/>
      <c r="D22" s="485"/>
      <c r="E22" s="122" t="s">
        <v>456</v>
      </c>
      <c r="F22" s="324">
        <f>16.07%/9</f>
        <v>1.7855555555555555E-2</v>
      </c>
      <c r="G22" s="497"/>
      <c r="H22" s="91" t="s">
        <v>427</v>
      </c>
      <c r="I22" s="94" t="s">
        <v>457</v>
      </c>
      <c r="J22" s="98"/>
      <c r="K22" s="98"/>
      <c r="L22" s="98"/>
      <c r="M22" s="98"/>
      <c r="N22" s="98"/>
      <c r="O22" s="98"/>
      <c r="P22" s="98"/>
      <c r="Q22" s="98"/>
      <c r="R22" s="95" t="s">
        <v>458</v>
      </c>
      <c r="S22" s="163"/>
      <c r="T22" s="98"/>
      <c r="U22" s="98"/>
      <c r="V22" s="98"/>
      <c r="W22" s="98"/>
      <c r="X22" s="98"/>
      <c r="Y22" s="98"/>
      <c r="Z22" s="98"/>
      <c r="AA22" s="98"/>
      <c r="AB22" s="98"/>
      <c r="AC22" s="98"/>
      <c r="AD22" s="98"/>
      <c r="AE22" s="98"/>
      <c r="AF22" s="95" t="s">
        <v>158</v>
      </c>
      <c r="AG22" s="163"/>
      <c r="AH22" s="93"/>
    </row>
    <row r="23" spans="1:34" ht="71.25" customHeight="1" x14ac:dyDescent="0.2">
      <c r="A23" s="489"/>
      <c r="B23" s="490"/>
      <c r="C23" s="485"/>
      <c r="D23" s="485"/>
      <c r="E23" s="122" t="s">
        <v>459</v>
      </c>
      <c r="F23" s="324">
        <f>16.07%/9</f>
        <v>1.7855555555555555E-2</v>
      </c>
      <c r="G23" s="497"/>
      <c r="H23" s="91" t="s">
        <v>427</v>
      </c>
      <c r="I23" s="94" t="s">
        <v>457</v>
      </c>
      <c r="J23" s="98"/>
      <c r="K23" s="98"/>
      <c r="L23" s="98"/>
      <c r="M23" s="98"/>
      <c r="N23" s="98"/>
      <c r="O23" s="98"/>
      <c r="P23" s="98"/>
      <c r="Q23" s="98"/>
      <c r="R23" s="98"/>
      <c r="S23" s="98"/>
      <c r="T23" s="64"/>
      <c r="U23" s="64"/>
      <c r="V23" s="98"/>
      <c r="W23" s="98"/>
      <c r="X23" s="98"/>
      <c r="Y23" s="98"/>
      <c r="Z23" s="98"/>
      <c r="AA23" s="98"/>
      <c r="AB23" s="98"/>
      <c r="AC23" s="98"/>
      <c r="AD23" s="98"/>
      <c r="AE23" s="98"/>
      <c r="AF23" s="232" t="s">
        <v>156</v>
      </c>
      <c r="AG23" s="163"/>
      <c r="AH23" s="93"/>
    </row>
    <row r="24" spans="1:34" ht="63.75" customHeight="1" x14ac:dyDescent="0.2">
      <c r="A24" s="489"/>
      <c r="B24" s="490"/>
      <c r="C24" s="485"/>
      <c r="D24" s="485"/>
      <c r="E24" s="122" t="s">
        <v>460</v>
      </c>
      <c r="F24" s="325">
        <v>3.0000000000000001E-3</v>
      </c>
      <c r="G24" s="497"/>
      <c r="H24" s="91" t="s">
        <v>427</v>
      </c>
      <c r="I24" s="94" t="s">
        <v>457</v>
      </c>
      <c r="J24" s="98"/>
      <c r="K24" s="98"/>
      <c r="L24" s="98"/>
      <c r="M24" s="98"/>
      <c r="N24" s="98"/>
      <c r="O24" s="98"/>
      <c r="P24" s="98"/>
      <c r="Q24" s="98"/>
      <c r="R24" s="98"/>
      <c r="S24" s="98"/>
      <c r="T24" s="98"/>
      <c r="U24" s="98"/>
      <c r="V24" s="98"/>
      <c r="W24" s="98"/>
      <c r="X24" s="98"/>
      <c r="Y24" s="98"/>
      <c r="Z24" s="98"/>
      <c r="AA24" s="98"/>
      <c r="AB24" s="98"/>
      <c r="AC24" s="98"/>
      <c r="AD24" s="98"/>
      <c r="AE24" s="98"/>
      <c r="AF24" s="95" t="s">
        <v>158</v>
      </c>
      <c r="AG24" s="156"/>
      <c r="AH24" s="93"/>
    </row>
    <row r="25" spans="1:34" ht="48" customHeight="1" x14ac:dyDescent="0.2">
      <c r="A25" s="489"/>
      <c r="B25" s="490"/>
      <c r="C25" s="485"/>
      <c r="D25" s="485"/>
      <c r="E25" s="122" t="s">
        <v>461</v>
      </c>
      <c r="F25" s="324">
        <f>16.07%/9</f>
        <v>1.7855555555555555E-2</v>
      </c>
      <c r="G25" s="497"/>
      <c r="H25" s="91" t="s">
        <v>427</v>
      </c>
      <c r="I25" s="94" t="s">
        <v>428</v>
      </c>
      <c r="J25" s="98"/>
      <c r="K25" s="98"/>
      <c r="L25" s="98"/>
      <c r="M25" s="98"/>
      <c r="N25" s="98"/>
      <c r="O25" s="98"/>
      <c r="P25" s="98"/>
      <c r="Q25" s="98"/>
      <c r="R25" s="98"/>
      <c r="S25" s="98"/>
      <c r="T25" s="96" t="s">
        <v>433</v>
      </c>
      <c r="U25" s="163"/>
      <c r="V25" s="98"/>
      <c r="W25" s="98"/>
      <c r="X25" s="98"/>
      <c r="Y25" s="98"/>
      <c r="Z25" s="98"/>
      <c r="AA25" s="98"/>
      <c r="AB25" s="98"/>
      <c r="AC25" s="98"/>
      <c r="AD25" s="98"/>
      <c r="AE25" s="98"/>
      <c r="AF25" s="98"/>
      <c r="AG25" s="98"/>
      <c r="AH25" s="93"/>
    </row>
    <row r="26" spans="1:34" ht="48" customHeight="1" x14ac:dyDescent="0.2">
      <c r="A26" s="489"/>
      <c r="B26" s="490"/>
      <c r="C26" s="485"/>
      <c r="D26" s="485"/>
      <c r="E26" s="122" t="s">
        <v>462</v>
      </c>
      <c r="F26" s="324">
        <f>16.07%/9</f>
        <v>1.7855555555555555E-2</v>
      </c>
      <c r="G26" s="497"/>
      <c r="H26" s="91" t="s">
        <v>427</v>
      </c>
      <c r="I26" s="94" t="s">
        <v>457</v>
      </c>
      <c r="J26" s="98"/>
      <c r="K26" s="98"/>
      <c r="L26" s="98"/>
      <c r="M26" s="98"/>
      <c r="N26" s="98"/>
      <c r="O26" s="98"/>
      <c r="P26" s="98"/>
      <c r="Q26" s="98"/>
      <c r="R26" s="98"/>
      <c r="S26" s="98"/>
      <c r="T26" s="96" t="s">
        <v>433</v>
      </c>
      <c r="U26" s="163"/>
      <c r="V26" s="98"/>
      <c r="W26" s="98"/>
      <c r="X26" s="98"/>
      <c r="Y26" s="98"/>
      <c r="Z26" s="98"/>
      <c r="AA26" s="98"/>
      <c r="AB26" s="98"/>
      <c r="AC26" s="98"/>
      <c r="AD26" s="98"/>
      <c r="AE26" s="98"/>
      <c r="AF26" s="98"/>
      <c r="AG26" s="98"/>
      <c r="AH26" s="93"/>
    </row>
    <row r="27" spans="1:34" ht="48" customHeight="1" x14ac:dyDescent="0.2">
      <c r="A27" s="489"/>
      <c r="B27" s="490"/>
      <c r="C27" s="485"/>
      <c r="D27" s="485"/>
      <c r="E27" s="122" t="s">
        <v>463</v>
      </c>
      <c r="F27" s="325">
        <v>3.0000000000000001E-3</v>
      </c>
      <c r="G27" s="497"/>
      <c r="H27" s="91" t="s">
        <v>427</v>
      </c>
      <c r="I27" s="94" t="s">
        <v>457</v>
      </c>
      <c r="J27" s="98"/>
      <c r="K27" s="98"/>
      <c r="L27" s="98"/>
      <c r="M27" s="98"/>
      <c r="N27" s="98"/>
      <c r="O27" s="98"/>
      <c r="P27" s="98"/>
      <c r="Q27" s="98"/>
      <c r="R27" s="98"/>
      <c r="S27" s="98"/>
      <c r="T27" s="98"/>
      <c r="U27" s="98"/>
      <c r="V27" s="98"/>
      <c r="W27" s="98"/>
      <c r="X27" s="98"/>
      <c r="Y27" s="98"/>
      <c r="Z27" s="98"/>
      <c r="AA27" s="98"/>
      <c r="AB27" s="98"/>
      <c r="AC27" s="98"/>
      <c r="AD27" s="98"/>
      <c r="AE27" s="98"/>
      <c r="AF27" s="95" t="s">
        <v>158</v>
      </c>
      <c r="AG27" s="156"/>
      <c r="AH27" s="93"/>
    </row>
    <row r="28" spans="1:34" ht="48" customHeight="1" x14ac:dyDescent="0.2">
      <c r="A28" s="489"/>
      <c r="B28" s="490"/>
      <c r="C28" s="485"/>
      <c r="D28" s="485"/>
      <c r="E28" s="122" t="s">
        <v>464</v>
      </c>
      <c r="F28" s="324">
        <f>16.07%/9</f>
        <v>1.7855555555555555E-2</v>
      </c>
      <c r="G28" s="497"/>
      <c r="H28" s="91" t="s">
        <v>427</v>
      </c>
      <c r="I28" s="94" t="s">
        <v>447</v>
      </c>
      <c r="J28" s="98"/>
      <c r="K28" s="98"/>
      <c r="L28" s="98"/>
      <c r="M28" s="98"/>
      <c r="N28" s="98"/>
      <c r="O28" s="98"/>
      <c r="P28" s="98"/>
      <c r="Q28" s="98"/>
      <c r="R28" s="98"/>
      <c r="S28" s="98"/>
      <c r="T28" s="96" t="s">
        <v>433</v>
      </c>
      <c r="U28" s="163"/>
      <c r="V28" s="98"/>
      <c r="W28" s="98"/>
      <c r="X28" s="98"/>
      <c r="Y28" s="98"/>
      <c r="Z28" s="98"/>
      <c r="AA28" s="98"/>
      <c r="AB28" s="98"/>
      <c r="AC28" s="98"/>
      <c r="AD28" s="98"/>
      <c r="AE28" s="98"/>
      <c r="AF28" s="95" t="s">
        <v>158</v>
      </c>
      <c r="AG28" s="163"/>
      <c r="AH28" s="93"/>
    </row>
    <row r="29" spans="1:34" ht="48" customHeight="1" x14ac:dyDescent="0.2">
      <c r="A29" s="489"/>
      <c r="B29" s="490"/>
      <c r="C29" s="485"/>
      <c r="D29" s="485"/>
      <c r="E29" s="122" t="s">
        <v>465</v>
      </c>
      <c r="F29" s="324">
        <f>16.07%/9</f>
        <v>1.7855555555555555E-2</v>
      </c>
      <c r="G29" s="497"/>
      <c r="H29" s="91" t="s">
        <v>427</v>
      </c>
      <c r="I29" s="94" t="s">
        <v>447</v>
      </c>
      <c r="J29" s="98"/>
      <c r="K29" s="98"/>
      <c r="L29" s="98"/>
      <c r="M29" s="98"/>
      <c r="N29" s="98"/>
      <c r="O29" s="98"/>
      <c r="P29" s="98"/>
      <c r="Q29" s="98"/>
      <c r="R29" s="98"/>
      <c r="S29" s="98"/>
      <c r="T29" s="96" t="s">
        <v>433</v>
      </c>
      <c r="U29" s="163"/>
      <c r="V29" s="98"/>
      <c r="W29" s="98"/>
      <c r="X29" s="98"/>
      <c r="Y29" s="98"/>
      <c r="Z29" s="98"/>
      <c r="AA29" s="98"/>
      <c r="AB29" s="98"/>
      <c r="AC29" s="98"/>
      <c r="AD29" s="98"/>
      <c r="AE29" s="98"/>
      <c r="AF29" s="95" t="s">
        <v>158</v>
      </c>
      <c r="AG29" s="163"/>
      <c r="AH29" s="93"/>
    </row>
    <row r="30" spans="1:34" ht="71.25" customHeight="1" x14ac:dyDescent="0.2">
      <c r="A30" s="489"/>
      <c r="B30" s="490"/>
      <c r="C30" s="485"/>
      <c r="D30" s="485"/>
      <c r="E30" s="122" t="s">
        <v>435</v>
      </c>
      <c r="F30" s="324">
        <f>16.07%/9</f>
        <v>1.7855555555555555E-2</v>
      </c>
      <c r="G30" s="497"/>
      <c r="H30" s="91" t="s">
        <v>427</v>
      </c>
      <c r="I30" s="94" t="s">
        <v>447</v>
      </c>
      <c r="J30" s="98"/>
      <c r="K30" s="98"/>
      <c r="L30" s="95" t="s">
        <v>429</v>
      </c>
      <c r="M30" s="163"/>
      <c r="N30" s="98"/>
      <c r="O30" s="98"/>
      <c r="P30" s="98"/>
      <c r="Q30" s="98"/>
      <c r="R30" s="98"/>
      <c r="S30" s="98"/>
      <c r="T30" s="98"/>
      <c r="U30" s="98"/>
      <c r="V30" s="98"/>
      <c r="W30" s="98"/>
      <c r="X30" s="98"/>
      <c r="Y30" s="98"/>
      <c r="Z30" s="98"/>
      <c r="AA30" s="98"/>
      <c r="AB30" s="98"/>
      <c r="AC30" s="98"/>
      <c r="AD30" s="98"/>
      <c r="AE30" s="98"/>
      <c r="AF30" s="98"/>
      <c r="AG30" s="98"/>
      <c r="AH30" s="93"/>
    </row>
    <row r="31" spans="1:34" ht="60" customHeight="1" x14ac:dyDescent="0.2">
      <c r="A31" s="489">
        <v>4</v>
      </c>
      <c r="B31" s="490" t="s">
        <v>466</v>
      </c>
      <c r="C31" s="485">
        <f>100%/6</f>
        <v>0.16666666666666666</v>
      </c>
      <c r="D31" s="485">
        <f>SUM(K31,K32,M32,O32,Q32,K33,M33,O33,Q33,S32,S33,U32,U33,W32,W33,Y32,Y33,AA32,AA33,AC32,AC33,AE32,AE33,M38,O38,U38,AA38,AG32,AG33,AG34,AG35,AG36,AG37,AG38)</f>
        <v>0</v>
      </c>
      <c r="E31" s="122" t="s">
        <v>467</v>
      </c>
      <c r="F31" s="325">
        <f>15.47%/4</f>
        <v>3.8675000000000001E-2</v>
      </c>
      <c r="G31" s="496" t="s">
        <v>468</v>
      </c>
      <c r="H31" s="91" t="s">
        <v>427</v>
      </c>
      <c r="I31" s="94" t="s">
        <v>428</v>
      </c>
      <c r="J31" s="96" t="s">
        <v>469</v>
      </c>
      <c r="K31" s="164"/>
      <c r="L31" s="98"/>
      <c r="M31" s="98"/>
      <c r="N31" s="98"/>
      <c r="O31" s="98"/>
      <c r="P31" s="98"/>
      <c r="Q31" s="98"/>
      <c r="R31" s="98"/>
      <c r="S31" s="98"/>
      <c r="T31" s="98"/>
      <c r="U31" s="98"/>
      <c r="V31" s="98"/>
      <c r="W31" s="98"/>
      <c r="X31" s="98"/>
      <c r="Y31" s="98"/>
      <c r="Z31" s="98"/>
      <c r="AA31" s="98"/>
      <c r="AB31" s="98"/>
      <c r="AC31" s="98"/>
      <c r="AD31" s="98"/>
      <c r="AE31" s="98"/>
      <c r="AF31" s="98"/>
      <c r="AG31" s="98"/>
      <c r="AH31" s="93"/>
    </row>
    <row r="32" spans="1:34" ht="64.5" customHeight="1" x14ac:dyDescent="0.2">
      <c r="A32" s="489"/>
      <c r="B32" s="490"/>
      <c r="C32" s="485"/>
      <c r="D32" s="485"/>
      <c r="E32" s="122" t="s">
        <v>470</v>
      </c>
      <c r="F32" s="325">
        <v>3.8600000000000002E-2</v>
      </c>
      <c r="G32" s="497"/>
      <c r="H32" s="91" t="s">
        <v>427</v>
      </c>
      <c r="I32" s="94" t="s">
        <v>471</v>
      </c>
      <c r="J32" s="97" t="s">
        <v>469</v>
      </c>
      <c r="K32" s="164"/>
      <c r="L32" s="97" t="s">
        <v>385</v>
      </c>
      <c r="M32" s="164"/>
      <c r="N32" s="95" t="s">
        <v>440</v>
      </c>
      <c r="O32" s="164"/>
      <c r="P32" s="97" t="s">
        <v>386</v>
      </c>
      <c r="Q32" s="164"/>
      <c r="R32" s="97" t="s">
        <v>472</v>
      </c>
      <c r="S32" s="164"/>
      <c r="T32" s="97" t="s">
        <v>156</v>
      </c>
      <c r="U32" s="164"/>
      <c r="V32" s="97" t="s">
        <v>473</v>
      </c>
      <c r="W32" s="164"/>
      <c r="X32" s="97" t="s">
        <v>474</v>
      </c>
      <c r="Y32" s="164"/>
      <c r="Z32" s="97" t="s">
        <v>413</v>
      </c>
      <c r="AA32" s="164"/>
      <c r="AB32" s="97" t="s">
        <v>390</v>
      </c>
      <c r="AC32" s="164"/>
      <c r="AD32" s="97" t="s">
        <v>360</v>
      </c>
      <c r="AE32" s="164"/>
      <c r="AF32" s="97" t="s">
        <v>342</v>
      </c>
      <c r="AG32" s="164"/>
      <c r="AH32" s="93"/>
    </row>
    <row r="33" spans="1:34" ht="85.5" customHeight="1" x14ac:dyDescent="0.2">
      <c r="A33" s="489"/>
      <c r="B33" s="490"/>
      <c r="C33" s="485"/>
      <c r="D33" s="485"/>
      <c r="E33" s="122" t="s">
        <v>475</v>
      </c>
      <c r="F33" s="325">
        <v>3.8699999999999998E-2</v>
      </c>
      <c r="G33" s="497"/>
      <c r="H33" s="91" t="s">
        <v>427</v>
      </c>
      <c r="I33" s="94" t="s">
        <v>476</v>
      </c>
      <c r="J33" s="97" t="s">
        <v>469</v>
      </c>
      <c r="K33" s="164"/>
      <c r="L33" s="97" t="s">
        <v>385</v>
      </c>
      <c r="M33" s="164"/>
      <c r="N33" s="95" t="s">
        <v>440</v>
      </c>
      <c r="O33" s="164"/>
      <c r="P33" s="97" t="s">
        <v>386</v>
      </c>
      <c r="Q33" s="164"/>
      <c r="R33" s="97" t="s">
        <v>472</v>
      </c>
      <c r="S33" s="164"/>
      <c r="T33" s="97" t="s">
        <v>156</v>
      </c>
      <c r="U33" s="164"/>
      <c r="V33" s="97" t="s">
        <v>473</v>
      </c>
      <c r="W33" s="164"/>
      <c r="X33" s="97" t="s">
        <v>474</v>
      </c>
      <c r="Y33" s="164"/>
      <c r="Z33" s="97" t="s">
        <v>413</v>
      </c>
      <c r="AA33" s="164"/>
      <c r="AB33" s="97" t="s">
        <v>390</v>
      </c>
      <c r="AC33" s="164"/>
      <c r="AD33" s="97" t="s">
        <v>360</v>
      </c>
      <c r="AE33" s="164"/>
      <c r="AF33" s="97" t="s">
        <v>342</v>
      </c>
      <c r="AG33" s="164"/>
      <c r="AH33" s="93"/>
    </row>
    <row r="34" spans="1:34" ht="48" customHeight="1" x14ac:dyDescent="0.2">
      <c r="A34" s="489"/>
      <c r="B34" s="490"/>
      <c r="C34" s="485"/>
      <c r="D34" s="485"/>
      <c r="E34" s="122" t="s">
        <v>477</v>
      </c>
      <c r="F34" s="325">
        <v>3.0000000000000001E-3</v>
      </c>
      <c r="G34" s="497"/>
      <c r="H34" s="91" t="s">
        <v>427</v>
      </c>
      <c r="I34" s="94" t="s">
        <v>457</v>
      </c>
      <c r="J34" s="98"/>
      <c r="K34" s="98"/>
      <c r="L34" s="98"/>
      <c r="M34" s="98"/>
      <c r="N34" s="98"/>
      <c r="O34" s="98"/>
      <c r="P34" s="98"/>
      <c r="Q34" s="98"/>
      <c r="R34" s="98"/>
      <c r="S34" s="98"/>
      <c r="T34" s="98"/>
      <c r="U34" s="98"/>
      <c r="V34" s="98"/>
      <c r="W34" s="98"/>
      <c r="X34" s="98"/>
      <c r="Y34" s="98"/>
      <c r="Z34" s="98"/>
      <c r="AA34" s="98"/>
      <c r="AB34" s="98"/>
      <c r="AC34" s="98"/>
      <c r="AD34" s="98"/>
      <c r="AE34" s="98"/>
      <c r="AF34" s="95" t="s">
        <v>158</v>
      </c>
      <c r="AG34" s="156"/>
      <c r="AH34" s="93"/>
    </row>
    <row r="35" spans="1:34" ht="68.25" customHeight="1" x14ac:dyDescent="0.2">
      <c r="A35" s="489"/>
      <c r="B35" s="490"/>
      <c r="C35" s="485"/>
      <c r="D35" s="485"/>
      <c r="E35" s="122" t="s">
        <v>478</v>
      </c>
      <c r="F35" s="325">
        <v>3.0000000000000001E-3</v>
      </c>
      <c r="G35" s="497"/>
      <c r="H35" s="91" t="s">
        <v>427</v>
      </c>
      <c r="I35" s="94" t="s">
        <v>457</v>
      </c>
      <c r="J35" s="98"/>
      <c r="K35" s="216"/>
      <c r="L35" s="98"/>
      <c r="M35" s="98"/>
      <c r="N35" s="98"/>
      <c r="O35" s="98"/>
      <c r="P35" s="98"/>
      <c r="Q35" s="98"/>
      <c r="R35" s="98"/>
      <c r="S35" s="98"/>
      <c r="T35" s="98"/>
      <c r="U35" s="98"/>
      <c r="V35" s="98"/>
      <c r="W35" s="98"/>
      <c r="X35" s="98"/>
      <c r="Y35" s="98"/>
      <c r="Z35" s="98"/>
      <c r="AA35" s="98"/>
      <c r="AB35" s="98"/>
      <c r="AC35" s="98"/>
      <c r="AD35" s="98"/>
      <c r="AE35" s="98"/>
      <c r="AF35" s="95" t="s">
        <v>158</v>
      </c>
      <c r="AG35" s="156"/>
      <c r="AH35" s="93"/>
    </row>
    <row r="36" spans="1:34" ht="62.25" customHeight="1" x14ac:dyDescent="0.2">
      <c r="A36" s="489"/>
      <c r="B36" s="490"/>
      <c r="C36" s="485"/>
      <c r="D36" s="485"/>
      <c r="E36" s="122" t="s">
        <v>479</v>
      </c>
      <c r="F36" s="325">
        <v>3.0000000000000001E-3</v>
      </c>
      <c r="G36" s="497"/>
      <c r="H36" s="91" t="s">
        <v>427</v>
      </c>
      <c r="I36" s="94" t="s">
        <v>457</v>
      </c>
      <c r="J36" s="98"/>
      <c r="K36" s="216"/>
      <c r="L36" s="98"/>
      <c r="M36" s="98"/>
      <c r="N36" s="98"/>
      <c r="O36" s="98"/>
      <c r="P36" s="98"/>
      <c r="Q36" s="98"/>
      <c r="R36" s="98"/>
      <c r="S36" s="98"/>
      <c r="T36" s="98"/>
      <c r="U36" s="98"/>
      <c r="V36" s="98"/>
      <c r="W36" s="98"/>
      <c r="X36" s="98"/>
      <c r="Y36" s="98"/>
      <c r="Z36" s="98"/>
      <c r="AA36" s="98"/>
      <c r="AB36" s="98"/>
      <c r="AC36" s="98"/>
      <c r="AD36" s="98"/>
      <c r="AE36" s="98"/>
      <c r="AF36" s="95" t="s">
        <v>158</v>
      </c>
      <c r="AG36" s="156"/>
      <c r="AH36" s="93"/>
    </row>
    <row r="37" spans="1:34" ht="48" customHeight="1" x14ac:dyDescent="0.2">
      <c r="A37" s="489"/>
      <c r="B37" s="490"/>
      <c r="C37" s="485"/>
      <c r="D37" s="485"/>
      <c r="E37" s="122" t="s">
        <v>480</v>
      </c>
      <c r="F37" s="325">
        <v>3.0000000000000001E-3</v>
      </c>
      <c r="G37" s="497"/>
      <c r="H37" s="91" t="s">
        <v>427</v>
      </c>
      <c r="I37" s="94" t="s">
        <v>457</v>
      </c>
      <c r="J37" s="98"/>
      <c r="K37" s="98"/>
      <c r="L37" s="98"/>
      <c r="M37" s="98"/>
      <c r="N37" s="98"/>
      <c r="O37" s="98"/>
      <c r="P37" s="98"/>
      <c r="Q37" s="98"/>
      <c r="R37" s="98"/>
      <c r="S37" s="98"/>
      <c r="T37" s="98"/>
      <c r="U37" s="98"/>
      <c r="V37" s="98"/>
      <c r="W37" s="98"/>
      <c r="X37" s="98"/>
      <c r="Y37" s="98"/>
      <c r="Z37" s="98"/>
      <c r="AA37" s="98"/>
      <c r="AB37" s="98"/>
      <c r="AC37" s="98"/>
      <c r="AD37" s="98"/>
      <c r="AE37" s="98"/>
      <c r="AF37" s="95" t="s">
        <v>158</v>
      </c>
      <c r="AG37" s="156"/>
      <c r="AH37" s="93"/>
    </row>
    <row r="38" spans="1:34" ht="75" customHeight="1" x14ac:dyDescent="0.2">
      <c r="A38" s="489"/>
      <c r="B38" s="490"/>
      <c r="C38" s="485"/>
      <c r="D38" s="485"/>
      <c r="E38" s="122" t="s">
        <v>435</v>
      </c>
      <c r="F38" s="325">
        <f>15.47%/4</f>
        <v>3.8675000000000001E-2</v>
      </c>
      <c r="G38" s="497"/>
      <c r="H38" s="91" t="s">
        <v>427</v>
      </c>
      <c r="I38" s="94" t="s">
        <v>481</v>
      </c>
      <c r="J38" s="98"/>
      <c r="K38" s="98"/>
      <c r="L38" s="95" t="s">
        <v>429</v>
      </c>
      <c r="M38" s="163"/>
      <c r="N38" s="95" t="s">
        <v>440</v>
      </c>
      <c r="O38" s="163"/>
      <c r="P38" s="98"/>
      <c r="Q38" s="98"/>
      <c r="R38" s="98"/>
      <c r="S38" s="98"/>
      <c r="T38" s="97" t="s">
        <v>156</v>
      </c>
      <c r="U38" s="163"/>
      <c r="V38" s="98"/>
      <c r="W38" s="98"/>
      <c r="X38" s="98"/>
      <c r="Y38" s="98"/>
      <c r="Z38" s="97" t="s">
        <v>413</v>
      </c>
      <c r="AA38" s="163"/>
      <c r="AB38" s="98"/>
      <c r="AC38" s="98"/>
      <c r="AD38" s="98"/>
      <c r="AE38" s="98"/>
      <c r="AF38" s="97" t="s">
        <v>342</v>
      </c>
      <c r="AG38" s="163"/>
      <c r="AH38" s="93"/>
    </row>
    <row r="39" spans="1:34" ht="48" customHeight="1" x14ac:dyDescent="0.2">
      <c r="A39" s="489">
        <v>5</v>
      </c>
      <c r="B39" s="490" t="s">
        <v>482</v>
      </c>
      <c r="C39" s="485">
        <v>0.1666</v>
      </c>
      <c r="D39" s="485">
        <f>SUM(M39,AG40,AG41,AG42,AE43,AG44,AE46,AG47,AG48)</f>
        <v>0</v>
      </c>
      <c r="E39" s="122" t="s">
        <v>483</v>
      </c>
      <c r="F39" s="324">
        <f>16.37%/8</f>
        <v>2.0462500000000002E-2</v>
      </c>
      <c r="G39" s="496" t="s">
        <v>484</v>
      </c>
      <c r="H39" s="91" t="s">
        <v>427</v>
      </c>
      <c r="I39" s="94" t="s">
        <v>428</v>
      </c>
      <c r="J39" s="98"/>
      <c r="K39" s="98"/>
      <c r="L39" s="95" t="s">
        <v>429</v>
      </c>
      <c r="M39" s="163"/>
      <c r="N39" s="98"/>
      <c r="O39" s="98"/>
      <c r="P39" s="98"/>
      <c r="Q39" s="98"/>
      <c r="R39" s="98"/>
      <c r="S39" s="98"/>
      <c r="T39" s="98"/>
      <c r="U39" s="98"/>
      <c r="V39" s="98"/>
      <c r="W39" s="98"/>
      <c r="X39" s="98"/>
      <c r="Y39" s="98"/>
      <c r="Z39" s="98"/>
      <c r="AA39" s="98"/>
      <c r="AB39" s="98"/>
      <c r="AC39" s="98"/>
      <c r="AD39" s="98"/>
      <c r="AE39" s="98"/>
      <c r="AF39" s="98"/>
      <c r="AG39" s="98"/>
      <c r="AH39" s="93"/>
    </row>
    <row r="40" spans="1:34" ht="79.5" customHeight="1" x14ac:dyDescent="0.2">
      <c r="A40" s="489"/>
      <c r="B40" s="490"/>
      <c r="C40" s="485"/>
      <c r="D40" s="485"/>
      <c r="E40" s="122" t="s">
        <v>485</v>
      </c>
      <c r="F40" s="324">
        <f>16.37%/8</f>
        <v>2.0462500000000002E-2</v>
      </c>
      <c r="G40" s="497"/>
      <c r="H40" s="91" t="s">
        <v>427</v>
      </c>
      <c r="I40" s="94" t="s">
        <v>486</v>
      </c>
      <c r="J40" s="98"/>
      <c r="K40" s="98"/>
      <c r="L40" s="98"/>
      <c r="M40" s="98"/>
      <c r="N40" s="98"/>
      <c r="O40" s="98"/>
      <c r="P40" s="98"/>
      <c r="Q40" s="98"/>
      <c r="R40" s="98"/>
      <c r="S40" s="98"/>
      <c r="T40" s="98"/>
      <c r="U40" s="98"/>
      <c r="V40" s="98"/>
      <c r="W40" s="98"/>
      <c r="X40" s="98"/>
      <c r="Y40" s="98"/>
      <c r="Z40" s="98"/>
      <c r="AA40" s="98"/>
      <c r="AB40" s="98"/>
      <c r="AC40" s="98"/>
      <c r="AD40" s="98"/>
      <c r="AE40" s="98"/>
      <c r="AF40" s="97" t="s">
        <v>342</v>
      </c>
      <c r="AG40" s="163"/>
      <c r="AH40" s="93"/>
    </row>
    <row r="41" spans="1:34" ht="67.5" customHeight="1" x14ac:dyDescent="0.2">
      <c r="A41" s="489"/>
      <c r="B41" s="490"/>
      <c r="C41" s="485"/>
      <c r="D41" s="485"/>
      <c r="E41" s="122" t="s">
        <v>487</v>
      </c>
      <c r="F41" s="324">
        <f>16.37%/8</f>
        <v>2.0462500000000002E-2</v>
      </c>
      <c r="G41" s="497"/>
      <c r="H41" s="91" t="s">
        <v>427</v>
      </c>
      <c r="I41" s="94" t="s">
        <v>428</v>
      </c>
      <c r="J41" s="98"/>
      <c r="K41" s="98"/>
      <c r="L41" s="98"/>
      <c r="M41" s="98"/>
      <c r="N41" s="98"/>
      <c r="O41" s="98"/>
      <c r="P41" s="98"/>
      <c r="Q41" s="98"/>
      <c r="R41" s="98"/>
      <c r="S41" s="98"/>
      <c r="T41" s="98"/>
      <c r="U41" s="98"/>
      <c r="V41" s="98"/>
      <c r="W41" s="98"/>
      <c r="X41" s="98"/>
      <c r="Y41" s="98"/>
      <c r="Z41" s="98"/>
      <c r="AA41" s="98"/>
      <c r="AB41" s="98"/>
      <c r="AC41" s="98"/>
      <c r="AD41" s="98"/>
      <c r="AE41" s="98"/>
      <c r="AF41" s="97" t="s">
        <v>342</v>
      </c>
      <c r="AG41" s="163"/>
      <c r="AH41" s="93"/>
    </row>
    <row r="42" spans="1:34" ht="48" customHeight="1" x14ac:dyDescent="0.2">
      <c r="A42" s="489"/>
      <c r="B42" s="490"/>
      <c r="C42" s="485"/>
      <c r="D42" s="485"/>
      <c r="E42" s="122" t="s">
        <v>488</v>
      </c>
      <c r="F42" s="325">
        <v>3.0000000000000001E-3</v>
      </c>
      <c r="G42" s="497"/>
      <c r="H42" s="91" t="s">
        <v>427</v>
      </c>
      <c r="I42" s="94" t="s">
        <v>457</v>
      </c>
      <c r="J42" s="98"/>
      <c r="K42" s="98"/>
      <c r="L42" s="98"/>
      <c r="M42" s="98"/>
      <c r="N42" s="98"/>
      <c r="O42" s="98"/>
      <c r="P42" s="98"/>
      <c r="Q42" s="98"/>
      <c r="R42" s="98"/>
      <c r="S42" s="98"/>
      <c r="T42" s="98"/>
      <c r="U42" s="98"/>
      <c r="V42" s="98"/>
      <c r="W42" s="98"/>
      <c r="X42" s="98"/>
      <c r="Y42" s="98"/>
      <c r="Z42" s="98"/>
      <c r="AA42" s="98"/>
      <c r="AB42" s="98"/>
      <c r="AC42" s="98"/>
      <c r="AD42" s="98"/>
      <c r="AE42" s="98"/>
      <c r="AF42" s="95" t="s">
        <v>158</v>
      </c>
      <c r="AG42" s="156"/>
      <c r="AH42" s="93"/>
    </row>
    <row r="43" spans="1:34" ht="48" customHeight="1" x14ac:dyDescent="0.2">
      <c r="A43" s="489"/>
      <c r="B43" s="490"/>
      <c r="C43" s="485"/>
      <c r="D43" s="485"/>
      <c r="E43" s="122" t="s">
        <v>489</v>
      </c>
      <c r="F43" s="324">
        <f t="shared" ref="F43:F48" si="0">16.37%/8</f>
        <v>2.0462500000000002E-2</v>
      </c>
      <c r="G43" s="497"/>
      <c r="H43" s="91" t="s">
        <v>427</v>
      </c>
      <c r="I43" s="94" t="s">
        <v>428</v>
      </c>
      <c r="J43" s="98"/>
      <c r="K43" s="98"/>
      <c r="L43" s="98"/>
      <c r="M43" s="98"/>
      <c r="N43" s="98"/>
      <c r="O43" s="98"/>
      <c r="P43" s="98"/>
      <c r="Q43" s="98"/>
      <c r="R43" s="98"/>
      <c r="S43" s="98"/>
      <c r="T43" s="98"/>
      <c r="U43" s="98"/>
      <c r="V43" s="98"/>
      <c r="W43" s="98"/>
      <c r="X43" s="98"/>
      <c r="Y43" s="98"/>
      <c r="Z43" s="98"/>
      <c r="AA43" s="98"/>
      <c r="AB43" s="98"/>
      <c r="AC43" s="98"/>
      <c r="AD43" s="95" t="s">
        <v>455</v>
      </c>
      <c r="AE43" s="163"/>
      <c r="AF43" s="98"/>
      <c r="AG43" s="98"/>
      <c r="AH43" s="93"/>
    </row>
    <row r="44" spans="1:34" ht="69.75" customHeight="1" x14ac:dyDescent="0.2">
      <c r="A44" s="489"/>
      <c r="B44" s="490"/>
      <c r="C44" s="485"/>
      <c r="D44" s="485"/>
      <c r="E44" s="122" t="s">
        <v>490</v>
      </c>
      <c r="F44" s="324">
        <f t="shared" si="0"/>
        <v>2.0462500000000002E-2</v>
      </c>
      <c r="G44" s="497"/>
      <c r="H44" s="91" t="s">
        <v>427</v>
      </c>
      <c r="I44" s="94" t="s">
        <v>491</v>
      </c>
      <c r="J44" s="98"/>
      <c r="K44" s="98"/>
      <c r="L44" s="98"/>
      <c r="M44" s="98"/>
      <c r="N44" s="98"/>
      <c r="O44" s="98"/>
      <c r="P44" s="98"/>
      <c r="Q44" s="98"/>
      <c r="R44" s="98"/>
      <c r="S44" s="98"/>
      <c r="T44" s="98"/>
      <c r="U44" s="98"/>
      <c r="V44" s="98"/>
      <c r="W44" s="98"/>
      <c r="X44" s="98"/>
      <c r="Y44" s="98"/>
      <c r="Z44" s="98"/>
      <c r="AA44" s="98"/>
      <c r="AB44" s="98"/>
      <c r="AC44" s="98"/>
      <c r="AD44" s="98"/>
      <c r="AE44" s="98"/>
      <c r="AF44" s="97" t="s">
        <v>342</v>
      </c>
      <c r="AG44" s="163"/>
      <c r="AH44" s="93"/>
    </row>
    <row r="45" spans="1:34" ht="69.75" hidden="1" customHeight="1" x14ac:dyDescent="0.2">
      <c r="A45" s="489"/>
      <c r="B45" s="490"/>
      <c r="C45" s="485"/>
      <c r="D45" s="485"/>
      <c r="E45" s="122" t="s">
        <v>492</v>
      </c>
      <c r="F45" s="324"/>
      <c r="G45" s="497"/>
      <c r="H45" s="91" t="s">
        <v>427</v>
      </c>
      <c r="I45" s="94" t="s">
        <v>493</v>
      </c>
      <c r="J45" s="98"/>
      <c r="K45" s="98"/>
      <c r="L45" s="98"/>
      <c r="M45" s="98"/>
      <c r="N45" s="98"/>
      <c r="O45" s="98"/>
      <c r="P45" s="98"/>
      <c r="Q45" s="98"/>
      <c r="R45" s="98"/>
      <c r="S45" s="98"/>
      <c r="T45" s="98"/>
      <c r="U45" s="98"/>
      <c r="V45" s="98"/>
      <c r="W45" s="98"/>
      <c r="X45" s="98"/>
      <c r="Y45" s="98"/>
      <c r="Z45" s="98"/>
      <c r="AA45" s="98"/>
      <c r="AB45" s="98"/>
      <c r="AC45" s="98"/>
      <c r="AD45" s="98"/>
      <c r="AE45" s="98"/>
      <c r="AF45" s="215"/>
      <c r="AG45" s="162"/>
      <c r="AH45" s="93"/>
    </row>
    <row r="46" spans="1:34" ht="48" customHeight="1" x14ac:dyDescent="0.2">
      <c r="A46" s="489"/>
      <c r="B46" s="490"/>
      <c r="C46" s="485"/>
      <c r="D46" s="485"/>
      <c r="E46" s="122" t="s">
        <v>494</v>
      </c>
      <c r="F46" s="324">
        <f t="shared" si="0"/>
        <v>2.0462500000000002E-2</v>
      </c>
      <c r="G46" s="497"/>
      <c r="H46" s="91" t="s">
        <v>427</v>
      </c>
      <c r="I46" s="94" t="s">
        <v>428</v>
      </c>
      <c r="J46" s="98"/>
      <c r="K46" s="98"/>
      <c r="L46" s="98"/>
      <c r="M46" s="98"/>
      <c r="N46" s="98"/>
      <c r="O46" s="98"/>
      <c r="P46" s="98"/>
      <c r="Q46" s="98"/>
      <c r="R46" s="98"/>
      <c r="S46" s="98"/>
      <c r="T46" s="98"/>
      <c r="U46" s="98"/>
      <c r="V46" s="98"/>
      <c r="W46" s="98"/>
      <c r="X46" s="98"/>
      <c r="Y46" s="98"/>
      <c r="Z46" s="98"/>
      <c r="AA46" s="98"/>
      <c r="AB46" s="98"/>
      <c r="AC46" s="98"/>
      <c r="AD46" s="95" t="s">
        <v>360</v>
      </c>
      <c r="AE46" s="163"/>
      <c r="AF46" s="98"/>
      <c r="AG46" s="98"/>
      <c r="AH46" s="93"/>
    </row>
    <row r="47" spans="1:34" ht="48" customHeight="1" x14ac:dyDescent="0.2">
      <c r="A47" s="489"/>
      <c r="B47" s="490"/>
      <c r="C47" s="485"/>
      <c r="D47" s="485"/>
      <c r="E47" s="122" t="s">
        <v>495</v>
      </c>
      <c r="F47" s="324">
        <f t="shared" si="0"/>
        <v>2.0462500000000002E-2</v>
      </c>
      <c r="G47" s="497"/>
      <c r="H47" s="91" t="s">
        <v>427</v>
      </c>
      <c r="I47" s="94" t="s">
        <v>428</v>
      </c>
      <c r="J47" s="98"/>
      <c r="K47" s="98"/>
      <c r="L47" s="98"/>
      <c r="M47" s="98"/>
      <c r="N47" s="98"/>
      <c r="O47" s="98"/>
      <c r="P47" s="98"/>
      <c r="Q47" s="98"/>
      <c r="R47" s="98"/>
      <c r="S47" s="98"/>
      <c r="T47" s="98"/>
      <c r="U47" s="98"/>
      <c r="V47" s="98"/>
      <c r="W47" s="98"/>
      <c r="X47" s="98"/>
      <c r="Y47" s="98"/>
      <c r="Z47" s="98"/>
      <c r="AA47" s="98"/>
      <c r="AB47" s="98"/>
      <c r="AC47" s="98"/>
      <c r="AD47" s="98"/>
      <c r="AE47" s="98"/>
      <c r="AF47" s="97" t="s">
        <v>342</v>
      </c>
      <c r="AG47" s="163"/>
      <c r="AH47" s="93"/>
    </row>
    <row r="48" spans="1:34" ht="59.25" customHeight="1" x14ac:dyDescent="0.2">
      <c r="A48" s="489"/>
      <c r="B48" s="490"/>
      <c r="C48" s="485"/>
      <c r="D48" s="485"/>
      <c r="E48" s="122" t="s">
        <v>435</v>
      </c>
      <c r="F48" s="324">
        <f t="shared" si="0"/>
        <v>2.0462500000000002E-2</v>
      </c>
      <c r="G48" s="497"/>
      <c r="H48" s="91" t="s">
        <v>427</v>
      </c>
      <c r="I48" s="94" t="s">
        <v>428</v>
      </c>
      <c r="J48" s="98"/>
      <c r="K48" s="98"/>
      <c r="L48" s="98"/>
      <c r="M48" s="162"/>
      <c r="N48" s="98"/>
      <c r="O48" s="98"/>
      <c r="P48" s="98"/>
      <c r="Q48" s="98"/>
      <c r="R48" s="98"/>
      <c r="S48" s="98"/>
      <c r="T48" s="98"/>
      <c r="U48" s="98"/>
      <c r="V48" s="98"/>
      <c r="W48" s="98"/>
      <c r="X48" s="98"/>
      <c r="Y48" s="98"/>
      <c r="Z48" s="98"/>
      <c r="AA48" s="98"/>
      <c r="AB48" s="98"/>
      <c r="AC48" s="98"/>
      <c r="AD48" s="64"/>
      <c r="AE48" s="64"/>
      <c r="AF48" s="97" t="s">
        <v>342</v>
      </c>
      <c r="AG48" s="163"/>
      <c r="AH48" s="93"/>
    </row>
    <row r="49" spans="1:34" ht="48" customHeight="1" x14ac:dyDescent="0.2">
      <c r="A49" s="489">
        <v>6</v>
      </c>
      <c r="B49" s="490" t="s">
        <v>497</v>
      </c>
      <c r="C49" s="485">
        <f>100%/6</f>
        <v>0.16666666666666666</v>
      </c>
      <c r="D49" s="485">
        <f>SUM(M49,M57,S50,S51,U52,S54,Q55,S56,AC50,AC51,AE52,AG53,AE55,AC56,AC54)</f>
        <v>0</v>
      </c>
      <c r="E49" s="122" t="s">
        <v>498</v>
      </c>
      <c r="F49" s="324">
        <v>2.0500000000000001E-2</v>
      </c>
      <c r="G49" s="496" t="s">
        <v>499</v>
      </c>
      <c r="H49" s="91" t="s">
        <v>427</v>
      </c>
      <c r="I49" s="94" t="s">
        <v>428</v>
      </c>
      <c r="J49" s="98"/>
      <c r="K49" s="98"/>
      <c r="L49" s="95" t="s">
        <v>429</v>
      </c>
      <c r="M49" s="163"/>
      <c r="N49" s="98"/>
      <c r="O49" s="98"/>
      <c r="P49" s="98"/>
      <c r="Q49" s="98"/>
      <c r="R49" s="98"/>
      <c r="S49" s="98"/>
      <c r="T49" s="145"/>
      <c r="U49" s="145"/>
      <c r="V49" s="98"/>
      <c r="W49" s="98"/>
      <c r="X49" s="98"/>
      <c r="Y49" s="98"/>
      <c r="Z49" s="98"/>
      <c r="AA49" s="98"/>
      <c r="AB49" s="98"/>
      <c r="AC49" s="98"/>
      <c r="AD49" s="98"/>
      <c r="AE49" s="98"/>
      <c r="AF49" s="98"/>
      <c r="AG49" s="98"/>
      <c r="AH49" s="93"/>
    </row>
    <row r="50" spans="1:34" ht="57.75" customHeight="1" x14ac:dyDescent="0.2">
      <c r="A50" s="489"/>
      <c r="B50" s="490"/>
      <c r="C50" s="485"/>
      <c r="D50" s="485"/>
      <c r="E50" s="122" t="s">
        <v>500</v>
      </c>
      <c r="F50" s="324">
        <v>2.0480000000000002E-2</v>
      </c>
      <c r="G50" s="497"/>
      <c r="H50" s="91" t="s">
        <v>427</v>
      </c>
      <c r="I50" s="94" t="s">
        <v>447</v>
      </c>
      <c r="J50" s="98"/>
      <c r="K50" s="98"/>
      <c r="L50" s="98"/>
      <c r="M50" s="98"/>
      <c r="N50" s="98"/>
      <c r="O50" s="98"/>
      <c r="P50" s="98"/>
      <c r="Q50" s="98"/>
      <c r="R50" s="95" t="s">
        <v>472</v>
      </c>
      <c r="S50" s="163"/>
      <c r="T50" s="145"/>
      <c r="U50" s="145"/>
      <c r="V50" s="98"/>
      <c r="W50" s="98"/>
      <c r="X50" s="98"/>
      <c r="Y50" s="98"/>
      <c r="Z50" s="98"/>
      <c r="AA50" s="98"/>
      <c r="AB50" s="95" t="s">
        <v>501</v>
      </c>
      <c r="AC50" s="163"/>
      <c r="AD50" s="98"/>
      <c r="AE50" s="98"/>
      <c r="AF50" s="98"/>
      <c r="AG50" s="98"/>
      <c r="AH50" s="93"/>
    </row>
    <row r="51" spans="1:34" ht="65.25" customHeight="1" x14ac:dyDescent="0.2">
      <c r="A51" s="489"/>
      <c r="B51" s="490"/>
      <c r="C51" s="485"/>
      <c r="D51" s="485"/>
      <c r="E51" s="122" t="s">
        <v>502</v>
      </c>
      <c r="F51" s="324">
        <v>2.0500000000000001E-2</v>
      </c>
      <c r="G51" s="497"/>
      <c r="H51" s="91" t="s">
        <v>427</v>
      </c>
      <c r="I51" s="94" t="s">
        <v>447</v>
      </c>
      <c r="J51" s="98"/>
      <c r="K51" s="98"/>
      <c r="L51" s="98"/>
      <c r="M51" s="98"/>
      <c r="N51" s="98"/>
      <c r="O51" s="98"/>
      <c r="P51" s="98"/>
      <c r="Q51" s="98"/>
      <c r="R51" s="95" t="s">
        <v>472</v>
      </c>
      <c r="S51" s="163"/>
      <c r="T51" s="145"/>
      <c r="U51" s="145"/>
      <c r="V51" s="98"/>
      <c r="W51" s="98"/>
      <c r="X51" s="98"/>
      <c r="Y51" s="98"/>
      <c r="Z51" s="98"/>
      <c r="AA51" s="98"/>
      <c r="AB51" s="95" t="s">
        <v>501</v>
      </c>
      <c r="AC51" s="163"/>
      <c r="AD51" s="98"/>
      <c r="AE51" s="98"/>
      <c r="AF51" s="98"/>
      <c r="AG51" s="98"/>
      <c r="AH51" s="93"/>
    </row>
    <row r="52" spans="1:34" ht="68.25" customHeight="1" x14ac:dyDescent="0.2">
      <c r="A52" s="489"/>
      <c r="B52" s="490"/>
      <c r="C52" s="485"/>
      <c r="D52" s="485"/>
      <c r="E52" s="122" t="s">
        <v>503</v>
      </c>
      <c r="F52" s="324">
        <v>2.0500000000000001E-2</v>
      </c>
      <c r="G52" s="497"/>
      <c r="H52" s="91" t="s">
        <v>427</v>
      </c>
      <c r="I52" s="94" t="s">
        <v>447</v>
      </c>
      <c r="J52" s="98"/>
      <c r="K52" s="98"/>
      <c r="L52" s="98"/>
      <c r="M52" s="98"/>
      <c r="N52" s="98"/>
      <c r="O52" s="98"/>
      <c r="P52" s="98"/>
      <c r="Q52" s="98"/>
      <c r="R52" s="145"/>
      <c r="S52" s="145"/>
      <c r="T52" s="95" t="s">
        <v>156</v>
      </c>
      <c r="U52" s="163"/>
      <c r="V52" s="98"/>
      <c r="W52" s="98"/>
      <c r="X52" s="98"/>
      <c r="Y52" s="98"/>
      <c r="Z52" s="98"/>
      <c r="AA52" s="98"/>
      <c r="AB52" s="98"/>
      <c r="AC52" s="98"/>
      <c r="AD52" s="95" t="s">
        <v>360</v>
      </c>
      <c r="AE52" s="163"/>
      <c r="AF52" s="98"/>
      <c r="AG52" s="98"/>
      <c r="AH52" s="93"/>
    </row>
    <row r="53" spans="1:34" ht="48" customHeight="1" x14ac:dyDescent="0.2">
      <c r="A53" s="489"/>
      <c r="B53" s="490"/>
      <c r="C53" s="485"/>
      <c r="D53" s="485"/>
      <c r="E53" s="122" t="s">
        <v>504</v>
      </c>
      <c r="F53" s="325">
        <v>2.8E-3</v>
      </c>
      <c r="G53" s="497"/>
      <c r="H53" s="91" t="s">
        <v>427</v>
      </c>
      <c r="I53" s="94" t="s">
        <v>457</v>
      </c>
      <c r="J53" s="98"/>
      <c r="K53" s="98"/>
      <c r="L53" s="98"/>
      <c r="M53" s="98"/>
      <c r="N53" s="98"/>
      <c r="O53" s="98"/>
      <c r="P53" s="98"/>
      <c r="Q53" s="98"/>
      <c r="R53" s="98"/>
      <c r="S53" s="98"/>
      <c r="T53" s="98"/>
      <c r="U53" s="98"/>
      <c r="V53" s="98"/>
      <c r="W53" s="98"/>
      <c r="X53" s="98"/>
      <c r="Y53" s="98"/>
      <c r="Z53" s="98"/>
      <c r="AA53" s="98"/>
      <c r="AB53" s="98"/>
      <c r="AC53" s="98"/>
      <c r="AD53" s="98"/>
      <c r="AE53" s="98"/>
      <c r="AF53" s="95" t="s">
        <v>158</v>
      </c>
      <c r="AG53" s="156"/>
      <c r="AH53" s="93"/>
    </row>
    <row r="54" spans="1:34" ht="48" customHeight="1" x14ac:dyDescent="0.2">
      <c r="A54" s="489"/>
      <c r="B54" s="490"/>
      <c r="C54" s="485"/>
      <c r="D54" s="485"/>
      <c r="E54" s="122" t="s">
        <v>505</v>
      </c>
      <c r="F54" s="324">
        <v>2.0500000000000001E-2</v>
      </c>
      <c r="G54" s="497"/>
      <c r="H54" s="91" t="s">
        <v>427</v>
      </c>
      <c r="I54" s="94" t="s">
        <v>447</v>
      </c>
      <c r="J54" s="98"/>
      <c r="K54" s="98"/>
      <c r="L54" s="98"/>
      <c r="M54" s="98"/>
      <c r="N54" s="98"/>
      <c r="O54" s="98"/>
      <c r="P54" s="98"/>
      <c r="Q54" s="98"/>
      <c r="R54" s="95" t="s">
        <v>472</v>
      </c>
      <c r="S54" s="163"/>
      <c r="T54" s="145"/>
      <c r="U54" s="145"/>
      <c r="V54" s="98"/>
      <c r="W54" s="98"/>
      <c r="X54" s="98"/>
      <c r="Y54" s="98"/>
      <c r="Z54" s="98"/>
      <c r="AA54" s="98"/>
      <c r="AB54" s="95" t="s">
        <v>501</v>
      </c>
      <c r="AC54" s="163"/>
      <c r="AD54" s="98"/>
      <c r="AE54" s="98"/>
      <c r="AF54" s="98"/>
      <c r="AG54" s="98"/>
      <c r="AH54" s="93"/>
    </row>
    <row r="55" spans="1:34" ht="48" customHeight="1" x14ac:dyDescent="0.2">
      <c r="A55" s="489"/>
      <c r="B55" s="490"/>
      <c r="C55" s="485"/>
      <c r="D55" s="485"/>
      <c r="E55" s="122" t="s">
        <v>506</v>
      </c>
      <c r="F55" s="324">
        <v>2.0500000000000001E-2</v>
      </c>
      <c r="G55" s="497"/>
      <c r="H55" s="91" t="s">
        <v>427</v>
      </c>
      <c r="I55" s="94" t="s">
        <v>447</v>
      </c>
      <c r="J55" s="98"/>
      <c r="K55" s="98"/>
      <c r="L55" s="98"/>
      <c r="M55" s="98"/>
      <c r="N55" s="98"/>
      <c r="O55" s="98"/>
      <c r="P55" s="95" t="s">
        <v>393</v>
      </c>
      <c r="Q55" s="163"/>
      <c r="R55" s="145"/>
      <c r="S55" s="145"/>
      <c r="T55" s="98"/>
      <c r="U55" s="98"/>
      <c r="V55" s="98"/>
      <c r="W55" s="98"/>
      <c r="X55" s="98"/>
      <c r="Y55" s="98"/>
      <c r="Z55" s="98"/>
      <c r="AA55" s="98"/>
      <c r="AB55" s="98"/>
      <c r="AC55" s="98"/>
      <c r="AD55" s="95" t="s">
        <v>360</v>
      </c>
      <c r="AE55" s="163"/>
      <c r="AF55" s="98"/>
      <c r="AG55" s="98"/>
      <c r="AH55" s="93"/>
    </row>
    <row r="56" spans="1:34" ht="48" customHeight="1" x14ac:dyDescent="0.2">
      <c r="A56" s="489"/>
      <c r="B56" s="490"/>
      <c r="C56" s="485"/>
      <c r="D56" s="485"/>
      <c r="E56" s="122" t="s">
        <v>507</v>
      </c>
      <c r="F56" s="324">
        <v>2.0500000000000001E-2</v>
      </c>
      <c r="G56" s="497"/>
      <c r="H56" s="91" t="s">
        <v>427</v>
      </c>
      <c r="I56" s="94" t="s">
        <v>447</v>
      </c>
      <c r="J56" s="98"/>
      <c r="K56" s="98"/>
      <c r="L56" s="98"/>
      <c r="M56" s="98"/>
      <c r="N56" s="98"/>
      <c r="O56" s="98"/>
      <c r="P56" s="98"/>
      <c r="Q56" s="98"/>
      <c r="R56" s="95" t="s">
        <v>472</v>
      </c>
      <c r="S56" s="163"/>
      <c r="T56" s="145"/>
      <c r="U56" s="145"/>
      <c r="V56" s="98"/>
      <c r="W56" s="98"/>
      <c r="X56" s="98"/>
      <c r="Y56" s="98"/>
      <c r="Z56" s="98"/>
      <c r="AA56" s="98"/>
      <c r="AB56" s="95" t="s">
        <v>501</v>
      </c>
      <c r="AC56" s="163"/>
      <c r="AD56" s="98"/>
      <c r="AE56" s="98"/>
      <c r="AF56" s="98"/>
      <c r="AG56" s="98"/>
      <c r="AH56" s="93"/>
    </row>
    <row r="57" spans="1:34" ht="66" customHeight="1" x14ac:dyDescent="0.2">
      <c r="A57" s="489"/>
      <c r="B57" s="490"/>
      <c r="C57" s="485"/>
      <c r="D57" s="485"/>
      <c r="E57" s="122" t="s">
        <v>508</v>
      </c>
      <c r="F57" s="324">
        <v>2.0400000000000001E-2</v>
      </c>
      <c r="G57" s="497"/>
      <c r="H57" s="91" t="s">
        <v>427</v>
      </c>
      <c r="I57" s="94" t="s">
        <v>447</v>
      </c>
      <c r="J57" s="98"/>
      <c r="K57" s="98"/>
      <c r="L57" s="95" t="s">
        <v>429</v>
      </c>
      <c r="M57" s="163"/>
      <c r="N57" s="145"/>
      <c r="O57" s="145"/>
      <c r="P57" s="98"/>
      <c r="Q57" s="98"/>
      <c r="R57" s="98"/>
      <c r="S57" s="98"/>
      <c r="T57" s="98"/>
      <c r="U57" s="98"/>
      <c r="V57" s="98"/>
      <c r="W57" s="98"/>
      <c r="X57" s="98"/>
      <c r="Y57" s="98"/>
      <c r="Z57" s="98"/>
      <c r="AA57" s="98"/>
      <c r="AB57" s="98"/>
      <c r="AC57" s="98"/>
      <c r="AD57" s="98"/>
      <c r="AE57" s="98"/>
      <c r="AF57" s="98"/>
      <c r="AG57" s="98"/>
      <c r="AH57" s="93"/>
    </row>
    <row r="58" spans="1:34" ht="39" customHeight="1" thickBot="1" x14ac:dyDescent="0.3">
      <c r="B58" s="315" t="s">
        <v>509</v>
      </c>
      <c r="C58" s="200">
        <f>SUM(C9:C57)</f>
        <v>0.99993333333333323</v>
      </c>
      <c r="D58" s="316">
        <f>SUM(D13,D9,D20,D31,D39,D49)</f>
        <v>0</v>
      </c>
      <c r="E58" s="317"/>
      <c r="F58" s="318"/>
      <c r="G58" s="319"/>
      <c r="H58" s="320"/>
      <c r="I58" s="321"/>
      <c r="J58" s="322"/>
      <c r="K58" s="322"/>
      <c r="L58" s="322"/>
      <c r="M58" s="322"/>
      <c r="N58" s="323"/>
      <c r="O58" s="322"/>
      <c r="P58" s="322"/>
      <c r="Q58" s="322"/>
      <c r="R58" s="322"/>
      <c r="S58" s="322"/>
      <c r="T58" s="322"/>
      <c r="U58" s="322"/>
      <c r="V58" s="322"/>
      <c r="W58" s="322"/>
      <c r="X58" s="322"/>
      <c r="Y58" s="322"/>
      <c r="Z58" s="322"/>
      <c r="AA58" s="322"/>
      <c r="AB58" s="322"/>
      <c r="AC58" s="322"/>
      <c r="AD58" s="322"/>
      <c r="AE58" s="322"/>
      <c r="AF58" s="322"/>
      <c r="AG58" s="322"/>
      <c r="AH58" s="322"/>
    </row>
    <row r="59" spans="1:34" ht="15" customHeight="1" x14ac:dyDescent="0.2"/>
    <row r="60" spans="1:34" ht="14.25" customHeight="1" x14ac:dyDescent="0.2"/>
    <row r="61" spans="1:34" ht="14.25" customHeight="1" x14ac:dyDescent="0.2"/>
    <row r="62" spans="1:34" ht="15" customHeight="1" x14ac:dyDescent="0.2"/>
    <row r="63" spans="1:34" ht="15" customHeight="1" x14ac:dyDescent="0.2"/>
    <row r="71" ht="23.25" customHeight="1" x14ac:dyDescent="0.2"/>
    <row r="72" ht="22.5" customHeight="1" x14ac:dyDescent="0.2"/>
  </sheetData>
  <mergeCells count="34">
    <mergeCell ref="D39:D48"/>
    <mergeCell ref="D49:D57"/>
    <mergeCell ref="B2:AH4"/>
    <mergeCell ref="B31:B38"/>
    <mergeCell ref="B39:B48"/>
    <mergeCell ref="E7:I7"/>
    <mergeCell ref="J7:AG7"/>
    <mergeCell ref="C9:C12"/>
    <mergeCell ref="C20:C30"/>
    <mergeCell ref="C31:C38"/>
    <mergeCell ref="C39:C48"/>
    <mergeCell ref="B9:B12"/>
    <mergeCell ref="B13:B19"/>
    <mergeCell ref="B20:B30"/>
    <mergeCell ref="G9:G12"/>
    <mergeCell ref="G20:G30"/>
    <mergeCell ref="G31:G38"/>
    <mergeCell ref="G39:G48"/>
    <mergeCell ref="C49:C57"/>
    <mergeCell ref="A6:AH6"/>
    <mergeCell ref="A13:A19"/>
    <mergeCell ref="A9:A12"/>
    <mergeCell ref="A20:A30"/>
    <mergeCell ref="A31:A38"/>
    <mergeCell ref="A39:A48"/>
    <mergeCell ref="A49:A57"/>
    <mergeCell ref="C13:C19"/>
    <mergeCell ref="B49:B57"/>
    <mergeCell ref="G49:G57"/>
    <mergeCell ref="G13:G19"/>
    <mergeCell ref="D13:D19"/>
    <mergeCell ref="D9:D12"/>
    <mergeCell ref="D20:D30"/>
    <mergeCell ref="D31:D38"/>
  </mergeCells>
  <phoneticPr fontId="19" type="noConversion"/>
  <conditionalFormatting sqref="O13">
    <cfRule type="cellIs" dxfId="116" priority="178" operator="lessThan">
      <formula>3.21%</formula>
    </cfRule>
  </conditionalFormatting>
  <conditionalFormatting sqref="AE14">
    <cfRule type="cellIs" dxfId="115" priority="177" operator="lessThan">
      <formula>0.0321</formula>
    </cfRule>
  </conditionalFormatting>
  <conditionalFormatting sqref="O15">
    <cfRule type="cellIs" dxfId="114" priority="176" operator="lessThan">
      <formula>0.0321</formula>
    </cfRule>
  </conditionalFormatting>
  <conditionalFormatting sqref="AG16">
    <cfRule type="cellIs" dxfId="113" priority="175" operator="lessThan">
      <formula>0.0161</formula>
    </cfRule>
  </conditionalFormatting>
  <conditionalFormatting sqref="AG17">
    <cfRule type="cellIs" dxfId="112" priority="174" operator="lessThan">
      <formula>0.003</formula>
    </cfRule>
  </conditionalFormatting>
  <conditionalFormatting sqref="AG18">
    <cfRule type="cellIs" dxfId="111" priority="173" operator="lessThan">
      <formula>0.003</formula>
    </cfRule>
  </conditionalFormatting>
  <conditionalFormatting sqref="U16">
    <cfRule type="cellIs" dxfId="110" priority="171" operator="lessThan">
      <formula>1.6%</formula>
    </cfRule>
  </conditionalFormatting>
  <conditionalFormatting sqref="M19">
    <cfRule type="cellIs" dxfId="109" priority="170" operator="lessThan">
      <formula>0.0321</formula>
    </cfRule>
  </conditionalFormatting>
  <conditionalFormatting sqref="M9">
    <cfRule type="cellIs" dxfId="108" priority="169" operator="lessThan">
      <formula>0.0417</formula>
    </cfRule>
  </conditionalFormatting>
  <conditionalFormatting sqref="O10">
    <cfRule type="cellIs" dxfId="107" priority="168" operator="lessThan">
      <formula>0.0139</formula>
    </cfRule>
  </conditionalFormatting>
  <conditionalFormatting sqref="O11">
    <cfRule type="cellIs" dxfId="106" priority="167" operator="lessThan">
      <formula>0.0139</formula>
    </cfRule>
  </conditionalFormatting>
  <conditionalFormatting sqref="U10">
    <cfRule type="cellIs" dxfId="105" priority="166" operator="lessThan">
      <formula>0.0139</formula>
    </cfRule>
  </conditionalFormatting>
  <conditionalFormatting sqref="U11">
    <cfRule type="cellIs" dxfId="104" priority="165" operator="lessThan">
      <formula>0.0139</formula>
    </cfRule>
  </conditionalFormatting>
  <conditionalFormatting sqref="AA10">
    <cfRule type="cellIs" dxfId="103" priority="164" operator="lessThan">
      <formula>0.0139</formula>
    </cfRule>
  </conditionalFormatting>
  <conditionalFormatting sqref="AA11">
    <cfRule type="cellIs" dxfId="102" priority="163" operator="lessThan">
      <formula>0.0139</formula>
    </cfRule>
  </conditionalFormatting>
  <conditionalFormatting sqref="M12">
    <cfRule type="cellIs" dxfId="101" priority="162" operator="lessThan">
      <formula>0.0417</formula>
    </cfRule>
  </conditionalFormatting>
  <conditionalFormatting sqref="M20">
    <cfRule type="cellIs" dxfId="100" priority="161" operator="lessThan">
      <formula>0.0179</formula>
    </cfRule>
  </conditionalFormatting>
  <conditionalFormatting sqref="AE21">
    <cfRule type="cellIs" dxfId="99" priority="157" operator="lessThan">
      <formula>0.009</formula>
    </cfRule>
  </conditionalFormatting>
  <conditionalFormatting sqref="AG22:AG23">
    <cfRule type="cellIs" dxfId="98" priority="156" operator="lessThan">
      <formula>0.009</formula>
    </cfRule>
  </conditionalFormatting>
  <conditionalFormatting sqref="AG24">
    <cfRule type="cellIs" dxfId="97" priority="155" operator="lessThan">
      <formula>0.003</formula>
    </cfRule>
  </conditionalFormatting>
  <conditionalFormatting sqref="U25">
    <cfRule type="cellIs" dxfId="96" priority="154" operator="lessThan">
      <formula>0.0179</formula>
    </cfRule>
  </conditionalFormatting>
  <conditionalFormatting sqref="U26">
    <cfRule type="cellIs" dxfId="95" priority="153" operator="lessThan">
      <formula>0.0179</formula>
    </cfRule>
  </conditionalFormatting>
  <conditionalFormatting sqref="AG27">
    <cfRule type="cellIs" dxfId="94" priority="151" operator="lessThan">
      <formula>0.003</formula>
    </cfRule>
  </conditionalFormatting>
  <conditionalFormatting sqref="AG28">
    <cfRule type="cellIs" dxfId="93" priority="150" operator="lessThan">
      <formula>0.009</formula>
    </cfRule>
  </conditionalFormatting>
  <conditionalFormatting sqref="AG29">
    <cfRule type="cellIs" dxfId="92" priority="149" operator="lessThan">
      <formula>0.009</formula>
    </cfRule>
  </conditionalFormatting>
  <conditionalFormatting sqref="M30">
    <cfRule type="cellIs" dxfId="91" priority="147" operator="lessThan">
      <formula>0.0179</formula>
    </cfRule>
  </conditionalFormatting>
  <conditionalFormatting sqref="AG40">
    <cfRule type="cellIs" dxfId="90" priority="118" operator="lessThan">
      <formula>0.0205</formula>
    </cfRule>
  </conditionalFormatting>
  <conditionalFormatting sqref="AG41">
    <cfRule type="cellIs" dxfId="89" priority="117" operator="lessThan">
      <formula>0.0205</formula>
    </cfRule>
  </conditionalFormatting>
  <conditionalFormatting sqref="AG42">
    <cfRule type="cellIs" dxfId="88" priority="116" operator="lessThan">
      <formula>0.003</formula>
    </cfRule>
  </conditionalFormatting>
  <conditionalFormatting sqref="AE43">
    <cfRule type="cellIs" dxfId="87" priority="115" operator="lessThan">
      <formula>0.0205</formula>
    </cfRule>
  </conditionalFormatting>
  <conditionalFormatting sqref="AE46">
    <cfRule type="cellIs" dxfId="86" priority="113" operator="lessThan">
      <formula>0.0205</formula>
    </cfRule>
  </conditionalFormatting>
  <conditionalFormatting sqref="AG47">
    <cfRule type="cellIs" dxfId="85" priority="112" operator="lessThan">
      <formula>0.0205</formula>
    </cfRule>
  </conditionalFormatting>
  <conditionalFormatting sqref="AE52">
    <cfRule type="cellIs" dxfId="84" priority="110" operator="lessThan">
      <formula>0.0103</formula>
    </cfRule>
  </conditionalFormatting>
  <conditionalFormatting sqref="AE55">
    <cfRule type="cellIs" dxfId="83" priority="109" operator="lessThan">
      <formula>0.0103</formula>
    </cfRule>
  </conditionalFormatting>
  <conditionalFormatting sqref="AC50">
    <cfRule type="cellIs" dxfId="82" priority="108" operator="lessThan">
      <formula>0.0103</formula>
    </cfRule>
  </conditionalFormatting>
  <conditionalFormatting sqref="AC51">
    <cfRule type="cellIs" dxfId="81" priority="107" operator="lessThan">
      <formula>0.0103</formula>
    </cfRule>
  </conditionalFormatting>
  <conditionalFormatting sqref="AC54">
    <cfRule type="cellIs" dxfId="80" priority="106" operator="lessThan">
      <formula>0.0103</formula>
    </cfRule>
  </conditionalFormatting>
  <conditionalFormatting sqref="AC56">
    <cfRule type="cellIs" dxfId="79" priority="105" operator="lessThan">
      <formula>0.0103</formula>
    </cfRule>
  </conditionalFormatting>
  <conditionalFormatting sqref="M49">
    <cfRule type="cellIs" dxfId="78" priority="103" operator="lessThan">
      <formula>0.0205</formula>
    </cfRule>
  </conditionalFormatting>
  <conditionalFormatting sqref="M39">
    <cfRule type="cellIs" dxfId="77" priority="95" operator="lessThan">
      <formula>0.0205</formula>
    </cfRule>
  </conditionalFormatting>
  <conditionalFormatting sqref="AG53">
    <cfRule type="cellIs" dxfId="76" priority="94" operator="lessThan">
      <formula>0.0028</formula>
    </cfRule>
  </conditionalFormatting>
  <conditionalFormatting sqref="O21">
    <cfRule type="cellIs" dxfId="75" priority="89" operator="lessThan">
      <formula>0.0089</formula>
    </cfRule>
  </conditionalFormatting>
  <conditionalFormatting sqref="S22">
    <cfRule type="cellIs" dxfId="74" priority="88" operator="lessThan">
      <formula>0.0089</formula>
    </cfRule>
  </conditionalFormatting>
  <conditionalFormatting sqref="U28">
    <cfRule type="cellIs" dxfId="73" priority="85" operator="lessThan">
      <formula>0.0089</formula>
    </cfRule>
  </conditionalFormatting>
  <conditionalFormatting sqref="U29">
    <cfRule type="cellIs" dxfId="72" priority="84" operator="lessThan">
      <formula>0.0089</formula>
    </cfRule>
  </conditionalFormatting>
  <conditionalFormatting sqref="S50">
    <cfRule type="cellIs" dxfId="71" priority="78" operator="lessThan">
      <formula>0.0102</formula>
    </cfRule>
  </conditionalFormatting>
  <conditionalFormatting sqref="S51">
    <cfRule type="cellIs" dxfId="70" priority="77" operator="lessThan">
      <formula>0.0102</formula>
    </cfRule>
  </conditionalFormatting>
  <conditionalFormatting sqref="U52">
    <cfRule type="cellIs" dxfId="69" priority="76" operator="lessThan">
      <formula>0.0102</formula>
    </cfRule>
  </conditionalFormatting>
  <conditionalFormatting sqref="S54">
    <cfRule type="cellIs" dxfId="68" priority="75" operator="lessThan">
      <formula>0.0102</formula>
    </cfRule>
  </conditionalFormatting>
  <conditionalFormatting sqref="Q55">
    <cfRule type="cellIs" dxfId="67" priority="74" operator="lessThan">
      <formula>0.0102</formula>
    </cfRule>
  </conditionalFormatting>
  <conditionalFormatting sqref="S56">
    <cfRule type="cellIs" dxfId="66" priority="73" operator="lessThan">
      <formula>0.0102</formula>
    </cfRule>
  </conditionalFormatting>
  <conditionalFormatting sqref="AG48">
    <cfRule type="cellIs" dxfId="65" priority="71" operator="lessThan">
      <formula>0.0205</formula>
    </cfRule>
  </conditionalFormatting>
  <conditionalFormatting sqref="M38">
    <cfRule type="cellIs" dxfId="64" priority="69" operator="lessThan">
      <formula>0.0077</formula>
    </cfRule>
  </conditionalFormatting>
  <conditionalFormatting sqref="O38">
    <cfRule type="cellIs" dxfId="63" priority="68" operator="lessThan">
      <formula>0.0077</formula>
    </cfRule>
  </conditionalFormatting>
  <conditionalFormatting sqref="U38">
    <cfRule type="cellIs" dxfId="62" priority="67" operator="lessThan">
      <formula>0.0077</formula>
    </cfRule>
  </conditionalFormatting>
  <conditionalFormatting sqref="AA38">
    <cfRule type="cellIs" dxfId="61" priority="66" operator="lessThan">
      <formula>0.0077</formula>
    </cfRule>
  </conditionalFormatting>
  <conditionalFormatting sqref="AG34">
    <cfRule type="cellIs" dxfId="60" priority="65" operator="lessThan">
      <formula>0.003</formula>
    </cfRule>
  </conditionalFormatting>
  <conditionalFormatting sqref="AG35">
    <cfRule type="cellIs" dxfId="59" priority="64" operator="lessThan">
      <formula>0.003</formula>
    </cfRule>
  </conditionalFormatting>
  <conditionalFormatting sqref="AG36">
    <cfRule type="cellIs" dxfId="58" priority="63" operator="lessThan">
      <formula>0.003</formula>
    </cfRule>
  </conditionalFormatting>
  <conditionalFormatting sqref="AG37">
    <cfRule type="cellIs" dxfId="57" priority="62" operator="lessThan">
      <formula>0.003</formula>
    </cfRule>
  </conditionalFormatting>
  <conditionalFormatting sqref="AG38">
    <cfRule type="cellIs" dxfId="56" priority="61" operator="lessThan">
      <formula>0.0079</formula>
    </cfRule>
  </conditionalFormatting>
  <conditionalFormatting sqref="M57">
    <cfRule type="cellIs" dxfId="55" priority="39" operator="lessThan">
      <formula>0.0204</formula>
    </cfRule>
  </conditionalFormatting>
  <conditionalFormatting sqref="K31">
    <cfRule type="cellIs" dxfId="54" priority="37" operator="lessThan">
      <formula>0.0387</formula>
    </cfRule>
  </conditionalFormatting>
  <conditionalFormatting sqref="K32">
    <cfRule type="cellIs" dxfId="53" priority="31" operator="lessThan">
      <formula>0.0032</formula>
    </cfRule>
  </conditionalFormatting>
  <conditionalFormatting sqref="M32">
    <cfRule type="cellIs" dxfId="52" priority="30" operator="lessThan">
      <formula>0.0032</formula>
    </cfRule>
  </conditionalFormatting>
  <conditionalFormatting sqref="O32">
    <cfRule type="cellIs" dxfId="51" priority="29" operator="lessThan">
      <formula>0.23125</formula>
    </cfRule>
  </conditionalFormatting>
  <conditionalFormatting sqref="S32">
    <cfRule type="cellIs" dxfId="50" priority="27" operator="lessThan">
      <formula>0.0032</formula>
    </cfRule>
  </conditionalFormatting>
  <conditionalFormatting sqref="U32">
    <cfRule type="cellIs" dxfId="49" priority="26" operator="lessThan">
      <formula>0.0032</formula>
    </cfRule>
  </conditionalFormatting>
  <conditionalFormatting sqref="W32">
    <cfRule type="cellIs" dxfId="48" priority="24" operator="lessThan">
      <formula>0.0032</formula>
    </cfRule>
  </conditionalFormatting>
  <conditionalFormatting sqref="Y32">
    <cfRule type="cellIs" dxfId="47" priority="23" operator="lessThan">
      <formula>0.0032</formula>
    </cfRule>
  </conditionalFormatting>
  <conditionalFormatting sqref="AA32">
    <cfRule type="cellIs" dxfId="46" priority="22" operator="lessThan">
      <formula>0.0032</formula>
    </cfRule>
  </conditionalFormatting>
  <conditionalFormatting sqref="AC32">
    <cfRule type="cellIs" dxfId="45" priority="21" operator="lessThan">
      <formula>0.0032</formula>
    </cfRule>
  </conditionalFormatting>
  <conditionalFormatting sqref="AE32">
    <cfRule type="cellIs" dxfId="44" priority="20" operator="lessThan">
      <formula>0.0032</formula>
    </cfRule>
  </conditionalFormatting>
  <conditionalFormatting sqref="AG32">
    <cfRule type="cellIs" dxfId="43" priority="19" operator="lessThan">
      <formula>0.0032</formula>
    </cfRule>
  </conditionalFormatting>
  <conditionalFormatting sqref="K33">
    <cfRule type="cellIs" dxfId="42" priority="18" operator="lessThan">
      <formula>0.0035</formula>
    </cfRule>
  </conditionalFormatting>
  <conditionalFormatting sqref="M33">
    <cfRule type="cellIs" dxfId="41" priority="17" operator="lessThan">
      <formula>0.0032</formula>
    </cfRule>
  </conditionalFormatting>
  <conditionalFormatting sqref="O33">
    <cfRule type="cellIs" dxfId="40" priority="16" operator="lessThan">
      <formula>0.0032</formula>
    </cfRule>
  </conditionalFormatting>
  <conditionalFormatting sqref="Q33">
    <cfRule type="cellIs" dxfId="39" priority="15" operator="lessThan">
      <formula>0.0032</formula>
    </cfRule>
  </conditionalFormatting>
  <conditionalFormatting sqref="S33">
    <cfRule type="cellIs" dxfId="38" priority="14" operator="lessThan">
      <formula>0.0032</formula>
    </cfRule>
  </conditionalFormatting>
  <conditionalFormatting sqref="U33">
    <cfRule type="cellIs" dxfId="37" priority="12" operator="lessThan">
      <formula>0.0032</formula>
    </cfRule>
  </conditionalFormatting>
  <conditionalFormatting sqref="W33">
    <cfRule type="cellIs" dxfId="36" priority="10" operator="lessThan">
      <formula>0.0032</formula>
    </cfRule>
  </conditionalFormatting>
  <conditionalFormatting sqref="Y33">
    <cfRule type="cellIs" dxfId="35" priority="9" operator="lessThan">
      <formula>0.0032</formula>
    </cfRule>
  </conditionalFormatting>
  <conditionalFormatting sqref="AA33">
    <cfRule type="cellIs" dxfId="34" priority="8" operator="lessThan">
      <formula>0.0032</formula>
    </cfRule>
  </conditionalFormatting>
  <conditionalFormatting sqref="AC33">
    <cfRule type="cellIs" dxfId="33" priority="7" operator="lessThan">
      <formula>0.0032</formula>
    </cfRule>
  </conditionalFormatting>
  <conditionalFormatting sqref="AE33">
    <cfRule type="cellIs" dxfId="32" priority="6" operator="lessThan">
      <formula>0.0032</formula>
    </cfRule>
  </conditionalFormatting>
  <conditionalFormatting sqref="AG33">
    <cfRule type="cellIs" dxfId="31" priority="5" operator="lessThan">
      <formula>0.0032</formula>
    </cfRule>
  </conditionalFormatting>
  <conditionalFormatting sqref="Q32">
    <cfRule type="cellIs" dxfId="30" priority="2" operator="lessThan">
      <formula>0.013</formula>
    </cfRule>
  </conditionalFormatting>
  <pageMargins left="0.31496062992125984" right="0.31496062992125984" top="0.35433070866141736" bottom="0.35433070866141736" header="0.31496062992125984" footer="0.31496062992125984"/>
  <pageSetup paperSize="12" scale="1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14CC-FF2C-47CD-A776-11E13F900D29}">
  <sheetPr>
    <tabColor rgb="FF00B0F0"/>
  </sheetPr>
  <dimension ref="A1:AJ68"/>
  <sheetViews>
    <sheetView showGridLines="0" topLeftCell="A6" zoomScale="50" zoomScaleNormal="50" workbookViewId="0">
      <pane ySplit="3" topLeftCell="A10" activePane="bottomLeft" state="frozen"/>
      <selection activeCell="E6" sqref="E6"/>
      <selection pane="bottomLeft" activeCell="E12" sqref="E12"/>
    </sheetView>
  </sheetViews>
  <sheetFormatPr baseColWidth="10" defaultColWidth="11.42578125" defaultRowHeight="15" x14ac:dyDescent="0.25"/>
  <cols>
    <col min="1" max="1" width="13.5703125" customWidth="1"/>
    <col min="2" max="2" width="20.140625" customWidth="1"/>
    <col min="3" max="3" width="16.42578125" customWidth="1"/>
    <col min="4" max="4" width="17.28515625" customWidth="1"/>
    <col min="5" max="5" width="83.7109375" bestFit="1" customWidth="1"/>
    <col min="6" max="6" width="17.140625" customWidth="1"/>
    <col min="7" max="7" width="24.85546875" customWidth="1"/>
    <col min="8" max="8" width="22.85546875" bestFit="1" customWidth="1"/>
    <col min="25" max="25" width="13.7109375" customWidth="1"/>
    <col min="31" max="31" width="12.85546875" customWidth="1"/>
    <col min="33" max="35" width="15" customWidth="1"/>
    <col min="36" max="36" width="13.85546875" customWidth="1"/>
  </cols>
  <sheetData>
    <row r="1" spans="1:36"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25">
      <c r="A2" s="7"/>
      <c r="B2" s="491"/>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row>
    <row r="3" spans="1:36" x14ac:dyDescent="0.25">
      <c r="A3" s="7"/>
      <c r="B3" s="491"/>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row>
    <row r="4" spans="1:36" ht="15" customHeight="1" x14ac:dyDescent="0.25">
      <c r="A4" s="1"/>
      <c r="B4" s="491"/>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row>
    <row r="5" spans="1:36" ht="15.75" thickBot="1" x14ac:dyDescent="0.3">
      <c r="A5" s="1"/>
      <c r="B5" s="2"/>
      <c r="C5" s="2"/>
      <c r="D5" s="2"/>
      <c r="E5" s="2"/>
      <c r="F5" s="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s="233" customFormat="1" ht="21.75" thickBot="1" x14ac:dyDescent="0.4">
      <c r="A6" s="516" t="s">
        <v>606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8"/>
    </row>
    <row r="7" spans="1:36" s="236" customFormat="1" ht="17.25" customHeight="1" thickBot="1" x14ac:dyDescent="0.35">
      <c r="A7" s="234"/>
      <c r="B7" s="234"/>
      <c r="C7" s="234"/>
      <c r="D7" s="234"/>
      <c r="E7" s="519"/>
      <c r="F7" s="520"/>
      <c r="G7" s="520"/>
      <c r="H7" s="521"/>
      <c r="I7" s="519" t="s">
        <v>749</v>
      </c>
      <c r="J7" s="520"/>
      <c r="K7" s="520"/>
      <c r="L7" s="520"/>
      <c r="M7" s="520"/>
      <c r="N7" s="520"/>
      <c r="O7" s="520"/>
      <c r="P7" s="520"/>
      <c r="Q7" s="520"/>
      <c r="R7" s="520"/>
      <c r="S7" s="520"/>
      <c r="T7" s="520"/>
      <c r="U7" s="520"/>
      <c r="V7" s="520"/>
      <c r="W7" s="520"/>
      <c r="X7" s="520"/>
      <c r="Y7" s="520"/>
      <c r="Z7" s="520"/>
      <c r="AA7" s="520"/>
      <c r="AB7" s="520"/>
      <c r="AC7" s="520"/>
      <c r="AD7" s="520"/>
      <c r="AE7" s="520"/>
      <c r="AF7" s="521"/>
      <c r="AG7" s="519" t="s">
        <v>417</v>
      </c>
      <c r="AH7" s="520"/>
      <c r="AI7" s="521"/>
      <c r="AJ7" s="235" t="s">
        <v>418</v>
      </c>
    </row>
    <row r="8" spans="1:36" s="246" customFormat="1" ht="51" customHeight="1" x14ac:dyDescent="0.2">
      <c r="A8" s="237" t="s">
        <v>125</v>
      </c>
      <c r="B8" s="239" t="s">
        <v>22</v>
      </c>
      <c r="C8" s="155" t="s">
        <v>128</v>
      </c>
      <c r="D8" s="240" t="s">
        <v>129</v>
      </c>
      <c r="E8" s="241" t="s">
        <v>420</v>
      </c>
      <c r="F8" s="240" t="s">
        <v>129</v>
      </c>
      <c r="G8" s="242" t="s">
        <v>422</v>
      </c>
      <c r="H8" s="243" t="s">
        <v>423</v>
      </c>
      <c r="I8" s="293">
        <v>44927</v>
      </c>
      <c r="J8" s="240" t="s">
        <v>134</v>
      </c>
      <c r="K8" s="244" t="s">
        <v>727</v>
      </c>
      <c r="L8" s="240" t="s">
        <v>134</v>
      </c>
      <c r="M8" s="244" t="s">
        <v>728</v>
      </c>
      <c r="N8" s="240" t="s">
        <v>134</v>
      </c>
      <c r="O8" s="244" t="s">
        <v>729</v>
      </c>
      <c r="P8" s="240" t="s">
        <v>134</v>
      </c>
      <c r="Q8" s="244" t="s">
        <v>730</v>
      </c>
      <c r="R8" s="240" t="s">
        <v>134</v>
      </c>
      <c r="S8" s="244" t="s">
        <v>731</v>
      </c>
      <c r="T8" s="240" t="s">
        <v>134</v>
      </c>
      <c r="U8" s="244" t="s">
        <v>732</v>
      </c>
      <c r="V8" s="240" t="s">
        <v>134</v>
      </c>
      <c r="W8" s="244" t="s">
        <v>733</v>
      </c>
      <c r="X8" s="240" t="s">
        <v>134</v>
      </c>
      <c r="Y8" s="244" t="s">
        <v>734</v>
      </c>
      <c r="Z8" s="240" t="s">
        <v>134</v>
      </c>
      <c r="AA8" s="244" t="s">
        <v>735</v>
      </c>
      <c r="AB8" s="240" t="s">
        <v>134</v>
      </c>
      <c r="AC8" s="244" t="s">
        <v>736</v>
      </c>
      <c r="AD8" s="240" t="s">
        <v>134</v>
      </c>
      <c r="AE8" s="244" t="s">
        <v>737</v>
      </c>
      <c r="AF8" s="240" t="s">
        <v>134</v>
      </c>
      <c r="AG8" s="245">
        <v>2023</v>
      </c>
      <c r="AH8" s="245">
        <v>2024</v>
      </c>
      <c r="AI8" s="245">
        <v>2025</v>
      </c>
      <c r="AJ8" s="245">
        <v>2026</v>
      </c>
    </row>
    <row r="9" spans="1:36" ht="37.5" hidden="1" customHeight="1" x14ac:dyDescent="0.25">
      <c r="A9" s="511">
        <v>1</v>
      </c>
      <c r="B9" s="501" t="s">
        <v>607</v>
      </c>
      <c r="C9" s="292"/>
      <c r="D9" s="512">
        <v>0.1</v>
      </c>
      <c r="E9" s="247" t="s">
        <v>608</v>
      </c>
      <c r="F9" s="272"/>
      <c r="G9" s="248" t="s">
        <v>609</v>
      </c>
      <c r="H9" s="260" t="s">
        <v>610</v>
      </c>
      <c r="I9" s="249"/>
      <c r="J9" s="249"/>
      <c r="K9" s="249"/>
      <c r="L9" s="249"/>
      <c r="M9" s="250" t="s">
        <v>432</v>
      </c>
      <c r="N9" s="251">
        <v>0.05</v>
      </c>
      <c r="O9" s="249"/>
      <c r="P9" s="249"/>
      <c r="Q9" s="249"/>
      <c r="R9" s="249"/>
      <c r="S9" s="249"/>
      <c r="T9" s="249"/>
      <c r="U9" s="249"/>
      <c r="V9" s="249"/>
      <c r="W9" s="249"/>
      <c r="X9" s="249"/>
      <c r="Y9" s="249"/>
      <c r="Z9" s="249"/>
      <c r="AA9" s="249"/>
      <c r="AB9" s="249"/>
      <c r="AC9" s="249"/>
      <c r="AD9" s="249"/>
      <c r="AE9" s="249"/>
      <c r="AF9" s="249"/>
      <c r="AG9" s="252"/>
      <c r="AH9" s="252"/>
      <c r="AI9" s="252"/>
      <c r="AJ9" s="253"/>
    </row>
    <row r="10" spans="1:36" ht="66.75" customHeight="1" x14ac:dyDescent="0.25">
      <c r="A10" s="511"/>
      <c r="B10" s="501"/>
      <c r="C10" s="513">
        <f>SUM(N10,L12,T11,AF11,T13,T14,T15,T16,T17)</f>
        <v>0</v>
      </c>
      <c r="D10" s="513"/>
      <c r="E10" s="326" t="s">
        <v>611</v>
      </c>
      <c r="F10" s="327">
        <v>1.2500000000000001E-2</v>
      </c>
      <c r="G10" s="326" t="s">
        <v>612</v>
      </c>
      <c r="H10" s="260" t="s">
        <v>428</v>
      </c>
      <c r="I10" s="249"/>
      <c r="J10" s="249"/>
      <c r="K10" s="249"/>
      <c r="L10" s="249"/>
      <c r="M10" s="250" t="s">
        <v>432</v>
      </c>
      <c r="N10" s="251"/>
      <c r="O10" s="249"/>
      <c r="P10" s="249"/>
      <c r="Q10" s="249"/>
      <c r="R10" s="249"/>
      <c r="S10" s="249"/>
      <c r="T10" s="249"/>
      <c r="U10" s="249"/>
      <c r="V10" s="249"/>
      <c r="W10" s="249"/>
      <c r="X10" s="249"/>
      <c r="Y10" s="249"/>
      <c r="Z10" s="249"/>
      <c r="AA10" s="249"/>
      <c r="AB10" s="249"/>
      <c r="AC10" s="249"/>
      <c r="AD10" s="249"/>
      <c r="AE10" s="249"/>
      <c r="AF10" s="249"/>
      <c r="AG10" s="252"/>
      <c r="AH10" s="252"/>
      <c r="AI10" s="252"/>
      <c r="AJ10" s="253"/>
    </row>
    <row r="11" spans="1:36" ht="135.75" customHeight="1" x14ac:dyDescent="0.25">
      <c r="A11" s="511"/>
      <c r="B11" s="501"/>
      <c r="C11" s="513"/>
      <c r="D11" s="513"/>
      <c r="E11" s="326" t="s">
        <v>613</v>
      </c>
      <c r="F11" s="327">
        <v>1.2500000000000001E-2</v>
      </c>
      <c r="G11" s="326" t="s">
        <v>614</v>
      </c>
      <c r="H11" s="260" t="s">
        <v>615</v>
      </c>
      <c r="I11" s="249"/>
      <c r="J11" s="249"/>
      <c r="K11" s="249"/>
      <c r="L11" s="249"/>
      <c r="M11" s="249"/>
      <c r="N11" s="249"/>
      <c r="O11" s="249"/>
      <c r="P11" s="249"/>
      <c r="Q11" s="249"/>
      <c r="R11" s="249"/>
      <c r="S11" s="250" t="s">
        <v>156</v>
      </c>
      <c r="T11" s="251"/>
      <c r="U11" s="249"/>
      <c r="V11" s="249"/>
      <c r="W11" s="249"/>
      <c r="X11" s="249"/>
      <c r="Y11" s="249"/>
      <c r="Z11" s="249"/>
      <c r="AA11" s="249"/>
      <c r="AB11" s="249"/>
      <c r="AC11" s="249"/>
      <c r="AD11" s="249"/>
      <c r="AE11" s="250" t="s">
        <v>158</v>
      </c>
      <c r="AF11" s="251"/>
      <c r="AG11" s="252"/>
      <c r="AH11" s="252"/>
      <c r="AI11" s="252"/>
      <c r="AJ11" s="253"/>
    </row>
    <row r="12" spans="1:36" ht="38.25" customHeight="1" x14ac:dyDescent="0.25">
      <c r="A12" s="511"/>
      <c r="B12" s="501"/>
      <c r="C12" s="513"/>
      <c r="D12" s="513"/>
      <c r="E12" s="326" t="s">
        <v>616</v>
      </c>
      <c r="F12" s="327">
        <v>1.2500000000000001E-2</v>
      </c>
      <c r="G12" s="326" t="s">
        <v>609</v>
      </c>
      <c r="H12" s="260" t="s">
        <v>610</v>
      </c>
      <c r="I12" s="249"/>
      <c r="J12" s="249"/>
      <c r="K12" s="250" t="s">
        <v>429</v>
      </c>
      <c r="L12" s="251"/>
      <c r="M12" s="249"/>
      <c r="N12" s="249"/>
      <c r="O12" s="249"/>
      <c r="P12" s="249"/>
      <c r="Q12" s="249"/>
      <c r="R12" s="249"/>
      <c r="S12" s="249"/>
      <c r="T12" s="249"/>
      <c r="U12" s="249"/>
      <c r="V12" s="249"/>
      <c r="W12" s="249"/>
      <c r="X12" s="249"/>
      <c r="Y12" s="249"/>
      <c r="Z12" s="249"/>
      <c r="AA12" s="249"/>
      <c r="AB12" s="249"/>
      <c r="AC12" s="249"/>
      <c r="AD12" s="249"/>
      <c r="AE12" s="249"/>
      <c r="AF12" s="249"/>
      <c r="AG12" s="252"/>
      <c r="AH12" s="252"/>
      <c r="AI12" s="252"/>
      <c r="AJ12" s="253"/>
    </row>
    <row r="13" spans="1:36" ht="49.5" customHeight="1" x14ac:dyDescent="0.25">
      <c r="A13" s="511"/>
      <c r="B13" s="501"/>
      <c r="C13" s="513"/>
      <c r="D13" s="513"/>
      <c r="E13" s="326" t="s">
        <v>617</v>
      </c>
      <c r="F13" s="327">
        <v>1.2500000000000001E-2</v>
      </c>
      <c r="G13" s="326" t="s">
        <v>609</v>
      </c>
      <c r="H13" s="254" t="s">
        <v>610</v>
      </c>
      <c r="I13" s="249"/>
      <c r="J13" s="249"/>
      <c r="K13" s="249"/>
      <c r="L13" s="249"/>
      <c r="M13" s="249"/>
      <c r="N13" s="249"/>
      <c r="O13" s="249"/>
      <c r="P13" s="249"/>
      <c r="Q13" s="249"/>
      <c r="R13" s="249"/>
      <c r="S13" s="250" t="s">
        <v>156</v>
      </c>
      <c r="T13" s="251"/>
      <c r="U13" s="249"/>
      <c r="V13" s="249"/>
      <c r="W13" s="249"/>
      <c r="X13" s="249"/>
      <c r="Y13" s="249"/>
      <c r="Z13" s="249"/>
      <c r="AA13" s="249"/>
      <c r="AB13" s="249"/>
      <c r="AC13" s="249"/>
      <c r="AD13" s="249"/>
      <c r="AE13" s="249"/>
      <c r="AF13" s="249"/>
      <c r="AG13" s="252"/>
      <c r="AH13" s="252"/>
      <c r="AI13" s="252"/>
      <c r="AJ13" s="253"/>
    </row>
    <row r="14" spans="1:36" ht="29.25" customHeight="1" x14ac:dyDescent="0.25">
      <c r="A14" s="511"/>
      <c r="B14" s="501"/>
      <c r="C14" s="513"/>
      <c r="D14" s="513"/>
      <c r="E14" s="326" t="s">
        <v>618</v>
      </c>
      <c r="F14" s="327">
        <v>1.2500000000000001E-2</v>
      </c>
      <c r="G14" s="326" t="s">
        <v>609</v>
      </c>
      <c r="H14" s="254" t="s">
        <v>610</v>
      </c>
      <c r="I14" s="249"/>
      <c r="J14" s="249"/>
      <c r="K14" s="249"/>
      <c r="L14" s="249"/>
      <c r="M14" s="249"/>
      <c r="N14" s="255"/>
      <c r="O14" s="249"/>
      <c r="P14" s="249"/>
      <c r="Q14" s="249"/>
      <c r="R14" s="249"/>
      <c r="S14" s="250" t="s">
        <v>156</v>
      </c>
      <c r="T14" s="251"/>
      <c r="U14" s="249"/>
      <c r="V14" s="249"/>
      <c r="W14" s="249"/>
      <c r="X14" s="249"/>
      <c r="Y14" s="249"/>
      <c r="Z14" s="249"/>
      <c r="AA14" s="249"/>
      <c r="AB14" s="249"/>
      <c r="AC14" s="249"/>
      <c r="AD14" s="249"/>
      <c r="AE14" s="249"/>
      <c r="AF14" s="249"/>
      <c r="AG14" s="252"/>
      <c r="AH14" s="252"/>
      <c r="AI14" s="252"/>
      <c r="AJ14" s="253"/>
    </row>
    <row r="15" spans="1:36" ht="36" customHeight="1" x14ac:dyDescent="0.25">
      <c r="A15" s="511"/>
      <c r="B15" s="501"/>
      <c r="C15" s="513"/>
      <c r="D15" s="513"/>
      <c r="E15" s="326" t="s">
        <v>619</v>
      </c>
      <c r="F15" s="327">
        <v>1.2500000000000001E-2</v>
      </c>
      <c r="G15" s="326" t="s">
        <v>609</v>
      </c>
      <c r="H15" s="254" t="s">
        <v>428</v>
      </c>
      <c r="I15" s="249"/>
      <c r="J15" s="249"/>
      <c r="K15" s="249"/>
      <c r="L15" s="249"/>
      <c r="M15" s="249"/>
      <c r="N15" s="294"/>
      <c r="O15" s="249"/>
      <c r="P15" s="249"/>
      <c r="Q15" s="249"/>
      <c r="R15" s="249"/>
      <c r="S15" s="250" t="s">
        <v>156</v>
      </c>
      <c r="T15" s="251"/>
      <c r="U15" s="249"/>
      <c r="V15" s="249"/>
      <c r="W15" s="249"/>
      <c r="X15" s="249"/>
      <c r="Y15" s="249"/>
      <c r="Z15" s="249"/>
      <c r="AA15" s="249"/>
      <c r="AB15" s="249"/>
      <c r="AC15" s="249"/>
      <c r="AD15" s="249"/>
      <c r="AE15" s="249"/>
      <c r="AF15" s="249"/>
      <c r="AG15" s="252"/>
      <c r="AH15" s="252"/>
      <c r="AI15" s="252"/>
      <c r="AJ15" s="253"/>
    </row>
    <row r="16" spans="1:36" ht="69.75" customHeight="1" x14ac:dyDescent="0.25">
      <c r="A16" s="511"/>
      <c r="B16" s="501"/>
      <c r="C16" s="513"/>
      <c r="D16" s="513"/>
      <c r="E16" s="326" t="s">
        <v>620</v>
      </c>
      <c r="F16" s="327">
        <v>1.2500000000000001E-2</v>
      </c>
      <c r="G16" s="326" t="s">
        <v>621</v>
      </c>
      <c r="H16" s="254" t="s">
        <v>428</v>
      </c>
      <c r="I16" s="249"/>
      <c r="J16" s="249"/>
      <c r="K16" s="249"/>
      <c r="L16" s="249"/>
      <c r="M16" s="249"/>
      <c r="N16" s="249"/>
      <c r="O16" s="249"/>
      <c r="P16" s="249"/>
      <c r="Q16" s="249"/>
      <c r="R16" s="249"/>
      <c r="S16" s="250" t="s">
        <v>156</v>
      </c>
      <c r="T16" s="251"/>
      <c r="U16" s="249"/>
      <c r="V16" s="249"/>
      <c r="W16" s="249"/>
      <c r="X16" s="249"/>
      <c r="Y16" s="249"/>
      <c r="Z16" s="249"/>
      <c r="AA16" s="249"/>
      <c r="AB16" s="249"/>
      <c r="AC16" s="249"/>
      <c r="AD16" s="249"/>
      <c r="AE16" s="249"/>
      <c r="AF16" s="249"/>
      <c r="AG16" s="252"/>
      <c r="AH16" s="252"/>
      <c r="AI16" s="252"/>
      <c r="AJ16" s="253"/>
    </row>
    <row r="17" spans="1:36" ht="57.75" customHeight="1" x14ac:dyDescent="0.25">
      <c r="A17" s="511"/>
      <c r="B17" s="501"/>
      <c r="C17" s="514"/>
      <c r="D17" s="514"/>
      <c r="E17" s="326" t="s">
        <v>622</v>
      </c>
      <c r="F17" s="327">
        <v>1.2500000000000001E-2</v>
      </c>
      <c r="G17" s="326" t="s">
        <v>623</v>
      </c>
      <c r="H17" s="254" t="s">
        <v>428</v>
      </c>
      <c r="I17" s="249"/>
      <c r="J17" s="249"/>
      <c r="K17" s="249"/>
      <c r="L17" s="249"/>
      <c r="M17" s="249"/>
      <c r="N17" s="249"/>
      <c r="O17" s="249"/>
      <c r="P17" s="249"/>
      <c r="Q17" s="249"/>
      <c r="R17" s="249"/>
      <c r="S17" s="250" t="s">
        <v>156</v>
      </c>
      <c r="T17" s="251"/>
      <c r="U17" s="249"/>
      <c r="V17" s="249"/>
      <c r="W17" s="249"/>
      <c r="X17" s="249"/>
      <c r="Y17" s="249"/>
      <c r="Z17" s="249"/>
      <c r="AA17" s="249"/>
      <c r="AB17" s="249"/>
      <c r="AC17" s="249"/>
      <c r="AD17" s="249"/>
      <c r="AE17" s="249"/>
      <c r="AF17" s="249"/>
      <c r="AG17" s="252"/>
      <c r="AH17" s="252"/>
      <c r="AI17" s="252"/>
      <c r="AJ17" s="253"/>
    </row>
    <row r="18" spans="1:36" ht="52.5" hidden="1" customHeight="1" x14ac:dyDescent="0.25">
      <c r="A18" s="502">
        <v>2</v>
      </c>
      <c r="B18" s="501" t="s">
        <v>624</v>
      </c>
      <c r="C18" s="512"/>
      <c r="D18" s="522">
        <v>0.1</v>
      </c>
      <c r="E18" s="326" t="s">
        <v>625</v>
      </c>
      <c r="F18" s="328"/>
      <c r="G18" s="326" t="s">
        <v>626</v>
      </c>
      <c r="H18" s="260" t="s">
        <v>610</v>
      </c>
      <c r="I18" s="249"/>
      <c r="J18" s="249"/>
      <c r="K18" s="249"/>
      <c r="L18" s="249"/>
      <c r="M18" s="250" t="s">
        <v>432</v>
      </c>
      <c r="N18" s="251">
        <v>3.3300000000000003E-2</v>
      </c>
      <c r="O18" s="249"/>
      <c r="P18" s="249"/>
      <c r="Q18" s="249"/>
      <c r="R18" s="249"/>
      <c r="S18" s="249"/>
      <c r="T18" s="249"/>
      <c r="U18" s="249"/>
      <c r="V18" s="249"/>
      <c r="W18" s="249"/>
      <c r="X18" s="249"/>
      <c r="Y18" s="249"/>
      <c r="Z18" s="249"/>
      <c r="AA18" s="249"/>
      <c r="AB18" s="249"/>
      <c r="AC18" s="249"/>
      <c r="AD18" s="249"/>
      <c r="AE18" s="249"/>
      <c r="AF18" s="249"/>
      <c r="AG18" s="252"/>
      <c r="AH18" s="252"/>
      <c r="AI18" s="252"/>
      <c r="AJ18" s="253"/>
    </row>
    <row r="19" spans="1:36" ht="60.75" hidden="1" customHeight="1" x14ac:dyDescent="0.25">
      <c r="A19" s="502"/>
      <c r="B19" s="501"/>
      <c r="C19" s="513"/>
      <c r="D19" s="522"/>
      <c r="E19" s="326" t="s">
        <v>627</v>
      </c>
      <c r="F19" s="328"/>
      <c r="G19" s="326" t="s">
        <v>626</v>
      </c>
      <c r="H19" s="260" t="s">
        <v>610</v>
      </c>
      <c r="I19" s="249"/>
      <c r="J19" s="249"/>
      <c r="K19" s="249"/>
      <c r="L19" s="249"/>
      <c r="M19" s="249"/>
      <c r="N19" s="249"/>
      <c r="O19" s="249"/>
      <c r="P19" s="249"/>
      <c r="Q19" s="250" t="s">
        <v>472</v>
      </c>
      <c r="R19" s="251">
        <v>3.3300000000000003E-2</v>
      </c>
      <c r="T19" s="249"/>
      <c r="U19" s="249"/>
      <c r="V19" s="249"/>
      <c r="W19" s="249"/>
      <c r="X19" s="249"/>
      <c r="Y19" s="249"/>
      <c r="Z19" s="249"/>
      <c r="AA19" s="249"/>
      <c r="AB19" s="249"/>
      <c r="AC19" s="249"/>
      <c r="AD19" s="249"/>
      <c r="AE19" s="249"/>
      <c r="AF19" s="249"/>
      <c r="AG19" s="252"/>
      <c r="AH19" s="252"/>
      <c r="AI19" s="252"/>
      <c r="AJ19" s="253"/>
    </row>
    <row r="20" spans="1:36" ht="60" hidden="1" customHeight="1" x14ac:dyDescent="0.25">
      <c r="A20" s="502"/>
      <c r="B20" s="501"/>
      <c r="C20" s="513"/>
      <c r="D20" s="522"/>
      <c r="E20" s="326" t="s">
        <v>628</v>
      </c>
      <c r="F20" s="328"/>
      <c r="G20" s="326" t="s">
        <v>629</v>
      </c>
      <c r="H20" s="260" t="s">
        <v>610</v>
      </c>
      <c r="I20" s="249"/>
      <c r="J20" s="249"/>
      <c r="K20" s="249"/>
      <c r="L20" s="249"/>
      <c r="M20" s="249"/>
      <c r="N20" s="249"/>
      <c r="O20" s="249"/>
      <c r="P20" s="249"/>
      <c r="Q20" s="249"/>
      <c r="R20" s="249"/>
      <c r="S20" s="250" t="s">
        <v>156</v>
      </c>
      <c r="T20" s="251">
        <v>3.3500000000000002E-2</v>
      </c>
      <c r="U20" s="249"/>
      <c r="V20" s="249"/>
      <c r="W20" s="249"/>
      <c r="X20" s="249"/>
      <c r="Y20" s="249"/>
      <c r="Z20" s="249"/>
      <c r="AA20" s="249"/>
      <c r="AB20" s="249"/>
      <c r="AC20" s="249"/>
      <c r="AD20" s="249"/>
      <c r="AE20" s="249"/>
      <c r="AF20" s="249"/>
      <c r="AG20" s="252"/>
      <c r="AH20" s="252"/>
      <c r="AI20" s="252"/>
      <c r="AJ20" s="253"/>
    </row>
    <row r="21" spans="1:36" ht="51.75" hidden="1" customHeight="1" x14ac:dyDescent="0.25">
      <c r="A21" s="502"/>
      <c r="B21" s="501"/>
      <c r="C21" s="513"/>
      <c r="D21" s="522"/>
      <c r="E21" s="326" t="s">
        <v>630</v>
      </c>
      <c r="F21" s="328"/>
      <c r="G21" s="329" t="s">
        <v>631</v>
      </c>
      <c r="H21" s="260" t="s">
        <v>610</v>
      </c>
      <c r="I21" s="249"/>
      <c r="J21" s="249"/>
      <c r="K21" s="249"/>
      <c r="L21" s="249"/>
      <c r="M21" s="249"/>
      <c r="N21" s="249"/>
      <c r="O21" s="249"/>
      <c r="P21" s="249"/>
      <c r="Q21" s="249"/>
      <c r="R21" s="249"/>
      <c r="S21" s="250" t="s">
        <v>156</v>
      </c>
      <c r="T21" s="251">
        <v>3.3300000000000003E-2</v>
      </c>
      <c r="U21" s="249"/>
      <c r="V21" s="249"/>
      <c r="W21" s="249"/>
      <c r="X21" s="249"/>
      <c r="Y21" s="249"/>
      <c r="Z21" s="249"/>
      <c r="AA21" s="249"/>
      <c r="AB21" s="249"/>
      <c r="AC21" s="249"/>
      <c r="AD21" s="249"/>
      <c r="AE21" s="249"/>
      <c r="AF21" s="249"/>
      <c r="AG21" s="252"/>
      <c r="AH21" s="252"/>
      <c r="AI21" s="252"/>
      <c r="AJ21" s="253"/>
    </row>
    <row r="22" spans="1:36" ht="57" customHeight="1" x14ac:dyDescent="0.25">
      <c r="A22" s="502"/>
      <c r="B22" s="501"/>
      <c r="C22" s="513"/>
      <c r="D22" s="522"/>
      <c r="E22" s="326" t="s">
        <v>723</v>
      </c>
      <c r="F22" s="328">
        <v>8.3000000000000001E-3</v>
      </c>
      <c r="G22" s="329" t="s">
        <v>632</v>
      </c>
      <c r="H22" s="271" t="s">
        <v>689</v>
      </c>
      <c r="I22" s="249"/>
      <c r="J22" s="249"/>
      <c r="K22" s="249"/>
      <c r="L22" s="249"/>
      <c r="M22" s="249"/>
      <c r="N22" s="249"/>
      <c r="O22" s="249"/>
      <c r="P22" s="249"/>
      <c r="Q22" s="249"/>
      <c r="R22" s="249"/>
      <c r="S22" s="249"/>
      <c r="T22" s="249"/>
      <c r="U22" s="249"/>
      <c r="V22" s="249"/>
      <c r="W22" s="249"/>
      <c r="X22" s="249"/>
      <c r="Y22" s="249"/>
      <c r="Z22" s="249"/>
      <c r="AA22" s="249"/>
      <c r="AB22" s="249"/>
      <c r="AC22" s="250" t="s">
        <v>360</v>
      </c>
      <c r="AD22" s="251"/>
      <c r="AE22" s="249"/>
      <c r="AF22" s="249"/>
      <c r="AG22" s="252"/>
      <c r="AH22" s="252"/>
      <c r="AI22" s="252"/>
      <c r="AJ22" s="253"/>
    </row>
    <row r="23" spans="1:36" ht="46.5" customHeight="1" x14ac:dyDescent="0.25">
      <c r="A23" s="502"/>
      <c r="B23" s="501"/>
      <c r="C23" s="513"/>
      <c r="D23" s="522"/>
      <c r="E23" s="326" t="s">
        <v>633</v>
      </c>
      <c r="F23" s="328">
        <v>8.3000000000000001E-3</v>
      </c>
      <c r="G23" s="330" t="s">
        <v>634</v>
      </c>
      <c r="H23" s="250" t="s">
        <v>692</v>
      </c>
      <c r="I23" s="249"/>
      <c r="J23" s="249"/>
      <c r="K23" s="249"/>
      <c r="L23" s="249"/>
      <c r="M23" s="249"/>
      <c r="N23" s="249"/>
      <c r="O23" s="249"/>
      <c r="P23" s="249"/>
      <c r="Q23" s="249"/>
      <c r="R23" s="249"/>
      <c r="S23" s="249"/>
      <c r="T23" s="249"/>
      <c r="U23" s="249"/>
      <c r="V23" s="249"/>
      <c r="W23" s="249"/>
      <c r="X23" s="249"/>
      <c r="Y23" s="249"/>
      <c r="Z23" s="249"/>
      <c r="AA23" s="249"/>
      <c r="AB23" s="249"/>
      <c r="AC23" s="249"/>
      <c r="AD23" s="249"/>
      <c r="AE23" s="250" t="s">
        <v>693</v>
      </c>
      <c r="AF23" s="251"/>
      <c r="AG23" s="252"/>
      <c r="AH23" s="252"/>
      <c r="AI23" s="252"/>
      <c r="AJ23" s="253"/>
    </row>
    <row r="24" spans="1:36" ht="46.5" customHeight="1" x14ac:dyDescent="0.25">
      <c r="A24" s="502"/>
      <c r="B24" s="501"/>
      <c r="C24" s="513"/>
      <c r="D24" s="522"/>
      <c r="E24" s="326" t="s">
        <v>635</v>
      </c>
      <c r="F24" s="328">
        <v>8.3000000000000001E-3</v>
      </c>
      <c r="G24" s="330" t="s">
        <v>636</v>
      </c>
      <c r="H24" s="252" t="s">
        <v>576</v>
      </c>
      <c r="I24" s="249"/>
      <c r="J24" s="249"/>
      <c r="K24" s="249"/>
      <c r="L24" s="249"/>
      <c r="M24" s="249"/>
      <c r="N24" s="249"/>
      <c r="O24" s="249"/>
      <c r="P24" s="249"/>
      <c r="Q24" s="249"/>
      <c r="R24" s="249"/>
      <c r="S24" s="250" t="s">
        <v>156</v>
      </c>
      <c r="T24" s="251"/>
      <c r="U24" s="249"/>
      <c r="V24" s="249"/>
      <c r="W24" s="249"/>
      <c r="X24" s="249"/>
      <c r="Y24" s="249"/>
      <c r="Z24" s="249"/>
      <c r="AA24" s="249"/>
      <c r="AB24" s="249"/>
      <c r="AC24" s="249"/>
      <c r="AD24" s="249"/>
      <c r="AE24" s="250" t="s">
        <v>693</v>
      </c>
      <c r="AF24" s="251"/>
      <c r="AG24" s="252"/>
      <c r="AH24" s="252"/>
      <c r="AI24" s="252"/>
      <c r="AJ24" s="253"/>
    </row>
    <row r="25" spans="1:36" ht="35.25" customHeight="1" x14ac:dyDescent="0.25">
      <c r="A25" s="502"/>
      <c r="B25" s="501"/>
      <c r="C25" s="513"/>
      <c r="D25" s="522"/>
      <c r="E25" s="326" t="s">
        <v>637</v>
      </c>
      <c r="F25" s="328">
        <v>8.3000000000000001E-3</v>
      </c>
      <c r="G25" s="330" t="s">
        <v>638</v>
      </c>
      <c r="H25" s="252" t="s">
        <v>576</v>
      </c>
      <c r="I25" s="249"/>
      <c r="J25" s="249"/>
      <c r="K25" s="249"/>
      <c r="L25" s="249"/>
      <c r="M25" s="249"/>
      <c r="N25" s="249"/>
      <c r="O25" s="249"/>
      <c r="P25" s="249"/>
      <c r="Q25" s="249"/>
      <c r="R25" s="249"/>
      <c r="S25" s="250" t="s">
        <v>156</v>
      </c>
      <c r="T25" s="251"/>
      <c r="U25" s="249"/>
      <c r="V25" s="249"/>
      <c r="W25" s="249"/>
      <c r="X25" s="295"/>
      <c r="Y25" s="249"/>
      <c r="Z25" s="249"/>
      <c r="AA25" s="249"/>
      <c r="AB25" s="249"/>
      <c r="AC25" s="249"/>
      <c r="AD25" s="249"/>
      <c r="AE25" s="250" t="s">
        <v>693</v>
      </c>
      <c r="AF25" s="251"/>
      <c r="AG25" s="252"/>
      <c r="AH25" s="252"/>
      <c r="AI25" s="252"/>
      <c r="AJ25" s="253"/>
    </row>
    <row r="26" spans="1:36" ht="44.25" customHeight="1" x14ac:dyDescent="0.25">
      <c r="A26" s="502"/>
      <c r="B26" s="501"/>
      <c r="C26" s="513"/>
      <c r="D26" s="522"/>
      <c r="E26" s="326" t="s">
        <v>639</v>
      </c>
      <c r="F26" s="328">
        <v>8.3000000000000001E-3</v>
      </c>
      <c r="G26" s="330" t="s">
        <v>640</v>
      </c>
      <c r="H26" s="252" t="s">
        <v>576</v>
      </c>
      <c r="I26" s="249"/>
      <c r="J26" s="249"/>
      <c r="K26" s="249"/>
      <c r="L26" s="249"/>
      <c r="M26" s="249"/>
      <c r="N26" s="249"/>
      <c r="O26" s="249"/>
      <c r="P26" s="249"/>
      <c r="Q26" s="249"/>
      <c r="R26" s="249"/>
      <c r="S26" s="250" t="s">
        <v>156</v>
      </c>
      <c r="T26" s="251"/>
      <c r="U26" s="249"/>
      <c r="V26" s="249"/>
      <c r="W26" s="249"/>
      <c r="X26" s="294"/>
      <c r="Y26" s="249"/>
      <c r="Z26" s="249"/>
      <c r="AA26" s="249"/>
      <c r="AB26" s="249"/>
      <c r="AC26" s="249"/>
      <c r="AD26" s="249"/>
      <c r="AE26" s="250" t="s">
        <v>693</v>
      </c>
      <c r="AF26" s="251"/>
      <c r="AG26" s="252"/>
      <c r="AH26" s="252"/>
      <c r="AI26" s="252"/>
      <c r="AJ26" s="253"/>
    </row>
    <row r="27" spans="1:36" ht="57" customHeight="1" x14ac:dyDescent="0.25">
      <c r="A27" s="502"/>
      <c r="B27" s="501"/>
      <c r="C27" s="513"/>
      <c r="D27" s="522"/>
      <c r="E27" s="326" t="s">
        <v>641</v>
      </c>
      <c r="F27" s="328">
        <v>8.3000000000000001E-3</v>
      </c>
      <c r="G27" s="330" t="s">
        <v>614</v>
      </c>
      <c r="H27" s="252" t="s">
        <v>576</v>
      </c>
      <c r="I27" s="249"/>
      <c r="J27" s="249"/>
      <c r="K27" s="249"/>
      <c r="L27" s="249"/>
      <c r="M27" s="249"/>
      <c r="N27" s="249"/>
      <c r="O27" s="249"/>
      <c r="P27" s="249"/>
      <c r="Q27" s="249"/>
      <c r="R27" s="249"/>
      <c r="S27" s="250" t="s">
        <v>156</v>
      </c>
      <c r="T27" s="251"/>
      <c r="U27" s="249"/>
      <c r="V27" s="249"/>
      <c r="W27" s="249"/>
      <c r="X27" s="295"/>
      <c r="Y27" s="249"/>
      <c r="Z27" s="249"/>
      <c r="AA27" s="249"/>
      <c r="AB27" s="249"/>
      <c r="AC27" s="249"/>
      <c r="AD27" s="249"/>
      <c r="AE27" s="250" t="s">
        <v>693</v>
      </c>
      <c r="AF27" s="251"/>
      <c r="AG27" s="252"/>
      <c r="AH27" s="252"/>
      <c r="AI27" s="252"/>
      <c r="AJ27" s="253"/>
    </row>
    <row r="28" spans="1:36" ht="35.25" customHeight="1" x14ac:dyDescent="0.25">
      <c r="A28" s="502"/>
      <c r="B28" s="501"/>
      <c r="C28" s="513"/>
      <c r="D28" s="522"/>
      <c r="E28" s="326" t="s">
        <v>642</v>
      </c>
      <c r="F28" s="328">
        <v>8.3000000000000001E-3</v>
      </c>
      <c r="G28" s="330" t="s">
        <v>638</v>
      </c>
      <c r="H28" s="252" t="s">
        <v>576</v>
      </c>
      <c r="I28" s="249"/>
      <c r="J28" s="249"/>
      <c r="K28" s="249"/>
      <c r="L28" s="249"/>
      <c r="M28" s="249"/>
      <c r="N28" s="249"/>
      <c r="O28" s="249"/>
      <c r="P28" s="249"/>
      <c r="Q28" s="249"/>
      <c r="R28" s="249"/>
      <c r="S28" s="250" t="s">
        <v>156</v>
      </c>
      <c r="T28" s="251"/>
      <c r="U28" s="249"/>
      <c r="V28" s="249"/>
      <c r="W28" s="249"/>
      <c r="X28" s="249"/>
      <c r="Y28" s="249"/>
      <c r="Z28" s="249"/>
      <c r="AA28" s="249"/>
      <c r="AB28" s="249"/>
      <c r="AC28" s="249"/>
      <c r="AD28" s="249"/>
      <c r="AE28" s="250" t="s">
        <v>693</v>
      </c>
      <c r="AF28" s="251"/>
      <c r="AG28" s="252"/>
      <c r="AH28" s="252"/>
      <c r="AI28" s="252"/>
      <c r="AJ28" s="253"/>
    </row>
    <row r="29" spans="1:36" ht="49.5" customHeight="1" x14ac:dyDescent="0.25">
      <c r="A29" s="502"/>
      <c r="B29" s="501"/>
      <c r="C29" s="513"/>
      <c r="D29" s="522"/>
      <c r="E29" s="326" t="s">
        <v>643</v>
      </c>
      <c r="F29" s="328">
        <v>8.3000000000000001E-3</v>
      </c>
      <c r="G29" s="330" t="s">
        <v>644</v>
      </c>
      <c r="H29" s="252" t="s">
        <v>576</v>
      </c>
      <c r="I29" s="249"/>
      <c r="J29" s="249"/>
      <c r="K29" s="249"/>
      <c r="L29" s="249"/>
      <c r="M29" s="249"/>
      <c r="N29" s="249"/>
      <c r="O29" s="249"/>
      <c r="P29" s="249"/>
      <c r="Q29" s="249"/>
      <c r="R29" s="249"/>
      <c r="S29" s="250" t="s">
        <v>156</v>
      </c>
      <c r="T29" s="251"/>
      <c r="U29" s="249"/>
      <c r="V29" s="249"/>
      <c r="W29" s="249"/>
      <c r="X29" s="249"/>
      <c r="Y29" s="249"/>
      <c r="Z29" s="249"/>
      <c r="AA29" s="249"/>
      <c r="AB29" s="249"/>
      <c r="AC29" s="249"/>
      <c r="AD29" s="249"/>
      <c r="AE29" s="250" t="s">
        <v>693</v>
      </c>
      <c r="AF29" s="251"/>
      <c r="AG29" s="252"/>
      <c r="AH29" s="252"/>
      <c r="AI29" s="252"/>
      <c r="AJ29" s="253"/>
    </row>
    <row r="30" spans="1:36" ht="53.25" customHeight="1" x14ac:dyDescent="0.25">
      <c r="A30" s="502"/>
      <c r="B30" s="501"/>
      <c r="C30" s="513"/>
      <c r="D30" s="522"/>
      <c r="E30" s="326" t="s">
        <v>645</v>
      </c>
      <c r="F30" s="328">
        <v>8.3000000000000001E-3</v>
      </c>
      <c r="G30" s="326" t="s">
        <v>638</v>
      </c>
      <c r="H30" s="252" t="s">
        <v>576</v>
      </c>
      <c r="I30" s="249"/>
      <c r="J30" s="249"/>
      <c r="K30" s="249"/>
      <c r="L30" s="249"/>
      <c r="M30" s="249"/>
      <c r="N30" s="249"/>
      <c r="O30" s="249"/>
      <c r="P30" s="249"/>
      <c r="Q30" s="249"/>
      <c r="R30" s="249"/>
      <c r="S30" s="250" t="s">
        <v>156</v>
      </c>
      <c r="T30" s="251"/>
      <c r="U30" s="249"/>
      <c r="V30" s="249"/>
      <c r="W30" s="249"/>
      <c r="X30" s="249"/>
      <c r="Y30" s="249"/>
      <c r="Z30" s="249"/>
      <c r="AA30" s="249"/>
      <c r="AB30" s="249"/>
      <c r="AC30" s="249"/>
      <c r="AD30" s="249"/>
      <c r="AE30" s="250" t="s">
        <v>693</v>
      </c>
      <c r="AF30" s="251"/>
      <c r="AG30" s="252"/>
      <c r="AH30" s="252"/>
      <c r="AI30" s="252"/>
      <c r="AJ30" s="253"/>
    </row>
    <row r="31" spans="1:36" ht="61.5" customHeight="1" x14ac:dyDescent="0.25">
      <c r="A31" s="502"/>
      <c r="B31" s="501"/>
      <c r="C31" s="513"/>
      <c r="D31" s="522"/>
      <c r="E31" s="326" t="s">
        <v>646</v>
      </c>
      <c r="F31" s="328">
        <v>8.3000000000000001E-3</v>
      </c>
      <c r="G31" s="326" t="s">
        <v>638</v>
      </c>
      <c r="H31" s="252" t="s">
        <v>576</v>
      </c>
      <c r="I31" s="249"/>
      <c r="J31" s="249"/>
      <c r="K31" s="249"/>
      <c r="L31" s="249"/>
      <c r="M31" s="249"/>
      <c r="N31" s="249"/>
      <c r="O31" s="249"/>
      <c r="P31" s="249"/>
      <c r="Q31" s="249"/>
      <c r="R31" s="249"/>
      <c r="S31" s="250" t="s">
        <v>156</v>
      </c>
      <c r="T31" s="251"/>
      <c r="U31" s="249"/>
      <c r="V31" s="249"/>
      <c r="W31" s="249"/>
      <c r="X31" s="249"/>
      <c r="Y31" s="249"/>
      <c r="Z31" s="249"/>
      <c r="AA31" s="249"/>
      <c r="AB31" s="249"/>
      <c r="AC31" s="249"/>
      <c r="AD31" s="249"/>
      <c r="AE31" s="250" t="s">
        <v>693</v>
      </c>
      <c r="AF31" s="251"/>
      <c r="AG31" s="252"/>
      <c r="AH31" s="252"/>
      <c r="AI31" s="252"/>
      <c r="AJ31" s="253"/>
    </row>
    <row r="32" spans="1:36" ht="24" customHeight="1" x14ac:dyDescent="0.25">
      <c r="A32" s="502"/>
      <c r="B32" s="501"/>
      <c r="C32" s="513"/>
      <c r="D32" s="522"/>
      <c r="E32" s="326" t="s">
        <v>647</v>
      </c>
      <c r="F32" s="328">
        <v>8.3000000000000001E-3</v>
      </c>
      <c r="G32" s="330" t="s">
        <v>614</v>
      </c>
      <c r="H32" s="252" t="s">
        <v>576</v>
      </c>
      <c r="I32" s="249"/>
      <c r="J32" s="249"/>
      <c r="K32" s="249"/>
      <c r="L32" s="249"/>
      <c r="M32" s="249"/>
      <c r="N32" s="249"/>
      <c r="O32" s="249"/>
      <c r="P32" s="249"/>
      <c r="Q32" s="249"/>
      <c r="R32" s="249"/>
      <c r="S32" s="250" t="s">
        <v>156</v>
      </c>
      <c r="T32" s="251"/>
      <c r="U32" s="249"/>
      <c r="V32" s="249"/>
      <c r="W32" s="249"/>
      <c r="X32" s="249"/>
      <c r="Y32" s="249"/>
      <c r="Z32" s="249"/>
      <c r="AA32" s="249"/>
      <c r="AB32" s="249"/>
      <c r="AC32" s="249"/>
      <c r="AD32" s="249"/>
      <c r="AE32" s="250" t="s">
        <v>693</v>
      </c>
      <c r="AF32" s="251"/>
      <c r="AG32" s="252"/>
      <c r="AH32" s="252"/>
      <c r="AI32" s="252"/>
      <c r="AJ32" s="253"/>
    </row>
    <row r="33" spans="1:36" ht="35.25" hidden="1" customHeight="1" x14ac:dyDescent="0.25">
      <c r="A33" s="502"/>
      <c r="B33" s="501"/>
      <c r="C33" s="513"/>
      <c r="D33" s="522"/>
      <c r="E33" s="326" t="s">
        <v>648</v>
      </c>
      <c r="F33" s="328">
        <v>8.3000000000000001E-3</v>
      </c>
      <c r="G33" s="330" t="s">
        <v>644</v>
      </c>
      <c r="H33" s="254" t="s">
        <v>577</v>
      </c>
      <c r="I33" s="249"/>
      <c r="J33" s="249"/>
      <c r="K33" s="249"/>
      <c r="L33" s="249"/>
      <c r="M33" s="249"/>
      <c r="N33" s="249"/>
      <c r="O33" s="249"/>
      <c r="P33" s="249"/>
      <c r="Q33" s="249"/>
      <c r="R33" s="249"/>
      <c r="S33" s="250" t="s">
        <v>156</v>
      </c>
      <c r="T33" s="251"/>
      <c r="U33" s="249"/>
      <c r="V33" s="249"/>
      <c r="W33" s="249"/>
      <c r="X33" s="249"/>
      <c r="Y33" s="249"/>
      <c r="Z33" s="249"/>
      <c r="AA33" s="249"/>
      <c r="AB33" s="249"/>
      <c r="AC33" s="249"/>
      <c r="AD33" s="249"/>
      <c r="AE33" s="250" t="s">
        <v>693</v>
      </c>
      <c r="AF33" s="251"/>
      <c r="AG33" s="252"/>
      <c r="AH33" s="252"/>
      <c r="AI33" s="252"/>
      <c r="AJ33" s="253"/>
    </row>
    <row r="34" spans="1:36" ht="54.75" hidden="1" customHeight="1" x14ac:dyDescent="0.25">
      <c r="A34" s="502"/>
      <c r="B34" s="501"/>
      <c r="C34" s="513"/>
      <c r="D34" s="522"/>
      <c r="E34" s="326" t="s">
        <v>649</v>
      </c>
      <c r="F34" s="328">
        <v>8.3000000000000001E-3</v>
      </c>
      <c r="G34" s="326" t="s">
        <v>638</v>
      </c>
      <c r="H34" s="254" t="s">
        <v>577</v>
      </c>
      <c r="I34" s="249"/>
      <c r="J34" s="249"/>
      <c r="K34" s="249"/>
      <c r="L34" s="249"/>
      <c r="M34" s="249"/>
      <c r="N34" s="249"/>
      <c r="O34" s="249"/>
      <c r="P34" s="249"/>
      <c r="Q34" s="249"/>
      <c r="R34" s="249"/>
      <c r="S34" s="250" t="s">
        <v>156</v>
      </c>
      <c r="T34" s="251"/>
      <c r="U34" s="249"/>
      <c r="V34" s="249"/>
      <c r="W34" s="249"/>
      <c r="X34" s="249"/>
      <c r="Y34" s="249"/>
      <c r="Z34" s="249"/>
      <c r="AA34" s="249"/>
      <c r="AB34" s="249"/>
      <c r="AC34" s="249"/>
      <c r="AD34" s="249"/>
      <c r="AE34" s="250" t="s">
        <v>693</v>
      </c>
      <c r="AF34" s="251"/>
      <c r="AG34" s="252"/>
      <c r="AH34" s="252"/>
      <c r="AI34" s="252"/>
      <c r="AJ34" s="253"/>
    </row>
    <row r="35" spans="1:36" ht="61.5" customHeight="1" x14ac:dyDescent="0.25">
      <c r="A35" s="502"/>
      <c r="B35" s="501"/>
      <c r="C35" s="515"/>
      <c r="D35" s="522"/>
      <c r="E35" s="326" t="s">
        <v>650</v>
      </c>
      <c r="F35" s="328">
        <v>8.3000000000000001E-3</v>
      </c>
      <c r="G35" s="326" t="s">
        <v>638</v>
      </c>
      <c r="H35" s="252" t="s">
        <v>576</v>
      </c>
      <c r="I35" s="249"/>
      <c r="J35" s="249"/>
      <c r="K35" s="249"/>
      <c r="L35" s="249"/>
      <c r="M35" s="249"/>
      <c r="N35" s="249"/>
      <c r="O35" s="249"/>
      <c r="P35" s="249"/>
      <c r="Q35" s="249"/>
      <c r="R35" s="249"/>
      <c r="S35" s="250" t="s">
        <v>156</v>
      </c>
      <c r="T35" s="251"/>
      <c r="U35" s="249"/>
      <c r="V35" s="249"/>
      <c r="W35" s="249"/>
      <c r="X35" s="249"/>
      <c r="Y35" s="249"/>
      <c r="Z35" s="249"/>
      <c r="AA35" s="249"/>
      <c r="AB35" s="249"/>
      <c r="AC35" s="249"/>
      <c r="AD35" s="249"/>
      <c r="AE35" s="250" t="s">
        <v>693</v>
      </c>
      <c r="AF35" s="251"/>
      <c r="AG35" s="252"/>
      <c r="AH35" s="252"/>
      <c r="AI35" s="252"/>
      <c r="AJ35" s="253"/>
    </row>
    <row r="36" spans="1:36" ht="39.6" hidden="1" customHeight="1" x14ac:dyDescent="0.25">
      <c r="A36" s="502">
        <v>4</v>
      </c>
      <c r="B36" s="504" t="s">
        <v>651</v>
      </c>
      <c r="C36" s="507">
        <f>SUM(T37,AF37,AD38,AF40,Z41,R39,N41,T42,T43,T44,Z45,AF46)</f>
        <v>0</v>
      </c>
      <c r="D36" s="509">
        <v>0.1</v>
      </c>
      <c r="E36" s="326" t="s">
        <v>751</v>
      </c>
      <c r="F36" s="331"/>
      <c r="G36" s="326" t="s">
        <v>652</v>
      </c>
      <c r="H36" s="260" t="s">
        <v>610</v>
      </c>
      <c r="I36" s="249"/>
      <c r="J36" s="249"/>
      <c r="K36" s="249"/>
      <c r="L36" s="249"/>
      <c r="M36" s="250" t="s">
        <v>440</v>
      </c>
      <c r="N36" s="251">
        <v>2.5000000000000001E-2</v>
      </c>
      <c r="O36" s="249"/>
      <c r="P36" s="249"/>
      <c r="Q36" s="249"/>
      <c r="R36" s="249"/>
      <c r="S36" s="249"/>
      <c r="T36" s="251"/>
      <c r="U36" s="249"/>
      <c r="V36" s="249"/>
      <c r="W36" s="249"/>
      <c r="X36" s="249"/>
      <c r="Y36" s="249"/>
      <c r="Z36" s="249"/>
      <c r="AA36" s="249"/>
      <c r="AB36" s="249"/>
      <c r="AC36" s="249"/>
      <c r="AD36" s="249"/>
      <c r="AE36" s="249"/>
      <c r="AF36" s="251"/>
      <c r="AG36" s="252"/>
      <c r="AH36" s="252"/>
      <c r="AI36" s="252"/>
      <c r="AJ36" s="253"/>
    </row>
    <row r="37" spans="1:36" ht="52.9" customHeight="1" x14ac:dyDescent="0.25">
      <c r="A37" s="502"/>
      <c r="B37" s="505"/>
      <c r="C37" s="507"/>
      <c r="D37" s="509"/>
      <c r="E37" s="326" t="s">
        <v>653</v>
      </c>
      <c r="F37" s="331">
        <v>0.01</v>
      </c>
      <c r="G37" s="326" t="s">
        <v>654</v>
      </c>
      <c r="H37" s="260" t="s">
        <v>615</v>
      </c>
      <c r="I37" s="249"/>
      <c r="J37" s="249"/>
      <c r="K37" s="249"/>
      <c r="L37" s="249"/>
      <c r="M37" s="249"/>
      <c r="N37" s="249"/>
      <c r="O37" s="249"/>
      <c r="P37" s="249"/>
      <c r="Q37" s="249"/>
      <c r="R37" s="249"/>
      <c r="S37" s="250" t="s">
        <v>156</v>
      </c>
      <c r="T37" s="251"/>
      <c r="U37" s="249"/>
      <c r="V37" s="249"/>
      <c r="W37" s="249"/>
      <c r="X37" s="249"/>
      <c r="Y37" s="249"/>
      <c r="Z37" s="249"/>
      <c r="AA37" s="249"/>
      <c r="AB37" s="249"/>
      <c r="AC37" s="249"/>
      <c r="AD37" s="249"/>
      <c r="AE37" s="250" t="s">
        <v>158</v>
      </c>
      <c r="AF37" s="251"/>
      <c r="AG37" s="252"/>
      <c r="AH37" s="252"/>
      <c r="AI37" s="252"/>
      <c r="AJ37" s="253"/>
    </row>
    <row r="38" spans="1:36" ht="48" customHeight="1" x14ac:dyDescent="0.25">
      <c r="A38" s="502"/>
      <c r="B38" s="505"/>
      <c r="C38" s="507"/>
      <c r="D38" s="509"/>
      <c r="E38" s="326" t="s">
        <v>655</v>
      </c>
      <c r="F38" s="331">
        <v>0.01</v>
      </c>
      <c r="G38" s="326" t="s">
        <v>614</v>
      </c>
      <c r="H38" s="260" t="s">
        <v>428</v>
      </c>
      <c r="I38" s="249"/>
      <c r="J38" s="249"/>
      <c r="K38" s="249"/>
      <c r="L38" s="249"/>
      <c r="M38" s="249"/>
      <c r="N38" s="249"/>
      <c r="O38" s="249"/>
      <c r="P38" s="249"/>
      <c r="Q38" s="249"/>
      <c r="R38" s="249"/>
      <c r="S38" s="249"/>
      <c r="T38" s="249"/>
      <c r="U38" s="249"/>
      <c r="V38" s="249"/>
      <c r="W38" s="249"/>
      <c r="X38" s="249"/>
      <c r="Y38" s="249"/>
      <c r="Z38" s="249"/>
      <c r="AA38" s="249"/>
      <c r="AB38" s="249"/>
      <c r="AC38" s="250" t="s">
        <v>360</v>
      </c>
      <c r="AD38" s="251"/>
      <c r="AE38" s="249"/>
      <c r="AF38" s="249"/>
      <c r="AG38" s="252"/>
      <c r="AH38" s="252"/>
      <c r="AI38" s="252"/>
      <c r="AJ38" s="253"/>
    </row>
    <row r="39" spans="1:36" ht="38.25" x14ac:dyDescent="0.25">
      <c r="A39" s="502"/>
      <c r="B39" s="505"/>
      <c r="C39" s="507"/>
      <c r="D39" s="509"/>
      <c r="E39" s="326" t="s">
        <v>656</v>
      </c>
      <c r="F39" s="331">
        <v>0.01</v>
      </c>
      <c r="G39" s="329" t="s">
        <v>612</v>
      </c>
      <c r="H39" s="260" t="s">
        <v>428</v>
      </c>
      <c r="I39" s="249"/>
      <c r="J39" s="249"/>
      <c r="K39" s="249"/>
      <c r="L39" s="249"/>
      <c r="M39" s="249"/>
      <c r="N39" s="249"/>
      <c r="O39" s="249"/>
      <c r="P39" s="249"/>
      <c r="Q39" s="250" t="s">
        <v>472</v>
      </c>
      <c r="R39" s="251"/>
      <c r="S39" s="249"/>
      <c r="T39" s="249"/>
      <c r="U39" s="249"/>
      <c r="V39" s="249"/>
      <c r="W39" s="249"/>
      <c r="X39" s="249"/>
      <c r="Y39" s="249"/>
      <c r="Z39" s="249"/>
      <c r="AA39" s="249"/>
      <c r="AB39" s="249"/>
      <c r="AC39" s="249"/>
      <c r="AD39" s="249"/>
      <c r="AE39" s="249"/>
      <c r="AF39" s="249"/>
      <c r="AG39" s="252"/>
      <c r="AH39" s="252"/>
      <c r="AI39" s="252"/>
      <c r="AJ39" s="253"/>
    </row>
    <row r="40" spans="1:36" ht="52.9" customHeight="1" x14ac:dyDescent="0.25">
      <c r="A40" s="502"/>
      <c r="B40" s="505"/>
      <c r="C40" s="507"/>
      <c r="D40" s="509"/>
      <c r="E40" s="326" t="s">
        <v>657</v>
      </c>
      <c r="F40" s="331">
        <v>0.01</v>
      </c>
      <c r="G40" s="326" t="s">
        <v>614</v>
      </c>
      <c r="H40" s="260" t="s">
        <v>428</v>
      </c>
      <c r="I40" s="249"/>
      <c r="J40" s="249"/>
      <c r="K40" s="249"/>
      <c r="L40" s="249"/>
      <c r="M40" s="249"/>
      <c r="N40" s="249"/>
      <c r="O40" s="249"/>
      <c r="P40" s="249"/>
      <c r="Q40" s="249"/>
      <c r="R40" s="249"/>
      <c r="S40" s="249"/>
      <c r="T40" s="249"/>
      <c r="U40" s="249"/>
      <c r="V40" s="249"/>
      <c r="W40" s="249"/>
      <c r="X40" s="249"/>
      <c r="Y40" s="249"/>
      <c r="Z40" s="249"/>
      <c r="AA40" s="249"/>
      <c r="AB40" s="249"/>
      <c r="AC40" s="249"/>
      <c r="AD40" s="249"/>
      <c r="AE40" s="250" t="s">
        <v>158</v>
      </c>
      <c r="AF40" s="251"/>
      <c r="AG40" s="252"/>
      <c r="AH40" s="252"/>
      <c r="AI40" s="252"/>
      <c r="AJ40" s="253"/>
    </row>
    <row r="41" spans="1:36" ht="38.25" x14ac:dyDescent="0.25">
      <c r="A41" s="502"/>
      <c r="B41" s="505"/>
      <c r="C41" s="507"/>
      <c r="D41" s="509"/>
      <c r="E41" s="326" t="s">
        <v>658</v>
      </c>
      <c r="F41" s="331">
        <v>0.01</v>
      </c>
      <c r="G41" s="329" t="s">
        <v>612</v>
      </c>
      <c r="H41" s="260" t="s">
        <v>615</v>
      </c>
      <c r="I41" s="249"/>
      <c r="J41" s="249"/>
      <c r="K41" s="249"/>
      <c r="L41" s="249"/>
      <c r="M41" s="250" t="s">
        <v>440</v>
      </c>
      <c r="N41" s="251"/>
      <c r="O41" s="249"/>
      <c r="P41" s="249"/>
      <c r="Q41" s="249"/>
      <c r="R41" s="249"/>
      <c r="S41" s="249"/>
      <c r="T41" s="249"/>
      <c r="U41" s="249"/>
      <c r="V41" s="249"/>
      <c r="W41" s="249"/>
      <c r="X41" s="249"/>
      <c r="Y41" s="250" t="s">
        <v>157</v>
      </c>
      <c r="Z41" s="251"/>
      <c r="AA41" s="249"/>
      <c r="AB41" s="249"/>
      <c r="AC41" s="249"/>
      <c r="AD41" s="249"/>
      <c r="AE41" s="249"/>
      <c r="AF41" s="249"/>
      <c r="AG41" s="252"/>
      <c r="AH41" s="252"/>
      <c r="AI41" s="252"/>
      <c r="AJ41" s="253"/>
    </row>
    <row r="42" spans="1:36" ht="78" customHeight="1" x14ac:dyDescent="0.25">
      <c r="A42" s="502"/>
      <c r="B42" s="505"/>
      <c r="C42" s="507"/>
      <c r="D42" s="509"/>
      <c r="E42" s="326" t="s">
        <v>659</v>
      </c>
      <c r="F42" s="331">
        <v>0.01</v>
      </c>
      <c r="G42" s="329" t="s">
        <v>660</v>
      </c>
      <c r="H42" s="263" t="s">
        <v>428</v>
      </c>
      <c r="I42" s="249"/>
      <c r="J42" s="249"/>
      <c r="K42" s="249"/>
      <c r="L42" s="249"/>
      <c r="M42" s="249"/>
      <c r="N42" s="249"/>
      <c r="O42" s="249"/>
      <c r="P42" s="249"/>
      <c r="Q42" s="249"/>
      <c r="R42" s="249"/>
      <c r="S42" s="250" t="s">
        <v>156</v>
      </c>
      <c r="T42" s="251"/>
      <c r="U42" s="249"/>
      <c r="V42" s="249"/>
      <c r="W42" s="249"/>
      <c r="X42" s="249"/>
      <c r="Y42" s="249"/>
      <c r="Z42" s="249"/>
      <c r="AA42" s="249"/>
      <c r="AB42" s="249"/>
      <c r="AC42" s="249"/>
      <c r="AD42" s="249"/>
      <c r="AE42" s="249"/>
      <c r="AF42" s="249"/>
      <c r="AG42" s="252"/>
      <c r="AH42" s="252"/>
      <c r="AI42" s="252"/>
      <c r="AJ42" s="253"/>
    </row>
    <row r="43" spans="1:36" ht="47.25" customHeight="1" x14ac:dyDescent="0.25">
      <c r="A43" s="502"/>
      <c r="B43" s="505"/>
      <c r="C43" s="507"/>
      <c r="D43" s="509"/>
      <c r="E43" s="326" t="s">
        <v>752</v>
      </c>
      <c r="F43" s="331">
        <v>0.01</v>
      </c>
      <c r="G43" s="329" t="s">
        <v>614</v>
      </c>
      <c r="H43" s="252" t="s">
        <v>690</v>
      </c>
      <c r="I43" s="249"/>
      <c r="J43" s="249"/>
      <c r="K43" s="249"/>
      <c r="L43" s="249"/>
      <c r="M43" s="249"/>
      <c r="N43" s="249"/>
      <c r="O43" s="249"/>
      <c r="P43" s="249"/>
      <c r="Q43" s="249"/>
      <c r="R43" s="249"/>
      <c r="S43" s="250" t="s">
        <v>156</v>
      </c>
      <c r="T43" s="251"/>
      <c r="U43" s="249"/>
      <c r="V43" s="249"/>
      <c r="W43" s="249"/>
      <c r="X43" s="249"/>
      <c r="Y43" s="249"/>
      <c r="Z43" s="249"/>
      <c r="AA43" s="249"/>
      <c r="AB43" s="249"/>
      <c r="AC43" s="249"/>
      <c r="AD43" s="249"/>
      <c r="AE43" s="249"/>
      <c r="AF43" s="249"/>
      <c r="AG43" s="252"/>
      <c r="AH43" s="252"/>
      <c r="AI43" s="252"/>
      <c r="AJ43" s="253"/>
    </row>
    <row r="44" spans="1:36" ht="80.45" customHeight="1" x14ac:dyDescent="0.25">
      <c r="A44" s="502"/>
      <c r="B44" s="505"/>
      <c r="C44" s="507"/>
      <c r="D44" s="509"/>
      <c r="E44" s="326" t="s">
        <v>661</v>
      </c>
      <c r="F44" s="331">
        <v>0.01</v>
      </c>
      <c r="G44" s="329" t="s">
        <v>662</v>
      </c>
      <c r="H44" s="263" t="s">
        <v>428</v>
      </c>
      <c r="I44" s="249"/>
      <c r="J44" s="249"/>
      <c r="K44" s="249"/>
      <c r="L44" s="249"/>
      <c r="M44" s="249"/>
      <c r="N44" s="249"/>
      <c r="O44" s="249"/>
      <c r="P44" s="249"/>
      <c r="Q44" s="249"/>
      <c r="R44" s="249"/>
      <c r="S44" s="250" t="s">
        <v>156</v>
      </c>
      <c r="T44" s="251"/>
      <c r="U44" s="249"/>
      <c r="V44" s="249"/>
      <c r="W44" s="249"/>
      <c r="X44" s="249"/>
      <c r="Y44" s="249"/>
      <c r="Z44" s="249"/>
      <c r="AA44" s="249"/>
      <c r="AB44" s="249"/>
      <c r="AC44" s="249"/>
      <c r="AD44" s="249"/>
      <c r="AE44" s="249"/>
      <c r="AF44" s="249"/>
      <c r="AG44" s="252"/>
      <c r="AH44" s="252"/>
      <c r="AI44" s="252"/>
      <c r="AJ44" s="253"/>
    </row>
    <row r="45" spans="1:36" ht="66.599999999999994" customHeight="1" x14ac:dyDescent="0.25">
      <c r="A45" s="502"/>
      <c r="B45" s="505"/>
      <c r="C45" s="507"/>
      <c r="D45" s="509"/>
      <c r="E45" s="326" t="s">
        <v>663</v>
      </c>
      <c r="F45" s="331">
        <v>0.01</v>
      </c>
      <c r="G45" s="329" t="s">
        <v>664</v>
      </c>
      <c r="H45" s="260" t="s">
        <v>428</v>
      </c>
      <c r="I45" s="249"/>
      <c r="J45" s="249"/>
      <c r="K45" s="249"/>
      <c r="L45" s="249"/>
      <c r="M45" s="249"/>
      <c r="N45" s="249"/>
      <c r="O45" s="249"/>
      <c r="P45" s="249"/>
      <c r="Q45" s="249"/>
      <c r="R45" s="249"/>
      <c r="S45" s="249"/>
      <c r="T45" s="249"/>
      <c r="U45" s="249"/>
      <c r="V45" s="249"/>
      <c r="W45" s="249"/>
      <c r="X45" s="249"/>
      <c r="Y45" s="250" t="s">
        <v>157</v>
      </c>
      <c r="Z45" s="251"/>
      <c r="AA45" s="249"/>
      <c r="AB45" s="249"/>
      <c r="AC45" s="249"/>
      <c r="AD45" s="249"/>
      <c r="AE45" s="249"/>
      <c r="AF45" s="249"/>
      <c r="AG45" s="252"/>
      <c r="AH45" s="252"/>
      <c r="AI45" s="252"/>
      <c r="AJ45" s="253"/>
    </row>
    <row r="46" spans="1:36" ht="67.900000000000006" customHeight="1" x14ac:dyDescent="0.25">
      <c r="A46" s="502"/>
      <c r="B46" s="506"/>
      <c r="C46" s="508"/>
      <c r="D46" s="510"/>
      <c r="E46" s="332" t="s">
        <v>665</v>
      </c>
      <c r="F46" s="331">
        <v>0.01</v>
      </c>
      <c r="G46" s="333" t="s">
        <v>666</v>
      </c>
      <c r="H46" s="264" t="s">
        <v>667</v>
      </c>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6" t="s">
        <v>158</v>
      </c>
      <c r="AF46" s="251"/>
      <c r="AG46" s="267"/>
      <c r="AH46" s="267"/>
      <c r="AI46" s="267"/>
      <c r="AJ46" s="268"/>
    </row>
    <row r="47" spans="1:36" ht="43.15" customHeight="1" x14ac:dyDescent="0.25">
      <c r="A47" s="502">
        <v>5</v>
      </c>
      <c r="B47" s="498" t="s">
        <v>694</v>
      </c>
      <c r="C47" s="512">
        <f>SUM(T49:T56,AF47:AF56)</f>
        <v>0</v>
      </c>
      <c r="D47" s="512">
        <v>0.1</v>
      </c>
      <c r="E47" s="326" t="s">
        <v>701</v>
      </c>
      <c r="F47" s="331">
        <v>0.01</v>
      </c>
      <c r="G47" s="334" t="s">
        <v>695</v>
      </c>
      <c r="H47" s="260" t="s">
        <v>696</v>
      </c>
      <c r="I47" s="75"/>
      <c r="J47" s="75"/>
      <c r="K47" s="75"/>
      <c r="L47" s="75"/>
      <c r="M47" s="75"/>
      <c r="N47" s="75"/>
      <c r="O47" s="75"/>
      <c r="P47" s="75"/>
      <c r="Q47" s="75"/>
      <c r="R47" s="75"/>
      <c r="S47" s="75"/>
      <c r="T47" s="75"/>
      <c r="U47" s="75"/>
      <c r="V47" s="75"/>
      <c r="W47" s="75"/>
      <c r="X47" s="75"/>
      <c r="Y47" s="75"/>
      <c r="Z47" s="75"/>
      <c r="AA47" s="75"/>
      <c r="AB47" s="75"/>
      <c r="AC47" s="75"/>
      <c r="AD47" s="75"/>
      <c r="AE47" s="250" t="s">
        <v>158</v>
      </c>
      <c r="AF47" s="251"/>
      <c r="AG47" s="267"/>
      <c r="AH47" s="267"/>
      <c r="AI47" s="267"/>
      <c r="AJ47" s="268"/>
    </row>
    <row r="48" spans="1:36" ht="30" x14ac:dyDescent="0.25">
      <c r="A48" s="502"/>
      <c r="B48" s="499"/>
      <c r="C48" s="513"/>
      <c r="D48" s="513"/>
      <c r="E48" s="326" t="s">
        <v>702</v>
      </c>
      <c r="F48" s="331">
        <v>0.01</v>
      </c>
      <c r="G48" s="334" t="s">
        <v>695</v>
      </c>
      <c r="H48" s="260" t="s">
        <v>696</v>
      </c>
      <c r="I48" s="75"/>
      <c r="J48" s="75"/>
      <c r="K48" s="75"/>
      <c r="L48" s="75"/>
      <c r="M48" s="75"/>
      <c r="N48" s="75"/>
      <c r="O48" s="75"/>
      <c r="P48" s="75"/>
      <c r="Q48" s="75"/>
      <c r="R48" s="75"/>
      <c r="S48" s="75"/>
      <c r="T48" s="75"/>
      <c r="U48" s="75"/>
      <c r="V48" s="75"/>
      <c r="W48" s="75"/>
      <c r="X48" s="75"/>
      <c r="Y48" s="75"/>
      <c r="Z48" s="75"/>
      <c r="AA48" s="75"/>
      <c r="AB48" s="75"/>
      <c r="AC48" s="75"/>
      <c r="AD48" s="75"/>
      <c r="AE48" s="250" t="s">
        <v>158</v>
      </c>
      <c r="AF48" s="251"/>
      <c r="AG48" s="267"/>
      <c r="AH48" s="267"/>
      <c r="AI48" s="267"/>
      <c r="AJ48" s="268"/>
    </row>
    <row r="49" spans="1:36" ht="90.6" customHeight="1" x14ac:dyDescent="0.25">
      <c r="A49" s="502"/>
      <c r="B49" s="499"/>
      <c r="C49" s="513"/>
      <c r="D49" s="513"/>
      <c r="E49" s="326" t="s">
        <v>708</v>
      </c>
      <c r="F49" s="331">
        <v>0.01</v>
      </c>
      <c r="G49" s="334" t="s">
        <v>697</v>
      </c>
      <c r="H49" s="252" t="s">
        <v>576</v>
      </c>
      <c r="I49" s="75"/>
      <c r="J49" s="75"/>
      <c r="K49" s="75"/>
      <c r="L49" s="75"/>
      <c r="M49" s="75"/>
      <c r="N49" s="75"/>
      <c r="O49" s="75"/>
      <c r="P49" s="75"/>
      <c r="Q49" s="75"/>
      <c r="R49" s="75"/>
      <c r="S49" s="250" t="s">
        <v>156</v>
      </c>
      <c r="T49" s="251"/>
      <c r="U49" s="75"/>
      <c r="V49" s="75"/>
      <c r="W49" s="75"/>
      <c r="X49" s="75"/>
      <c r="Y49" s="75"/>
      <c r="Z49" s="75"/>
      <c r="AA49" s="75"/>
      <c r="AB49" s="75"/>
      <c r="AC49" s="75"/>
      <c r="AD49" s="75"/>
      <c r="AE49" s="250" t="s">
        <v>158</v>
      </c>
      <c r="AF49" s="251"/>
      <c r="AG49" s="267"/>
      <c r="AH49" s="267"/>
      <c r="AI49" s="267"/>
      <c r="AJ49" s="268"/>
    </row>
    <row r="50" spans="1:36" ht="74.45" customHeight="1" x14ac:dyDescent="0.25">
      <c r="A50" s="502"/>
      <c r="B50" s="499"/>
      <c r="C50" s="513"/>
      <c r="D50" s="513"/>
      <c r="E50" s="326" t="s">
        <v>703</v>
      </c>
      <c r="F50" s="331">
        <v>0.01</v>
      </c>
      <c r="G50" s="334" t="s">
        <v>695</v>
      </c>
      <c r="H50" s="252" t="s">
        <v>576</v>
      </c>
      <c r="I50" s="75"/>
      <c r="J50" s="75"/>
      <c r="K50" s="75"/>
      <c r="L50" s="75"/>
      <c r="M50" s="75"/>
      <c r="N50" s="75"/>
      <c r="O50" s="75"/>
      <c r="P50" s="75"/>
      <c r="Q50" s="75"/>
      <c r="R50" s="75"/>
      <c r="S50" s="250" t="s">
        <v>156</v>
      </c>
      <c r="T50" s="251"/>
      <c r="U50" s="75"/>
      <c r="V50" s="75"/>
      <c r="W50" s="75"/>
      <c r="X50" s="75"/>
      <c r="Y50" s="75"/>
      <c r="Z50" s="75"/>
      <c r="AA50" s="75"/>
      <c r="AB50" s="75"/>
      <c r="AC50" s="75"/>
      <c r="AD50" s="75"/>
      <c r="AE50" s="250" t="s">
        <v>158</v>
      </c>
      <c r="AF50" s="251"/>
      <c r="AG50" s="267"/>
      <c r="AH50" s="267"/>
      <c r="AI50" s="267"/>
      <c r="AJ50" s="268"/>
    </row>
    <row r="51" spans="1:36" ht="57" customHeight="1" x14ac:dyDescent="0.25">
      <c r="A51" s="502"/>
      <c r="B51" s="499"/>
      <c r="C51" s="513"/>
      <c r="D51" s="513"/>
      <c r="E51" s="329" t="s">
        <v>704</v>
      </c>
      <c r="F51" s="331">
        <v>0.01</v>
      </c>
      <c r="G51" s="335" t="s">
        <v>722</v>
      </c>
      <c r="H51" s="252" t="s">
        <v>576</v>
      </c>
      <c r="I51" s="75"/>
      <c r="J51" s="75"/>
      <c r="K51" s="75"/>
      <c r="L51" s="75"/>
      <c r="M51" s="75"/>
      <c r="N51" s="75"/>
      <c r="O51" s="75"/>
      <c r="P51" s="75"/>
      <c r="Q51" s="75"/>
      <c r="R51" s="75"/>
      <c r="S51" s="250" t="s">
        <v>156</v>
      </c>
      <c r="T51" s="251"/>
      <c r="U51" s="75"/>
      <c r="V51" s="75"/>
      <c r="W51" s="75"/>
      <c r="X51" s="75"/>
      <c r="Y51" s="75"/>
      <c r="Z51" s="75"/>
      <c r="AA51" s="75"/>
      <c r="AB51" s="75"/>
      <c r="AC51" s="75"/>
      <c r="AD51" s="75"/>
      <c r="AE51" s="250" t="s">
        <v>158</v>
      </c>
      <c r="AF51" s="251"/>
      <c r="AG51" s="267"/>
      <c r="AH51" s="267"/>
      <c r="AI51" s="267"/>
      <c r="AJ51" s="268"/>
    </row>
    <row r="52" spans="1:36" ht="97.15" customHeight="1" x14ac:dyDescent="0.25">
      <c r="A52" s="502"/>
      <c r="B52" s="499"/>
      <c r="C52" s="513"/>
      <c r="D52" s="513"/>
      <c r="E52" s="329" t="s">
        <v>705</v>
      </c>
      <c r="F52" s="331">
        <v>0.01</v>
      </c>
      <c r="G52" s="334" t="s">
        <v>695</v>
      </c>
      <c r="H52" s="252" t="s">
        <v>576</v>
      </c>
      <c r="I52" s="75"/>
      <c r="J52" s="75"/>
      <c r="K52" s="75"/>
      <c r="L52" s="75"/>
      <c r="M52" s="75"/>
      <c r="N52" s="75"/>
      <c r="O52" s="75"/>
      <c r="P52" s="75"/>
      <c r="Q52" s="75"/>
      <c r="R52" s="75"/>
      <c r="S52" s="250" t="s">
        <v>156</v>
      </c>
      <c r="T52" s="251"/>
      <c r="U52" s="75"/>
      <c r="V52" s="75"/>
      <c r="W52" s="75"/>
      <c r="X52" s="75"/>
      <c r="Y52" s="75"/>
      <c r="Z52" s="75"/>
      <c r="AA52" s="75"/>
      <c r="AB52" s="75"/>
      <c r="AC52" s="75"/>
      <c r="AD52" s="75"/>
      <c r="AE52" s="250" t="s">
        <v>158</v>
      </c>
      <c r="AF52" s="251"/>
      <c r="AG52" s="267"/>
      <c r="AH52" s="267"/>
      <c r="AI52" s="267"/>
      <c r="AJ52" s="268"/>
    </row>
    <row r="53" spans="1:36" ht="60.6" customHeight="1" x14ac:dyDescent="0.25">
      <c r="A53" s="502"/>
      <c r="B53" s="499"/>
      <c r="C53" s="513"/>
      <c r="D53" s="513"/>
      <c r="E53" s="329" t="s">
        <v>706</v>
      </c>
      <c r="F53" s="331">
        <v>0.01</v>
      </c>
      <c r="G53" s="334" t="s">
        <v>695</v>
      </c>
      <c r="H53" s="252" t="s">
        <v>576</v>
      </c>
      <c r="I53" s="75"/>
      <c r="J53" s="75"/>
      <c r="K53" s="75"/>
      <c r="L53" s="75"/>
      <c r="M53" s="75"/>
      <c r="N53" s="75"/>
      <c r="O53" s="75"/>
      <c r="P53" s="75"/>
      <c r="Q53" s="75"/>
      <c r="R53" s="75"/>
      <c r="S53" s="250" t="s">
        <v>156</v>
      </c>
      <c r="T53" s="251"/>
      <c r="U53" s="75"/>
      <c r="V53" s="75"/>
      <c r="W53" s="75"/>
      <c r="X53" s="75"/>
      <c r="Y53" s="75"/>
      <c r="Z53" s="75"/>
      <c r="AA53" s="75"/>
      <c r="AB53" s="75"/>
      <c r="AC53" s="75"/>
      <c r="AD53" s="75"/>
      <c r="AE53" s="250" t="s">
        <v>158</v>
      </c>
      <c r="AF53" s="251"/>
      <c r="AG53" s="267"/>
      <c r="AH53" s="267"/>
      <c r="AI53" s="267"/>
      <c r="AJ53" s="268"/>
    </row>
    <row r="54" spans="1:36" ht="64.900000000000006" customHeight="1" x14ac:dyDescent="0.25">
      <c r="A54" s="502"/>
      <c r="B54" s="499"/>
      <c r="C54" s="513"/>
      <c r="D54" s="513"/>
      <c r="E54" s="329" t="s">
        <v>707</v>
      </c>
      <c r="F54" s="331">
        <v>0.01</v>
      </c>
      <c r="G54" s="334" t="s">
        <v>609</v>
      </c>
      <c r="H54" s="252" t="s">
        <v>576</v>
      </c>
      <c r="I54" s="75"/>
      <c r="J54" s="75"/>
      <c r="K54" s="75"/>
      <c r="L54" s="75"/>
      <c r="M54" s="75"/>
      <c r="N54" s="75"/>
      <c r="O54" s="75"/>
      <c r="P54" s="75"/>
      <c r="Q54" s="75"/>
      <c r="R54" s="75"/>
      <c r="S54" s="250" t="s">
        <v>156</v>
      </c>
      <c r="T54" s="251"/>
      <c r="U54" s="75"/>
      <c r="V54" s="75"/>
      <c r="W54" s="75"/>
      <c r="X54" s="75"/>
      <c r="Y54" s="75"/>
      <c r="Z54" s="75"/>
      <c r="AA54" s="75"/>
      <c r="AB54" s="75"/>
      <c r="AC54" s="75"/>
      <c r="AD54" s="75"/>
      <c r="AE54" s="250" t="s">
        <v>158</v>
      </c>
      <c r="AF54" s="251"/>
      <c r="AG54" s="267"/>
      <c r="AH54" s="267"/>
      <c r="AI54" s="267"/>
      <c r="AJ54" s="268"/>
    </row>
    <row r="55" spans="1:36" ht="118.9" customHeight="1" x14ac:dyDescent="0.25">
      <c r="A55" s="502"/>
      <c r="B55" s="499"/>
      <c r="C55" s="513"/>
      <c r="D55" s="513"/>
      <c r="E55" s="329" t="s">
        <v>709</v>
      </c>
      <c r="F55" s="331">
        <v>0.01</v>
      </c>
      <c r="G55" s="334" t="s">
        <v>721</v>
      </c>
      <c r="H55" s="252" t="s">
        <v>576</v>
      </c>
      <c r="I55" s="75"/>
      <c r="J55" s="75"/>
      <c r="K55" s="75"/>
      <c r="L55" s="75"/>
      <c r="M55" s="75"/>
      <c r="N55" s="75"/>
      <c r="O55" s="75"/>
      <c r="P55" s="75"/>
      <c r="Q55" s="75"/>
      <c r="R55" s="75"/>
      <c r="S55" s="250" t="s">
        <v>156</v>
      </c>
      <c r="T55" s="251"/>
      <c r="U55" s="75"/>
      <c r="V55" s="75"/>
      <c r="W55" s="75"/>
      <c r="X55" s="75"/>
      <c r="Y55" s="75"/>
      <c r="Z55" s="75"/>
      <c r="AA55" s="75"/>
      <c r="AB55" s="75"/>
      <c r="AC55" s="75"/>
      <c r="AD55" s="75"/>
      <c r="AE55" s="250" t="s">
        <v>158</v>
      </c>
      <c r="AF55" s="251"/>
      <c r="AG55" s="267"/>
      <c r="AH55" s="267"/>
      <c r="AI55" s="267"/>
      <c r="AJ55" s="268"/>
    </row>
    <row r="56" spans="1:36" ht="43.15" customHeight="1" x14ac:dyDescent="0.25">
      <c r="A56" s="502"/>
      <c r="B56" s="499"/>
      <c r="C56" s="514"/>
      <c r="D56" s="514"/>
      <c r="E56" s="329" t="s">
        <v>710</v>
      </c>
      <c r="F56" s="331">
        <v>0.01</v>
      </c>
      <c r="G56" s="335" t="s">
        <v>721</v>
      </c>
      <c r="H56" s="252" t="s">
        <v>576</v>
      </c>
      <c r="I56" s="75"/>
      <c r="J56" s="75"/>
      <c r="K56" s="75"/>
      <c r="L56" s="75"/>
      <c r="M56" s="75"/>
      <c r="N56" s="75"/>
      <c r="O56" s="75"/>
      <c r="P56" s="75"/>
      <c r="Q56" s="75"/>
      <c r="R56" s="75"/>
      <c r="S56" s="250" t="s">
        <v>156</v>
      </c>
      <c r="T56" s="251"/>
      <c r="U56" s="75"/>
      <c r="V56" s="75"/>
      <c r="W56" s="75"/>
      <c r="X56" s="75"/>
      <c r="Y56" s="75"/>
      <c r="Z56" s="75"/>
      <c r="AA56" s="75"/>
      <c r="AB56" s="75"/>
      <c r="AC56" s="75"/>
      <c r="AD56" s="75"/>
      <c r="AE56" s="250" t="s">
        <v>158</v>
      </c>
      <c r="AF56" s="251"/>
      <c r="AG56" s="267"/>
      <c r="AH56" s="267"/>
      <c r="AI56" s="267"/>
      <c r="AJ56" s="268"/>
    </row>
    <row r="57" spans="1:36" ht="36" hidden="1" customHeight="1" x14ac:dyDescent="0.25">
      <c r="A57" s="273"/>
      <c r="B57" s="500"/>
      <c r="C57" s="144"/>
      <c r="D57" s="144"/>
      <c r="E57" s="336" t="s">
        <v>711</v>
      </c>
      <c r="F57" s="223"/>
      <c r="G57" s="269" t="s">
        <v>698</v>
      </c>
      <c r="H57" s="254" t="s">
        <v>577</v>
      </c>
      <c r="I57" s="75"/>
      <c r="J57" s="75"/>
      <c r="K57" s="75"/>
      <c r="L57" s="75"/>
      <c r="M57" s="75"/>
      <c r="N57" s="75"/>
      <c r="O57" s="75"/>
      <c r="P57" s="75"/>
      <c r="Q57" s="75"/>
      <c r="R57" s="75"/>
      <c r="S57" s="75"/>
      <c r="T57" s="75"/>
      <c r="U57" s="75"/>
      <c r="V57" s="75"/>
      <c r="W57" s="75"/>
      <c r="X57" s="75"/>
      <c r="Y57" s="75"/>
      <c r="Z57" s="75"/>
      <c r="AA57" s="75"/>
      <c r="AB57" s="75"/>
      <c r="AC57" s="75"/>
      <c r="AD57" s="75"/>
      <c r="AE57" s="75"/>
      <c r="AF57" s="255"/>
      <c r="AG57" s="267"/>
      <c r="AH57" s="267"/>
      <c r="AI57" s="267"/>
      <c r="AJ57" s="268"/>
    </row>
    <row r="58" spans="1:36" ht="77.45" customHeight="1" x14ac:dyDescent="0.25">
      <c r="A58" s="503">
        <v>5</v>
      </c>
      <c r="B58" s="501" t="s">
        <v>700</v>
      </c>
      <c r="C58" s="512">
        <f>SUM(AF56:AF63,T64)</f>
        <v>0</v>
      </c>
      <c r="D58" s="512">
        <v>0.1</v>
      </c>
      <c r="E58" s="329" t="s">
        <v>712</v>
      </c>
      <c r="F58" s="337">
        <v>1.4200000000000001E-2</v>
      </c>
      <c r="G58" s="338" t="s">
        <v>698</v>
      </c>
      <c r="H58" s="260" t="s">
        <v>696</v>
      </c>
      <c r="I58" s="75"/>
      <c r="J58" s="75"/>
      <c r="K58" s="75"/>
      <c r="L58" s="75"/>
      <c r="M58" s="75"/>
      <c r="N58" s="75"/>
      <c r="O58" s="75"/>
      <c r="P58" s="75"/>
      <c r="Q58" s="75"/>
      <c r="R58" s="75"/>
      <c r="S58" s="75"/>
      <c r="T58" s="75"/>
      <c r="U58" s="75"/>
      <c r="V58" s="75"/>
      <c r="W58" s="75"/>
      <c r="X58" s="75"/>
      <c r="Y58" s="75"/>
      <c r="Z58" s="75"/>
      <c r="AA58" s="75"/>
      <c r="AB58" s="75"/>
      <c r="AC58" s="75"/>
      <c r="AD58" s="75"/>
      <c r="AE58" s="250" t="s">
        <v>158</v>
      </c>
      <c r="AF58" s="251"/>
      <c r="AG58" s="267"/>
      <c r="AH58" s="267"/>
      <c r="AI58" s="267"/>
      <c r="AJ58" s="268"/>
    </row>
    <row r="59" spans="1:36" ht="58.15" customHeight="1" x14ac:dyDescent="0.25">
      <c r="A59" s="503"/>
      <c r="B59" s="501"/>
      <c r="C59" s="513"/>
      <c r="D59" s="513"/>
      <c r="E59" s="329" t="s">
        <v>713</v>
      </c>
      <c r="F59" s="337">
        <v>1.4200000000000001E-2</v>
      </c>
      <c r="G59" s="338" t="s">
        <v>698</v>
      </c>
      <c r="H59" s="260" t="s">
        <v>696</v>
      </c>
      <c r="I59" s="75"/>
      <c r="J59" s="75"/>
      <c r="K59" s="75"/>
      <c r="L59" s="75"/>
      <c r="M59" s="75"/>
      <c r="N59" s="75"/>
      <c r="O59" s="75"/>
      <c r="P59" s="75"/>
      <c r="Q59" s="75"/>
      <c r="R59" s="75"/>
      <c r="S59" s="75"/>
      <c r="T59" s="75"/>
      <c r="U59" s="75"/>
      <c r="V59" s="75"/>
      <c r="W59" s="75"/>
      <c r="X59" s="75"/>
      <c r="Y59" s="75"/>
      <c r="Z59" s="75"/>
      <c r="AA59" s="75"/>
      <c r="AB59" s="75"/>
      <c r="AC59" s="75"/>
      <c r="AD59" s="75"/>
      <c r="AE59" s="250" t="s">
        <v>158</v>
      </c>
      <c r="AF59" s="251"/>
      <c r="AG59" s="267"/>
      <c r="AH59" s="267"/>
      <c r="AI59" s="267"/>
      <c r="AJ59" s="268"/>
    </row>
    <row r="60" spans="1:36" ht="105" x14ac:dyDescent="0.25">
      <c r="A60" s="503"/>
      <c r="B60" s="501"/>
      <c r="C60" s="513"/>
      <c r="D60" s="513"/>
      <c r="E60" s="329" t="s">
        <v>714</v>
      </c>
      <c r="F60" s="337">
        <v>1.4200000000000001E-2</v>
      </c>
      <c r="G60" s="335" t="s">
        <v>699</v>
      </c>
      <c r="H60" s="260" t="s">
        <v>696</v>
      </c>
      <c r="I60" s="75"/>
      <c r="J60" s="75"/>
      <c r="K60" s="75"/>
      <c r="L60" s="75"/>
      <c r="M60" s="75"/>
      <c r="N60" s="75"/>
      <c r="O60" s="75"/>
      <c r="P60" s="75"/>
      <c r="R60" s="75"/>
      <c r="S60" s="75"/>
      <c r="T60" s="75"/>
      <c r="U60" s="75"/>
      <c r="V60" s="75"/>
      <c r="W60" s="75"/>
      <c r="Z60" s="75"/>
      <c r="AA60" s="75"/>
      <c r="AB60" s="75"/>
      <c r="AC60" s="75"/>
      <c r="AD60" s="75"/>
      <c r="AE60" s="250" t="s">
        <v>158</v>
      </c>
      <c r="AF60" s="251"/>
      <c r="AG60" s="267"/>
      <c r="AH60" s="267"/>
      <c r="AI60" s="267"/>
      <c r="AJ60" s="268"/>
    </row>
    <row r="61" spans="1:36" ht="56.45" customHeight="1" x14ac:dyDescent="0.25">
      <c r="A61" s="503"/>
      <c r="B61" s="501"/>
      <c r="C61" s="513"/>
      <c r="D61" s="513"/>
      <c r="E61" s="329" t="s">
        <v>715</v>
      </c>
      <c r="F61" s="337">
        <v>1.4200000000000001E-2</v>
      </c>
      <c r="G61" s="334" t="s">
        <v>720</v>
      </c>
      <c r="H61" s="260" t="s">
        <v>696</v>
      </c>
      <c r="I61" s="75"/>
      <c r="J61" s="75"/>
      <c r="K61" s="75"/>
      <c r="L61" s="75"/>
      <c r="M61" s="75"/>
      <c r="N61" s="75"/>
      <c r="O61" s="75"/>
      <c r="P61" s="75"/>
      <c r="Q61" s="75"/>
      <c r="R61" s="75"/>
      <c r="S61" s="75"/>
      <c r="T61" s="75"/>
      <c r="U61" s="75"/>
      <c r="V61" s="75"/>
      <c r="W61" s="75"/>
      <c r="X61" s="75"/>
      <c r="Y61" s="75"/>
      <c r="Z61" s="75"/>
      <c r="AA61" s="75"/>
      <c r="AB61" s="75"/>
      <c r="AC61" s="75"/>
      <c r="AD61" s="75"/>
      <c r="AE61" s="250" t="s">
        <v>158</v>
      </c>
      <c r="AF61" s="251"/>
      <c r="AG61" s="267"/>
      <c r="AH61" s="267"/>
      <c r="AI61" s="267"/>
      <c r="AJ61" s="268"/>
    </row>
    <row r="62" spans="1:36" ht="82.9" customHeight="1" x14ac:dyDescent="0.25">
      <c r="A62" s="503"/>
      <c r="B62" s="501"/>
      <c r="C62" s="513"/>
      <c r="D62" s="513"/>
      <c r="E62" s="329" t="s">
        <v>716</v>
      </c>
      <c r="F62" s="337">
        <v>1.4200000000000001E-2</v>
      </c>
      <c r="G62" s="334" t="s">
        <v>720</v>
      </c>
      <c r="H62" s="260" t="s">
        <v>696</v>
      </c>
      <c r="I62" s="75"/>
      <c r="J62" s="75"/>
      <c r="K62" s="75"/>
      <c r="L62" s="75"/>
      <c r="M62" s="75"/>
      <c r="N62" s="75"/>
      <c r="O62" s="75"/>
      <c r="P62" s="75"/>
      <c r="Q62" s="75"/>
      <c r="R62" s="75"/>
      <c r="S62" s="75"/>
      <c r="T62" s="75"/>
      <c r="U62" s="75"/>
      <c r="V62" s="75"/>
      <c r="W62" s="75"/>
      <c r="X62" s="75"/>
      <c r="Y62" s="75"/>
      <c r="Z62" s="75"/>
      <c r="AA62" s="75"/>
      <c r="AB62" s="75"/>
      <c r="AC62" s="75"/>
      <c r="AD62" s="75"/>
      <c r="AE62" s="250" t="s">
        <v>158</v>
      </c>
      <c r="AF62" s="251"/>
      <c r="AG62" s="267"/>
      <c r="AH62" s="267"/>
      <c r="AI62" s="267"/>
      <c r="AJ62" s="268"/>
    </row>
    <row r="63" spans="1:36" ht="129.6" customHeight="1" x14ac:dyDescent="0.25">
      <c r="A63" s="503"/>
      <c r="B63" s="501"/>
      <c r="C63" s="513"/>
      <c r="D63" s="513"/>
      <c r="E63" s="339" t="s">
        <v>717</v>
      </c>
      <c r="F63" s="337">
        <v>1.4200000000000001E-2</v>
      </c>
      <c r="G63" s="334" t="s">
        <v>720</v>
      </c>
      <c r="H63" s="260" t="s">
        <v>696</v>
      </c>
      <c r="I63" s="75"/>
      <c r="J63" s="75"/>
      <c r="K63" s="75"/>
      <c r="L63" s="75"/>
      <c r="M63" s="75"/>
      <c r="N63" s="75"/>
      <c r="O63" s="75"/>
      <c r="P63" s="75"/>
      <c r="Q63" s="75"/>
      <c r="R63" s="75"/>
      <c r="S63" s="75"/>
      <c r="T63" s="75"/>
      <c r="U63" s="75"/>
      <c r="V63" s="75"/>
      <c r="W63" s="75"/>
      <c r="X63" s="75"/>
      <c r="Y63" s="75"/>
      <c r="Z63" s="75"/>
      <c r="AA63" s="75"/>
      <c r="AB63" s="75"/>
      <c r="AC63" s="75"/>
      <c r="AD63" s="75"/>
      <c r="AE63" s="250" t="s">
        <v>158</v>
      </c>
      <c r="AF63" s="251"/>
      <c r="AG63" s="267"/>
      <c r="AH63" s="267"/>
      <c r="AI63" s="267"/>
      <c r="AJ63" s="268"/>
    </row>
    <row r="64" spans="1:36" ht="90" x14ac:dyDescent="0.25">
      <c r="A64" s="503"/>
      <c r="B64" s="501"/>
      <c r="C64" s="514"/>
      <c r="D64" s="514"/>
      <c r="E64" s="340" t="s">
        <v>718</v>
      </c>
      <c r="F64" s="337">
        <v>1.4200000000000001E-2</v>
      </c>
      <c r="G64" s="335" t="s">
        <v>719</v>
      </c>
      <c r="H64" s="252" t="s">
        <v>576</v>
      </c>
      <c r="I64" s="75"/>
      <c r="J64" s="75"/>
      <c r="K64" s="75"/>
      <c r="L64" s="75"/>
      <c r="M64" s="75"/>
      <c r="N64" s="75"/>
      <c r="O64" s="75"/>
      <c r="P64" s="75"/>
      <c r="Q64" s="75"/>
      <c r="R64" s="75"/>
      <c r="S64" s="250" t="s">
        <v>156</v>
      </c>
      <c r="T64" s="251"/>
      <c r="U64" s="75"/>
      <c r="V64" s="75"/>
      <c r="W64" s="75"/>
      <c r="X64" s="75"/>
      <c r="Y64" s="75"/>
      <c r="Z64" s="75"/>
      <c r="AA64" s="75"/>
      <c r="AB64" s="75"/>
      <c r="AC64" s="75"/>
      <c r="AD64" s="75"/>
      <c r="AE64" s="75"/>
      <c r="AF64" s="75"/>
      <c r="AG64" s="267"/>
      <c r="AH64" s="267"/>
      <c r="AI64" s="267"/>
      <c r="AJ64" s="268"/>
    </row>
    <row r="65" spans="1:4" x14ac:dyDescent="0.25">
      <c r="A65" s="75"/>
      <c r="B65" s="270"/>
      <c r="C65" s="278">
        <f>SUM(C9:C64)</f>
        <v>0</v>
      </c>
      <c r="D65" s="278">
        <f>SUM(D9:D63)</f>
        <v>0.5</v>
      </c>
    </row>
    <row r="66" spans="1:4" x14ac:dyDescent="0.25">
      <c r="B66" s="270"/>
    </row>
    <row r="67" spans="1:4" x14ac:dyDescent="0.25">
      <c r="B67" s="270"/>
    </row>
    <row r="68" spans="1:4" x14ac:dyDescent="0.25">
      <c r="B68" s="270"/>
    </row>
  </sheetData>
  <mergeCells count="25">
    <mergeCell ref="C58:C64"/>
    <mergeCell ref="D58:D64"/>
    <mergeCell ref="C10:C17"/>
    <mergeCell ref="A36:A46"/>
    <mergeCell ref="D47:D56"/>
    <mergeCell ref="C47:C56"/>
    <mergeCell ref="B2:AJ4"/>
    <mergeCell ref="A6:AJ6"/>
    <mergeCell ref="E7:H7"/>
    <mergeCell ref="I7:AF7"/>
    <mergeCell ref="AG7:AI7"/>
    <mergeCell ref="A18:A35"/>
    <mergeCell ref="B18:B35"/>
    <mergeCell ref="D18:D35"/>
    <mergeCell ref="C36:C46"/>
    <mergeCell ref="D36:D46"/>
    <mergeCell ref="A9:A17"/>
    <mergeCell ref="B9:B17"/>
    <mergeCell ref="D9:D17"/>
    <mergeCell ref="C18:C35"/>
    <mergeCell ref="B47:B57"/>
    <mergeCell ref="B58:B64"/>
    <mergeCell ref="A47:A56"/>
    <mergeCell ref="A58:A64"/>
    <mergeCell ref="B36:B46"/>
  </mergeCells>
  <conditionalFormatting sqref="N9">
    <cfRule type="cellIs" dxfId="29" priority="59" operator="lessThan">
      <formula>0.05</formula>
    </cfRule>
  </conditionalFormatting>
  <conditionalFormatting sqref="R19">
    <cfRule type="cellIs" dxfId="28" priority="51" operator="lessThan">
      <formula>0.0333</formula>
    </cfRule>
  </conditionalFormatting>
  <conditionalFormatting sqref="T20:T21">
    <cfRule type="cellIs" dxfId="27" priority="49" operator="lessThan">
      <formula>0.0333</formula>
    </cfRule>
  </conditionalFormatting>
  <conditionalFormatting sqref="N36">
    <cfRule type="cellIs" dxfId="26" priority="46" operator="lessThan">
      <formula>0.025</formula>
    </cfRule>
  </conditionalFormatting>
  <conditionalFormatting sqref="N18">
    <cfRule type="cellIs" dxfId="25" priority="33" operator="lessThan">
      <formula>0.0333</formula>
    </cfRule>
  </conditionalFormatting>
  <conditionalFormatting sqref="T11">
    <cfRule type="cellIs" dxfId="24" priority="26" operator="lessThan">
      <formula>0.0062</formula>
    </cfRule>
  </conditionalFormatting>
  <conditionalFormatting sqref="AF11">
    <cfRule type="cellIs" dxfId="23" priority="25" operator="lessThan">
      <formula>0.0062</formula>
    </cfRule>
  </conditionalFormatting>
  <conditionalFormatting sqref="N10">
    <cfRule type="cellIs" dxfId="22" priority="24" operator="lessThan">
      <formula>0.0062</formula>
    </cfRule>
  </conditionalFormatting>
  <conditionalFormatting sqref="L12">
    <cfRule type="cellIs" dxfId="21" priority="23" operator="lessThan">
      <formula>0.0062</formula>
    </cfRule>
  </conditionalFormatting>
  <conditionalFormatting sqref="T13:T17">
    <cfRule type="cellIs" dxfId="20" priority="22" operator="lessThan">
      <formula>0.0062</formula>
    </cfRule>
  </conditionalFormatting>
  <conditionalFormatting sqref="AD22">
    <cfRule type="cellIs" dxfId="19" priority="21" operator="lessThan">
      <formula>0.0062</formula>
    </cfRule>
  </conditionalFormatting>
  <conditionalFormatting sqref="AF23">
    <cfRule type="cellIs" dxfId="18" priority="20" operator="lessThan">
      <formula>0.0062</formula>
    </cfRule>
  </conditionalFormatting>
  <conditionalFormatting sqref="T24:T37">
    <cfRule type="cellIs" dxfId="17" priority="18" operator="lessThan">
      <formula>0.00415</formula>
    </cfRule>
  </conditionalFormatting>
  <conditionalFormatting sqref="AF24:AF36">
    <cfRule type="cellIs" dxfId="16" priority="16" operator="lessThan">
      <formula>0.00415</formula>
    </cfRule>
  </conditionalFormatting>
  <conditionalFormatting sqref="AF37">
    <cfRule type="cellIs" dxfId="15" priority="15" operator="lessThan">
      <formula>0.00415</formula>
    </cfRule>
  </conditionalFormatting>
  <conditionalFormatting sqref="AD38">
    <cfRule type="cellIs" dxfId="14" priority="14" operator="lessThan">
      <formula>0.00415</formula>
    </cfRule>
  </conditionalFormatting>
  <conditionalFormatting sqref="R39">
    <cfRule type="cellIs" dxfId="13" priority="13" operator="lessThan">
      <formula>0.00415</formula>
    </cfRule>
  </conditionalFormatting>
  <conditionalFormatting sqref="AF40">
    <cfRule type="cellIs" dxfId="12" priority="12" operator="lessThan">
      <formula>0.00415</formula>
    </cfRule>
  </conditionalFormatting>
  <conditionalFormatting sqref="N41">
    <cfRule type="cellIs" dxfId="11" priority="11" operator="lessThan">
      <formula>0.00415</formula>
    </cfRule>
  </conditionalFormatting>
  <conditionalFormatting sqref="Z41">
    <cfRule type="cellIs" dxfId="10" priority="10" operator="lessThan">
      <formula>0.00415</formula>
    </cfRule>
  </conditionalFormatting>
  <conditionalFormatting sqref="T42:T44">
    <cfRule type="cellIs" dxfId="9" priority="9" operator="lessThan">
      <formula>0.00415</formula>
    </cfRule>
  </conditionalFormatting>
  <conditionalFormatting sqref="Z45">
    <cfRule type="cellIs" dxfId="8" priority="8" operator="lessThan">
      <formula>0.00415</formula>
    </cfRule>
  </conditionalFormatting>
  <conditionalFormatting sqref="AF46">
    <cfRule type="cellIs" dxfId="7" priority="7" operator="lessThan">
      <formula>0.00415</formula>
    </cfRule>
  </conditionalFormatting>
  <conditionalFormatting sqref="T49:T56">
    <cfRule type="cellIs" dxfId="6" priority="5" operator="lessThan">
      <formula>0.00415</formula>
    </cfRule>
  </conditionalFormatting>
  <conditionalFormatting sqref="AF49:AF56">
    <cfRule type="cellIs" dxfId="5" priority="4" operator="lessThan">
      <formula>0.00415</formula>
    </cfRule>
  </conditionalFormatting>
  <conditionalFormatting sqref="AF47:AF48">
    <cfRule type="cellIs" dxfId="4" priority="3" operator="lessThan">
      <formula>0.00415</formula>
    </cfRule>
  </conditionalFormatting>
  <conditionalFormatting sqref="AF58:AF63">
    <cfRule type="cellIs" dxfId="3" priority="2" operator="lessThan">
      <formula>0.00415</formula>
    </cfRule>
  </conditionalFormatting>
  <conditionalFormatting sqref="T64">
    <cfRule type="cellIs" dxfId="2" priority="1" operator="lessThan">
      <formula>0.00415</formula>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A5225-4B3D-4847-B9AF-513B4C97731F}">
  <sheetPr>
    <tabColor rgb="FF00B0F0"/>
  </sheetPr>
  <dimension ref="A1:AD20"/>
  <sheetViews>
    <sheetView zoomScale="70" zoomScaleNormal="70" workbookViewId="0">
      <selection activeCell="A3" sqref="A3"/>
    </sheetView>
  </sheetViews>
  <sheetFormatPr baseColWidth="10" defaultColWidth="9.140625" defaultRowHeight="15" x14ac:dyDescent="0.25"/>
  <cols>
    <col min="2" max="2" width="16" customWidth="1"/>
    <col min="3" max="3" width="50.85546875" customWidth="1"/>
    <col min="4" max="4" width="13.7109375" customWidth="1"/>
    <col min="5" max="5" width="26" customWidth="1"/>
    <col min="6" max="6" width="30.28515625" bestFit="1" customWidth="1"/>
    <col min="16" max="16" width="14.7109375" bestFit="1" customWidth="1"/>
    <col min="24" max="24" width="19.42578125" customWidth="1"/>
    <col min="25" max="25" width="12" bestFit="1" customWidth="1"/>
    <col min="28" max="28" width="21.5703125" bestFit="1" customWidth="1"/>
    <col min="29" max="29" width="12" bestFit="1" customWidth="1"/>
    <col min="30" max="30" width="19.140625" customWidth="1"/>
  </cols>
  <sheetData>
    <row r="1" spans="1:30" ht="20.25" thickBot="1" x14ac:dyDescent="0.3">
      <c r="A1" s="516" t="s">
        <v>668</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8"/>
    </row>
    <row r="2" spans="1:30" ht="34.5" customHeight="1" thickBot="1" x14ac:dyDescent="0.3">
      <c r="A2" s="234"/>
      <c r="B2" s="234"/>
      <c r="C2" s="523"/>
      <c r="D2" s="524"/>
      <c r="E2" s="524"/>
      <c r="F2" s="523" t="s">
        <v>749</v>
      </c>
      <c r="G2" s="524"/>
      <c r="H2" s="524"/>
      <c r="I2" s="524"/>
      <c r="J2" s="524"/>
      <c r="K2" s="524"/>
      <c r="L2" s="524"/>
      <c r="M2" s="524"/>
      <c r="N2" s="524"/>
      <c r="O2" s="524"/>
      <c r="P2" s="524"/>
      <c r="Q2" s="524"/>
      <c r="R2" s="524"/>
      <c r="S2" s="524"/>
      <c r="T2" s="524"/>
      <c r="U2" s="524"/>
      <c r="V2" s="524"/>
      <c r="W2" s="524"/>
      <c r="X2" s="524"/>
      <c r="Y2" s="524"/>
      <c r="Z2" s="524"/>
      <c r="AA2" s="524"/>
      <c r="AB2" s="524"/>
      <c r="AC2" s="525"/>
      <c r="AD2" s="256" t="s">
        <v>418</v>
      </c>
    </row>
    <row r="3" spans="1:30" ht="46.15" customHeight="1" x14ac:dyDescent="0.25">
      <c r="A3" s="237" t="s">
        <v>125</v>
      </c>
      <c r="B3" s="238" t="s">
        <v>126</v>
      </c>
      <c r="C3" s="241" t="s">
        <v>420</v>
      </c>
      <c r="D3" s="257" t="s">
        <v>129</v>
      </c>
      <c r="E3" s="242" t="s">
        <v>422</v>
      </c>
      <c r="F3" s="244" t="s">
        <v>423</v>
      </c>
      <c r="G3" s="257" t="s">
        <v>134</v>
      </c>
      <c r="H3" s="244" t="s">
        <v>727</v>
      </c>
      <c r="I3" s="257" t="s">
        <v>134</v>
      </c>
      <c r="J3" s="244" t="s">
        <v>728</v>
      </c>
      <c r="K3" s="257" t="s">
        <v>134</v>
      </c>
      <c r="L3" s="244" t="s">
        <v>729</v>
      </c>
      <c r="M3" s="257" t="s">
        <v>134</v>
      </c>
      <c r="N3" s="244" t="s">
        <v>730</v>
      </c>
      <c r="O3" s="257" t="s">
        <v>134</v>
      </c>
      <c r="P3" s="244" t="s">
        <v>731</v>
      </c>
      <c r="Q3" s="257" t="s">
        <v>134</v>
      </c>
      <c r="R3" s="244" t="s">
        <v>732</v>
      </c>
      <c r="S3" s="257" t="s">
        <v>134</v>
      </c>
      <c r="T3" s="244" t="s">
        <v>733</v>
      </c>
      <c r="U3" s="257" t="s">
        <v>134</v>
      </c>
      <c r="V3" s="244" t="s">
        <v>734</v>
      </c>
      <c r="W3" s="257" t="s">
        <v>134</v>
      </c>
      <c r="X3" s="244" t="s">
        <v>735</v>
      </c>
      <c r="Y3" s="257" t="s">
        <v>134</v>
      </c>
      <c r="Z3" s="244" t="s">
        <v>736</v>
      </c>
      <c r="AA3" s="257" t="s">
        <v>134</v>
      </c>
      <c r="AB3" s="244" t="s">
        <v>737</v>
      </c>
      <c r="AC3" s="257" t="s">
        <v>134</v>
      </c>
      <c r="AD3" s="245">
        <v>2026</v>
      </c>
    </row>
    <row r="4" spans="1:30" ht="51.75" customHeight="1" x14ac:dyDescent="0.25">
      <c r="A4" s="526">
        <v>1</v>
      </c>
      <c r="B4" s="527" t="s">
        <v>725</v>
      </c>
      <c r="C4" s="341" t="s">
        <v>669</v>
      </c>
      <c r="D4" s="342">
        <v>3.5700000000000003E-2</v>
      </c>
      <c r="E4" s="343" t="s">
        <v>670</v>
      </c>
      <c r="F4" s="344" t="s">
        <v>428</v>
      </c>
      <c r="G4" s="255"/>
      <c r="H4" s="75"/>
      <c r="I4" s="75"/>
      <c r="J4" s="75"/>
      <c r="K4" s="75"/>
      <c r="L4" s="75"/>
      <c r="M4" s="75"/>
      <c r="N4" s="75"/>
      <c r="O4" s="75"/>
      <c r="P4" s="75"/>
      <c r="Q4" s="75"/>
      <c r="R4" s="75"/>
      <c r="S4" s="75"/>
      <c r="T4" s="75"/>
      <c r="U4" s="75"/>
      <c r="V4" s="75"/>
      <c r="W4" s="75"/>
      <c r="X4" s="258" t="s">
        <v>390</v>
      </c>
      <c r="Y4" s="296"/>
      <c r="Z4" s="75"/>
      <c r="AA4" s="75"/>
      <c r="AB4" s="75"/>
      <c r="AC4" s="75"/>
      <c r="AD4" s="253"/>
    </row>
    <row r="5" spans="1:30" ht="70.5" customHeight="1" x14ac:dyDescent="0.25">
      <c r="A5" s="526"/>
      <c r="B5" s="527"/>
      <c r="C5" s="341" t="s">
        <v>671</v>
      </c>
      <c r="D5" s="342">
        <v>3.5700000000000003E-2</v>
      </c>
      <c r="E5" s="343" t="s">
        <v>672</v>
      </c>
      <c r="F5" s="344" t="s">
        <v>428</v>
      </c>
      <c r="G5" s="75"/>
      <c r="H5" s="75"/>
      <c r="I5" s="75"/>
      <c r="J5" s="75"/>
      <c r="K5" s="75"/>
      <c r="L5" s="75"/>
      <c r="M5" s="75"/>
      <c r="N5" s="75"/>
      <c r="O5" s="75"/>
      <c r="P5" s="75"/>
      <c r="Q5" s="131"/>
      <c r="R5" s="75"/>
      <c r="S5" s="75"/>
      <c r="T5" s="75"/>
      <c r="U5" s="75"/>
      <c r="V5" s="75"/>
      <c r="W5" s="75"/>
      <c r="X5" s="75"/>
      <c r="Y5" s="261"/>
      <c r="Z5" s="75"/>
      <c r="AA5" s="75"/>
      <c r="AB5" s="279" t="s">
        <v>158</v>
      </c>
      <c r="AC5" s="296"/>
      <c r="AD5" s="262"/>
    </row>
    <row r="6" spans="1:30" ht="88.5" customHeight="1" x14ac:dyDescent="0.25">
      <c r="A6" s="526"/>
      <c r="B6" s="527"/>
      <c r="C6" s="341" t="s">
        <v>673</v>
      </c>
      <c r="D6" s="342">
        <v>3.5700000000000003E-2</v>
      </c>
      <c r="E6" s="343" t="s">
        <v>674</v>
      </c>
      <c r="F6" s="344" t="s">
        <v>428</v>
      </c>
      <c r="G6" s="75"/>
      <c r="H6" s="75"/>
      <c r="I6" s="75"/>
      <c r="J6" s="75"/>
      <c r="K6" s="75"/>
      <c r="L6" s="75"/>
      <c r="M6" s="75"/>
      <c r="N6" s="75"/>
      <c r="O6" s="75"/>
      <c r="P6" s="75"/>
      <c r="Q6" s="149"/>
      <c r="R6" s="75"/>
      <c r="S6" s="75"/>
      <c r="T6" s="75"/>
      <c r="U6" s="75"/>
      <c r="V6" s="75"/>
      <c r="W6" s="75"/>
      <c r="X6" s="258" t="s">
        <v>501</v>
      </c>
      <c r="Y6" s="296"/>
      <c r="Z6" s="75"/>
      <c r="AA6" s="75"/>
      <c r="AB6" s="75"/>
      <c r="AC6" s="75"/>
      <c r="AD6" s="253"/>
    </row>
    <row r="7" spans="1:30" ht="67.5" customHeight="1" x14ac:dyDescent="0.25">
      <c r="A7" s="526"/>
      <c r="B7" s="527"/>
      <c r="C7" s="341" t="s">
        <v>675</v>
      </c>
      <c r="D7" s="342">
        <v>3.5700000000000003E-2</v>
      </c>
      <c r="E7" s="343" t="s">
        <v>676</v>
      </c>
      <c r="F7" s="344" t="s">
        <v>428</v>
      </c>
      <c r="G7" s="75"/>
      <c r="H7" s="75"/>
      <c r="I7" s="75"/>
      <c r="J7" s="75"/>
      <c r="K7" s="75"/>
      <c r="L7" s="75"/>
      <c r="M7" s="75"/>
      <c r="N7" s="75"/>
      <c r="O7" s="75"/>
      <c r="P7" s="75"/>
      <c r="Q7" s="75"/>
      <c r="R7" s="75"/>
      <c r="S7" s="75"/>
      <c r="T7" s="75"/>
      <c r="U7" s="75"/>
      <c r="V7" s="75"/>
      <c r="W7" s="75"/>
      <c r="X7" s="258" t="s">
        <v>501</v>
      </c>
      <c r="Y7" s="296"/>
      <c r="Z7" s="75"/>
      <c r="AA7" s="75"/>
      <c r="AB7" s="75"/>
      <c r="AC7" s="75"/>
      <c r="AD7" s="253"/>
    </row>
    <row r="8" spans="1:30" ht="150" customHeight="1" x14ac:dyDescent="0.25">
      <c r="A8" s="526"/>
      <c r="B8" s="527"/>
      <c r="C8" s="341" t="s">
        <v>691</v>
      </c>
      <c r="D8" s="342">
        <v>3.5700000000000003E-2</v>
      </c>
      <c r="E8" s="343" t="s">
        <v>672</v>
      </c>
      <c r="F8" s="344" t="s">
        <v>428</v>
      </c>
      <c r="G8" s="75"/>
      <c r="H8" s="75"/>
      <c r="I8" s="75"/>
      <c r="J8" s="75"/>
      <c r="K8" s="75"/>
      <c r="L8" s="75"/>
      <c r="M8" s="75"/>
      <c r="N8" s="75"/>
      <c r="O8" s="75"/>
      <c r="P8" s="75"/>
      <c r="Q8" s="75"/>
      <c r="R8" s="75"/>
      <c r="S8" s="75"/>
      <c r="T8" s="75"/>
      <c r="U8" s="75"/>
      <c r="V8" s="75"/>
      <c r="W8" s="75"/>
      <c r="X8" s="75"/>
      <c r="Y8" s="75"/>
      <c r="Z8" s="75"/>
      <c r="AA8" s="75"/>
      <c r="AB8" s="258" t="s">
        <v>158</v>
      </c>
      <c r="AC8" s="296"/>
      <c r="AD8" s="253"/>
    </row>
    <row r="9" spans="1:30" ht="73.5" customHeight="1" x14ac:dyDescent="0.25">
      <c r="A9" s="526"/>
      <c r="B9" s="527"/>
      <c r="C9" s="341" t="s">
        <v>677</v>
      </c>
      <c r="D9" s="342">
        <v>3.5700000000000003E-2</v>
      </c>
      <c r="E9" s="343" t="s">
        <v>672</v>
      </c>
      <c r="F9" s="344" t="s">
        <v>428</v>
      </c>
      <c r="G9" s="75"/>
      <c r="H9" s="75"/>
      <c r="I9" s="75"/>
      <c r="J9" s="75"/>
      <c r="K9" s="75"/>
      <c r="L9" s="75"/>
      <c r="M9" s="75"/>
      <c r="N9" s="75"/>
      <c r="O9" s="75"/>
      <c r="P9" s="75"/>
      <c r="Q9" s="75"/>
      <c r="R9" s="75"/>
      <c r="S9" s="75"/>
      <c r="T9" s="75"/>
      <c r="U9" s="75"/>
      <c r="V9" s="75"/>
      <c r="W9" s="75"/>
      <c r="X9" s="75"/>
      <c r="Y9" s="75"/>
      <c r="Z9" s="75"/>
      <c r="AA9" s="75"/>
      <c r="AB9" s="258" t="s">
        <v>158</v>
      </c>
      <c r="AC9" s="296"/>
      <c r="AD9" s="253"/>
    </row>
    <row r="10" spans="1:30" ht="79.5" customHeight="1" x14ac:dyDescent="0.25">
      <c r="A10" s="526"/>
      <c r="B10" s="527"/>
      <c r="C10" s="341" t="s">
        <v>678</v>
      </c>
      <c r="D10" s="342">
        <v>3.5700000000000003E-2</v>
      </c>
      <c r="E10" s="343" t="s">
        <v>679</v>
      </c>
      <c r="F10" s="344" t="s">
        <v>428</v>
      </c>
      <c r="G10" s="75"/>
      <c r="H10" s="75"/>
      <c r="I10" s="75"/>
      <c r="J10" s="75"/>
      <c r="K10" s="75"/>
      <c r="L10" s="75"/>
      <c r="M10" s="75"/>
      <c r="N10" s="75"/>
      <c r="O10" s="75"/>
      <c r="P10" s="75"/>
      <c r="Q10" s="75"/>
      <c r="R10" s="75"/>
      <c r="S10" s="75"/>
      <c r="T10" s="75"/>
      <c r="U10" s="75"/>
      <c r="V10" s="75"/>
      <c r="W10" s="75"/>
      <c r="X10" s="75"/>
      <c r="Y10" s="75"/>
      <c r="Z10" s="75"/>
      <c r="AA10" s="75"/>
      <c r="AB10" s="258" t="s">
        <v>158</v>
      </c>
      <c r="AC10" s="296"/>
      <c r="AD10" s="253"/>
    </row>
    <row r="11" spans="1:30" ht="66" customHeight="1" x14ac:dyDescent="0.25">
      <c r="A11" s="526"/>
      <c r="B11" s="527"/>
      <c r="C11" s="341" t="s">
        <v>680</v>
      </c>
      <c r="D11" s="342">
        <v>3.5700000000000003E-2</v>
      </c>
      <c r="E11" s="343" t="s">
        <v>674</v>
      </c>
      <c r="F11" s="344" t="s">
        <v>428</v>
      </c>
      <c r="G11" s="75"/>
      <c r="H11" s="75"/>
      <c r="I11" s="75"/>
      <c r="J11" s="75"/>
      <c r="K11" s="75"/>
      <c r="L11" s="75"/>
      <c r="M11" s="75"/>
      <c r="N11" s="75"/>
      <c r="O11" s="75"/>
      <c r="P11" s="75"/>
      <c r="Q11" s="75"/>
      <c r="R11" s="75"/>
      <c r="S11" s="75"/>
      <c r="T11" s="75"/>
      <c r="U11" s="75"/>
      <c r="V11" s="75"/>
      <c r="W11" s="75"/>
      <c r="X11" s="75"/>
      <c r="Y11" s="75"/>
      <c r="Z11" s="75"/>
      <c r="AA11" s="75"/>
      <c r="AB11" s="258" t="s">
        <v>158</v>
      </c>
      <c r="AC11" s="296"/>
      <c r="AD11" s="253"/>
    </row>
    <row r="12" spans="1:30" ht="55.5" customHeight="1" x14ac:dyDescent="0.25">
      <c r="A12" s="526"/>
      <c r="B12" s="527"/>
      <c r="C12" s="341" t="s">
        <v>681</v>
      </c>
      <c r="D12" s="342">
        <v>3.5700000000000003E-2</v>
      </c>
      <c r="E12" s="343" t="s">
        <v>660</v>
      </c>
      <c r="F12" s="344" t="s">
        <v>428</v>
      </c>
      <c r="G12" s="75"/>
      <c r="H12" s="75"/>
      <c r="I12" s="75"/>
      <c r="J12" s="75"/>
      <c r="K12" s="75"/>
      <c r="L12" s="75"/>
      <c r="M12" s="75"/>
      <c r="N12" s="75"/>
      <c r="O12" s="75"/>
      <c r="P12" s="258" t="s">
        <v>156</v>
      </c>
      <c r="Q12" s="296"/>
      <c r="R12" s="75"/>
      <c r="S12" s="75"/>
      <c r="T12" s="75"/>
      <c r="U12" s="75"/>
      <c r="V12" s="75"/>
      <c r="W12" s="75"/>
      <c r="Z12" s="75"/>
      <c r="AA12" s="75"/>
      <c r="AB12" s="75"/>
      <c r="AC12" s="75"/>
      <c r="AD12" s="253"/>
    </row>
    <row r="13" spans="1:30" ht="59.25" customHeight="1" x14ac:dyDescent="0.25">
      <c r="A13" s="526"/>
      <c r="B13" s="527"/>
      <c r="C13" s="341" t="s">
        <v>682</v>
      </c>
      <c r="D13" s="342">
        <v>3.5700000000000003E-2</v>
      </c>
      <c r="E13" s="343" t="s">
        <v>672</v>
      </c>
      <c r="F13" s="344" t="s">
        <v>428</v>
      </c>
      <c r="G13" s="75"/>
      <c r="H13" s="75"/>
      <c r="I13" s="75"/>
      <c r="J13" s="75"/>
      <c r="K13" s="75"/>
      <c r="L13" s="75"/>
      <c r="M13" s="75"/>
      <c r="N13" s="75"/>
      <c r="O13" s="75"/>
      <c r="P13" s="258" t="s">
        <v>156</v>
      </c>
      <c r="Q13" s="296"/>
      <c r="R13" s="75"/>
      <c r="S13" s="75"/>
      <c r="T13" s="75"/>
      <c r="U13" s="75"/>
      <c r="V13" s="75"/>
      <c r="W13" s="75"/>
      <c r="Z13" s="75"/>
      <c r="AA13" s="75"/>
      <c r="AB13" s="75"/>
      <c r="AC13" s="75"/>
      <c r="AD13" s="253"/>
    </row>
    <row r="14" spans="1:30" ht="71.25" customHeight="1" x14ac:dyDescent="0.25">
      <c r="A14" s="526"/>
      <c r="B14" s="527"/>
      <c r="C14" s="341" t="s">
        <v>683</v>
      </c>
      <c r="D14" s="342">
        <v>3.5700000000000003E-2</v>
      </c>
      <c r="E14" s="343" t="s">
        <v>672</v>
      </c>
      <c r="F14" s="344" t="s">
        <v>428</v>
      </c>
      <c r="G14" s="75"/>
      <c r="H14" s="75"/>
      <c r="I14" s="75"/>
      <c r="J14" s="75"/>
      <c r="K14" s="75"/>
      <c r="L14" s="75"/>
      <c r="M14" s="75"/>
      <c r="N14" s="75"/>
      <c r="O14" s="75"/>
      <c r="P14" s="258" t="s">
        <v>156</v>
      </c>
      <c r="Q14" s="296"/>
      <c r="R14" s="75"/>
      <c r="S14" s="75"/>
      <c r="T14" s="75"/>
      <c r="U14" s="75"/>
      <c r="V14" s="75"/>
      <c r="W14" s="75"/>
      <c r="Z14" s="75"/>
      <c r="AA14" s="75"/>
      <c r="AB14" s="75"/>
      <c r="AC14" s="75"/>
      <c r="AD14" s="253"/>
    </row>
    <row r="15" spans="1:30" ht="67.5" customHeight="1" x14ac:dyDescent="0.25">
      <c r="A15" s="526"/>
      <c r="B15" s="527"/>
      <c r="C15" s="341" t="s">
        <v>684</v>
      </c>
      <c r="D15" s="342">
        <v>3.5700000000000003E-2</v>
      </c>
      <c r="E15" s="343" t="s">
        <v>672</v>
      </c>
      <c r="F15" s="344" t="s">
        <v>428</v>
      </c>
      <c r="G15" s="75"/>
      <c r="H15" s="75"/>
      <c r="I15" s="75"/>
      <c r="J15" s="75"/>
      <c r="K15" s="75"/>
      <c r="L15" s="75"/>
      <c r="M15" s="75"/>
      <c r="N15" s="75"/>
      <c r="O15" s="75"/>
      <c r="P15" s="258" t="s">
        <v>156</v>
      </c>
      <c r="Q15" s="296"/>
      <c r="R15" s="75"/>
      <c r="S15" s="75"/>
      <c r="T15" s="75"/>
      <c r="U15" s="75"/>
      <c r="V15" s="75"/>
      <c r="W15" s="75"/>
      <c r="X15" s="75"/>
      <c r="Y15" s="75"/>
      <c r="Z15" s="75"/>
      <c r="AA15" s="75"/>
      <c r="AB15" s="75"/>
      <c r="AC15" s="75"/>
      <c r="AD15" s="253"/>
    </row>
    <row r="16" spans="1:30" ht="72.75" customHeight="1" x14ac:dyDescent="0.25">
      <c r="A16" s="526"/>
      <c r="B16" s="527"/>
      <c r="C16" s="341" t="s">
        <v>685</v>
      </c>
      <c r="D16" s="342">
        <v>3.5700000000000003E-2</v>
      </c>
      <c r="E16" s="343" t="s">
        <v>674</v>
      </c>
      <c r="F16" s="344" t="s">
        <v>428</v>
      </c>
      <c r="G16" s="75"/>
      <c r="H16" s="75"/>
      <c r="I16" s="75"/>
      <c r="J16" s="75"/>
      <c r="K16" s="75"/>
      <c r="L16" s="75"/>
      <c r="M16" s="75"/>
      <c r="N16" s="75"/>
      <c r="O16" s="75"/>
      <c r="P16" s="75"/>
      <c r="Q16" s="75"/>
      <c r="R16" s="75"/>
      <c r="S16" s="75"/>
      <c r="T16" s="75"/>
      <c r="U16" s="75"/>
      <c r="V16" s="75"/>
      <c r="W16" s="75"/>
      <c r="X16" s="75"/>
      <c r="Y16" s="75"/>
      <c r="Z16" s="75"/>
      <c r="AA16" s="75"/>
      <c r="AB16" s="258" t="s">
        <v>158</v>
      </c>
      <c r="AC16" s="296"/>
      <c r="AD16" s="253"/>
    </row>
    <row r="17" spans="1:30" ht="49.5" customHeight="1" x14ac:dyDescent="0.25">
      <c r="A17" s="526"/>
      <c r="B17" s="527"/>
      <c r="C17" s="341" t="s">
        <v>686</v>
      </c>
      <c r="D17" s="342">
        <v>3.5700000000000003E-2</v>
      </c>
      <c r="E17" s="343" t="s">
        <v>674</v>
      </c>
      <c r="F17" s="344" t="s">
        <v>428</v>
      </c>
      <c r="G17" s="75"/>
      <c r="H17" s="75"/>
      <c r="I17" s="75"/>
      <c r="J17" s="75"/>
      <c r="K17" s="75"/>
      <c r="L17" s="75"/>
      <c r="M17" s="75"/>
      <c r="N17" s="75"/>
      <c r="O17" s="75"/>
      <c r="P17" s="75"/>
      <c r="Q17" s="75"/>
      <c r="R17" s="75"/>
      <c r="S17" s="75"/>
      <c r="T17" s="75"/>
      <c r="U17" s="75"/>
      <c r="V17" s="75"/>
      <c r="W17" s="75"/>
      <c r="X17" s="75"/>
      <c r="Y17" s="75"/>
      <c r="Z17" s="75"/>
      <c r="AA17" s="75"/>
      <c r="AB17" s="258" t="s">
        <v>158</v>
      </c>
      <c r="AC17" s="296"/>
      <c r="AD17" s="253"/>
    </row>
    <row r="18" spans="1:30" ht="70.5" hidden="1" customHeight="1" x14ac:dyDescent="0.25">
      <c r="A18" s="526"/>
      <c r="B18" s="527"/>
      <c r="C18" s="341" t="s">
        <v>687</v>
      </c>
      <c r="D18" s="345"/>
      <c r="E18" s="346" t="s">
        <v>672</v>
      </c>
      <c r="F18" s="347" t="s">
        <v>428</v>
      </c>
      <c r="G18" s="75"/>
      <c r="H18" s="75"/>
      <c r="I18" s="75"/>
      <c r="J18" s="75"/>
      <c r="K18" s="75"/>
      <c r="L18" s="75"/>
      <c r="M18" s="75"/>
      <c r="N18" s="75"/>
      <c r="O18" s="75"/>
      <c r="P18" s="75"/>
      <c r="Q18" s="75"/>
      <c r="R18" s="75"/>
      <c r="S18" s="75"/>
      <c r="T18" s="75"/>
      <c r="U18" s="75"/>
      <c r="V18" s="75"/>
      <c r="W18" s="75"/>
      <c r="X18" s="75"/>
      <c r="Y18" s="75"/>
      <c r="Z18" s="75"/>
      <c r="AA18" s="75"/>
      <c r="AB18" s="75"/>
      <c r="AC18" s="75"/>
      <c r="AD18" s="253"/>
    </row>
    <row r="19" spans="1:30" ht="67.5" hidden="1" customHeight="1" x14ac:dyDescent="0.25">
      <c r="A19" s="526"/>
      <c r="B19" s="527"/>
      <c r="C19" s="341" t="s">
        <v>688</v>
      </c>
      <c r="D19" s="345"/>
      <c r="E19" s="346" t="s">
        <v>672</v>
      </c>
      <c r="F19" s="347" t="s">
        <v>428</v>
      </c>
      <c r="G19" s="75"/>
      <c r="H19" s="75"/>
      <c r="I19" s="75"/>
      <c r="J19" s="75"/>
      <c r="K19" s="75"/>
      <c r="L19" s="75"/>
      <c r="M19" s="75"/>
      <c r="N19" s="75"/>
      <c r="O19" s="75"/>
      <c r="P19" s="75"/>
      <c r="Q19" s="75"/>
      <c r="R19" s="75"/>
      <c r="S19" s="75"/>
      <c r="T19" s="75"/>
      <c r="U19" s="75"/>
      <c r="V19" s="75"/>
      <c r="W19" s="75"/>
      <c r="X19" s="75"/>
      <c r="Y19" s="75"/>
      <c r="Z19" s="75"/>
      <c r="AA19" s="75"/>
      <c r="AB19" s="75"/>
      <c r="AC19" s="75"/>
      <c r="AD19" s="253"/>
    </row>
    <row r="20" spans="1:30" x14ac:dyDescent="0.25">
      <c r="B20" s="289" t="s">
        <v>509</v>
      </c>
      <c r="C20" s="297">
        <f>SUM(Y4,AC5,Y7,Y6,AC8,AC9,AC10,AC11,Q12,Q13,Q14,Q15,AC16,AC17)</f>
        <v>0</v>
      </c>
      <c r="D20" s="288"/>
      <c r="E20" s="259"/>
    </row>
  </sheetData>
  <mergeCells count="5">
    <mergeCell ref="A1:AD1"/>
    <mergeCell ref="C2:E2"/>
    <mergeCell ref="F2:AC2"/>
    <mergeCell ref="A4:A19"/>
    <mergeCell ref="B4:B19"/>
  </mergeCells>
  <conditionalFormatting sqref="Y4 Y6:Y7 AC5 AC8:AC11">
    <cfRule type="cellIs" dxfId="1" priority="5" operator="lessThan">
      <formula>0.0347</formula>
    </cfRule>
  </conditionalFormatting>
  <conditionalFormatting sqref="AC16:AC17 Q12:Q15">
    <cfRule type="cellIs" dxfId="0" priority="1" operator="lessThan">
      <formula>0.0347</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D332-9AC3-4D9C-B7BB-66AD8899EE33}">
  <sheetPr>
    <tabColor rgb="FF00B0F0"/>
  </sheetPr>
  <dimension ref="A1:C12"/>
  <sheetViews>
    <sheetView workbookViewId="0">
      <selection activeCell="F11" sqref="F11"/>
    </sheetView>
  </sheetViews>
  <sheetFormatPr baseColWidth="10" defaultColWidth="11.42578125" defaultRowHeight="15" x14ac:dyDescent="0.25"/>
  <cols>
    <col min="1" max="1" width="36.5703125" customWidth="1"/>
    <col min="2" max="2" width="42.7109375" customWidth="1"/>
    <col min="3" max="3" width="85" customWidth="1"/>
  </cols>
  <sheetData>
    <row r="1" spans="1:3" x14ac:dyDescent="0.25">
      <c r="A1" s="183" t="s">
        <v>510</v>
      </c>
      <c r="B1" s="187" t="s">
        <v>511</v>
      </c>
      <c r="C1" s="184" t="s">
        <v>512</v>
      </c>
    </row>
    <row r="2" spans="1:3" x14ac:dyDescent="0.25">
      <c r="A2" s="185" t="s">
        <v>513</v>
      </c>
      <c r="B2" s="191" t="s">
        <v>20</v>
      </c>
      <c r="C2" s="186" t="s">
        <v>20</v>
      </c>
    </row>
    <row r="3" spans="1:3" x14ac:dyDescent="0.25">
      <c r="A3" s="188" t="s">
        <v>514</v>
      </c>
      <c r="B3" s="528" t="s">
        <v>21</v>
      </c>
      <c r="C3" s="189" t="s">
        <v>466</v>
      </c>
    </row>
    <row r="4" spans="1:3" x14ac:dyDescent="0.25">
      <c r="A4" s="188" t="s">
        <v>515</v>
      </c>
      <c r="B4" s="529"/>
      <c r="C4" s="189" t="s">
        <v>436</v>
      </c>
    </row>
    <row r="5" spans="1:3" x14ac:dyDescent="0.25">
      <c r="A5" s="188" t="s">
        <v>496</v>
      </c>
      <c r="B5" s="529"/>
      <c r="C5" s="190" t="s">
        <v>497</v>
      </c>
    </row>
    <row r="6" spans="1:3" x14ac:dyDescent="0.25">
      <c r="A6" s="188" t="s">
        <v>516</v>
      </c>
      <c r="B6" s="529"/>
      <c r="C6" s="189" t="s">
        <v>517</v>
      </c>
    </row>
    <row r="7" spans="1:3" x14ac:dyDescent="0.25">
      <c r="A7" s="188" t="s">
        <v>518</v>
      </c>
      <c r="B7" s="529"/>
      <c r="C7" s="189" t="s">
        <v>451</v>
      </c>
    </row>
    <row r="8" spans="1:3" x14ac:dyDescent="0.25">
      <c r="A8" s="188" t="s">
        <v>519</v>
      </c>
      <c r="B8" s="530"/>
      <c r="C8" s="189" t="s">
        <v>520</v>
      </c>
    </row>
    <row r="9" spans="1:3" x14ac:dyDescent="0.25">
      <c r="A9" s="188" t="s">
        <v>521</v>
      </c>
      <c r="B9" s="528" t="s">
        <v>522</v>
      </c>
      <c r="C9" s="532" t="s">
        <v>522</v>
      </c>
    </row>
    <row r="10" spans="1:3" x14ac:dyDescent="0.25">
      <c r="A10" s="188" t="s">
        <v>523</v>
      </c>
      <c r="B10" s="530"/>
      <c r="C10" s="532"/>
    </row>
    <row r="11" spans="1:3" x14ac:dyDescent="0.25">
      <c r="A11" s="188" t="s">
        <v>524</v>
      </c>
      <c r="B11" s="528" t="s">
        <v>73</v>
      </c>
      <c r="C11" s="532" t="s">
        <v>73</v>
      </c>
    </row>
    <row r="12" spans="1:3" x14ac:dyDescent="0.25">
      <c r="A12" s="192" t="s">
        <v>525</v>
      </c>
      <c r="B12" s="531"/>
      <c r="C12" s="533"/>
    </row>
  </sheetData>
  <mergeCells count="5">
    <mergeCell ref="B3:B8"/>
    <mergeCell ref="B11:B12"/>
    <mergeCell ref="C11:C12"/>
    <mergeCell ref="B9:B10"/>
    <mergeCell ref="C9: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6FF2-773E-4380-850F-F751414A4B86}">
  <sheetPr>
    <tabColor rgb="FF00B0F0"/>
  </sheetPr>
  <dimension ref="A2:R29"/>
  <sheetViews>
    <sheetView zoomScale="55" zoomScaleNormal="55" workbookViewId="0">
      <pane ySplit="1" topLeftCell="A6" activePane="bottomLeft" state="frozen"/>
      <selection pane="bottomLeft" activeCell="D15" sqref="D15"/>
    </sheetView>
  </sheetViews>
  <sheetFormatPr baseColWidth="10" defaultColWidth="11.42578125" defaultRowHeight="15" x14ac:dyDescent="0.25"/>
  <cols>
    <col min="1" max="1" width="7.85546875" customWidth="1"/>
    <col min="2" max="2" width="25.28515625" customWidth="1"/>
    <col min="3" max="3" width="31.42578125" customWidth="1"/>
    <col min="4" max="4" width="28.28515625" customWidth="1"/>
    <col min="5" max="5" width="23.85546875" customWidth="1"/>
    <col min="6" max="6" width="33.140625" customWidth="1"/>
    <col min="7" max="7" width="13.140625" style="108" customWidth="1"/>
    <col min="8" max="8" width="15" customWidth="1"/>
    <col min="9" max="9" width="14.28515625" customWidth="1"/>
    <col min="10" max="10" width="10.28515625" customWidth="1"/>
    <col min="11" max="11" width="10.140625" customWidth="1"/>
    <col min="12" max="12" width="9.5703125" customWidth="1"/>
    <col min="13" max="13" width="13.140625" customWidth="1"/>
    <col min="14" max="14" width="16.85546875" customWidth="1"/>
    <col min="15" max="15" width="19.140625" customWidth="1"/>
    <col min="16" max="16" width="17.5703125" style="108" customWidth="1"/>
    <col min="17" max="17" width="18" style="25" customWidth="1"/>
    <col min="18" max="18" width="19.140625" style="108" customWidth="1"/>
  </cols>
  <sheetData>
    <row r="2" spans="1:18" ht="15.75" x14ac:dyDescent="0.25">
      <c r="A2" s="74"/>
      <c r="B2" s="457"/>
      <c r="C2" s="457"/>
      <c r="D2" s="457"/>
      <c r="E2" s="457"/>
      <c r="F2" s="457"/>
    </row>
    <row r="3" spans="1:18" ht="15.75" x14ac:dyDescent="0.25">
      <c r="A3" s="458"/>
      <c r="B3" s="458"/>
      <c r="C3" s="458"/>
      <c r="D3" s="73"/>
      <c r="E3" s="73"/>
      <c r="F3" s="73"/>
    </row>
    <row r="4" spans="1:18" ht="16.5" thickBot="1" x14ac:dyDescent="0.3">
      <c r="A4" s="72"/>
      <c r="B4" s="459"/>
      <c r="C4" s="459"/>
      <c r="D4" s="459"/>
      <c r="E4" s="459"/>
      <c r="F4" s="459"/>
    </row>
    <row r="5" spans="1:18" ht="19.5" customHeight="1" thickBot="1" x14ac:dyDescent="0.3">
      <c r="A5" s="545" t="s">
        <v>123</v>
      </c>
      <c r="B5" s="546"/>
      <c r="C5" s="546"/>
      <c r="D5" s="546"/>
      <c r="E5" s="546"/>
      <c r="F5" s="546"/>
      <c r="G5" s="546"/>
      <c r="H5" s="546"/>
      <c r="I5" s="546"/>
      <c r="J5" s="546"/>
      <c r="K5" s="546"/>
      <c r="L5" s="546"/>
      <c r="M5" s="546"/>
      <c r="N5" s="546"/>
      <c r="O5" s="546"/>
      <c r="P5" s="546"/>
      <c r="Q5" s="546"/>
      <c r="R5" s="546"/>
    </row>
    <row r="6" spans="1:18" ht="15.75" thickBot="1" x14ac:dyDescent="0.3">
      <c r="A6" s="463" t="s">
        <v>124</v>
      </c>
      <c r="B6" s="463"/>
      <c r="C6" s="463"/>
      <c r="D6" s="463"/>
      <c r="E6" s="463"/>
      <c r="F6" s="463"/>
      <c r="G6" s="463"/>
      <c r="H6" s="463"/>
      <c r="I6" s="463"/>
      <c r="J6" s="463"/>
      <c r="K6" s="463"/>
      <c r="L6" s="463"/>
      <c r="M6" s="463"/>
      <c r="N6" s="463"/>
      <c r="O6" s="463"/>
      <c r="P6" s="463"/>
      <c r="Q6" s="463"/>
      <c r="R6" s="463"/>
    </row>
    <row r="7" spans="1:18" ht="48" thickBot="1" x14ac:dyDescent="0.3">
      <c r="A7" s="89" t="s">
        <v>125</v>
      </c>
      <c r="B7" s="111" t="s">
        <v>127</v>
      </c>
      <c r="C7" s="89" t="s">
        <v>130</v>
      </c>
      <c r="D7" s="89" t="s">
        <v>131</v>
      </c>
      <c r="E7" s="89" t="s">
        <v>132</v>
      </c>
      <c r="F7" s="110" t="s">
        <v>133</v>
      </c>
      <c r="G7" s="112" t="s">
        <v>526</v>
      </c>
      <c r="H7" s="112" t="s">
        <v>527</v>
      </c>
      <c r="I7" s="112" t="s">
        <v>528</v>
      </c>
      <c r="J7" s="112" t="s">
        <v>529</v>
      </c>
      <c r="K7" s="112" t="s">
        <v>530</v>
      </c>
      <c r="L7" s="112" t="s">
        <v>531</v>
      </c>
      <c r="M7" s="112" t="s">
        <v>532</v>
      </c>
      <c r="N7" s="112" t="s">
        <v>533</v>
      </c>
      <c r="O7" s="112" t="s">
        <v>534</v>
      </c>
      <c r="P7" s="112" t="s">
        <v>535</v>
      </c>
      <c r="Q7" s="112" t="s">
        <v>536</v>
      </c>
      <c r="R7" s="112" t="s">
        <v>537</v>
      </c>
    </row>
    <row r="8" spans="1:18" ht="24" customHeight="1" x14ac:dyDescent="0.25">
      <c r="A8" s="549">
        <v>1</v>
      </c>
      <c r="B8" s="544" t="s">
        <v>139</v>
      </c>
      <c r="C8" s="85" t="s">
        <v>538</v>
      </c>
      <c r="D8" s="85" t="s">
        <v>141</v>
      </c>
      <c r="E8" s="456" t="s">
        <v>142</v>
      </c>
      <c r="F8" s="114" t="s">
        <v>143</v>
      </c>
      <c r="G8" s="147"/>
      <c r="H8" s="105" t="s">
        <v>539</v>
      </c>
      <c r="I8" s="105"/>
      <c r="J8" s="105"/>
      <c r="K8" s="105"/>
      <c r="L8" s="105"/>
      <c r="M8" s="105"/>
      <c r="N8" s="105"/>
      <c r="O8" s="105"/>
      <c r="P8" s="105"/>
      <c r="Q8" s="105"/>
      <c r="R8" s="105"/>
    </row>
    <row r="9" spans="1:18" ht="24" x14ac:dyDescent="0.25">
      <c r="A9" s="550"/>
      <c r="B9" s="544"/>
      <c r="C9" s="87" t="s">
        <v>145</v>
      </c>
      <c r="D9" s="87" t="s">
        <v>146</v>
      </c>
      <c r="E9" s="417"/>
      <c r="F9" s="114" t="s">
        <v>143</v>
      </c>
      <c r="G9" s="147"/>
      <c r="H9" s="147"/>
      <c r="I9" s="147"/>
      <c r="J9" s="147"/>
      <c r="K9" s="147"/>
      <c r="L9" s="147"/>
      <c r="M9" s="147"/>
      <c r="N9" s="147"/>
      <c r="O9" s="147"/>
      <c r="P9" s="147"/>
      <c r="Q9" s="147"/>
      <c r="R9" s="147"/>
    </row>
    <row r="10" spans="1:18" ht="24" x14ac:dyDescent="0.25">
      <c r="A10" s="550"/>
      <c r="B10" s="544"/>
      <c r="C10" s="87" t="s">
        <v>149</v>
      </c>
      <c r="D10" s="87" t="s">
        <v>150</v>
      </c>
      <c r="E10" s="417"/>
      <c r="F10" s="114" t="s">
        <v>143</v>
      </c>
      <c r="G10" s="147"/>
      <c r="H10" s="147"/>
      <c r="I10" s="147"/>
      <c r="J10" s="147"/>
      <c r="K10" s="147"/>
      <c r="L10" s="147"/>
      <c r="M10" s="147"/>
      <c r="N10" s="147"/>
      <c r="O10" s="147"/>
      <c r="P10" s="147"/>
      <c r="Q10" s="147"/>
      <c r="R10" s="147"/>
    </row>
    <row r="11" spans="1:18" ht="24" x14ac:dyDescent="0.25">
      <c r="A11" s="550"/>
      <c r="B11" s="544"/>
      <c r="C11" s="87" t="s">
        <v>152</v>
      </c>
      <c r="D11" s="87" t="s">
        <v>153</v>
      </c>
      <c r="E11" s="417"/>
      <c r="F11" s="114" t="s">
        <v>143</v>
      </c>
      <c r="G11" s="147"/>
      <c r="H11" s="147"/>
      <c r="I11" s="147"/>
      <c r="J11" s="147"/>
      <c r="K11" s="147"/>
      <c r="L11" s="147"/>
      <c r="M11" s="147"/>
      <c r="N11" s="147"/>
      <c r="O11" s="147"/>
      <c r="P11" s="147"/>
      <c r="Q11" s="147"/>
      <c r="R11" s="147"/>
    </row>
    <row r="12" spans="1:18" ht="24" x14ac:dyDescent="0.25">
      <c r="A12" s="551"/>
      <c r="B12" s="544"/>
      <c r="C12" s="87" t="s">
        <v>154</v>
      </c>
      <c r="D12" s="87" t="s">
        <v>155</v>
      </c>
      <c r="E12" s="418"/>
      <c r="F12" s="114" t="s">
        <v>143</v>
      </c>
      <c r="G12" s="147"/>
      <c r="H12" s="147"/>
      <c r="I12" s="147"/>
      <c r="J12" s="147"/>
      <c r="K12" s="147"/>
      <c r="L12" s="147"/>
      <c r="M12" s="147"/>
      <c r="N12" s="147"/>
      <c r="O12" s="147"/>
      <c r="P12" s="147"/>
      <c r="Q12" s="147"/>
      <c r="R12" s="147"/>
    </row>
    <row r="13" spans="1:18" ht="29.25" customHeight="1" x14ac:dyDescent="0.25">
      <c r="A13" s="547">
        <v>2</v>
      </c>
      <c r="B13" s="542" t="s">
        <v>159</v>
      </c>
      <c r="C13" s="87" t="s">
        <v>160</v>
      </c>
      <c r="D13" s="87" t="s">
        <v>161</v>
      </c>
      <c r="E13" s="416" t="s">
        <v>162</v>
      </c>
      <c r="F13" s="88" t="s">
        <v>143</v>
      </c>
      <c r="G13" s="99"/>
      <c r="H13" s="148" t="s">
        <v>429</v>
      </c>
      <c r="I13" s="79"/>
      <c r="J13" s="79"/>
      <c r="K13" s="79"/>
      <c r="L13" s="79"/>
      <c r="M13" s="79"/>
      <c r="N13" s="79"/>
      <c r="O13" s="100"/>
      <c r="P13" s="100"/>
      <c r="Q13" s="107"/>
      <c r="R13" s="100"/>
    </row>
    <row r="14" spans="1:18" ht="30" customHeight="1" x14ac:dyDescent="0.25">
      <c r="A14" s="548"/>
      <c r="B14" s="543"/>
      <c r="C14" s="87" t="s">
        <v>163</v>
      </c>
      <c r="D14" s="87" t="s">
        <v>164</v>
      </c>
      <c r="E14" s="417"/>
      <c r="F14" s="88" t="s">
        <v>143</v>
      </c>
      <c r="G14" s="99"/>
      <c r="H14" s="148" t="s">
        <v>429</v>
      </c>
      <c r="I14" s="79"/>
      <c r="J14" s="79"/>
      <c r="K14" s="79"/>
      <c r="L14" s="79"/>
      <c r="M14" s="79"/>
      <c r="N14" s="79"/>
      <c r="O14" s="100"/>
      <c r="P14" s="100"/>
      <c r="Q14" s="105" t="s">
        <v>360</v>
      </c>
      <c r="R14" s="99"/>
    </row>
    <row r="15" spans="1:18" ht="28.5" customHeight="1" x14ac:dyDescent="0.25">
      <c r="A15" s="548"/>
      <c r="B15" s="543"/>
      <c r="C15" s="87" t="s">
        <v>165</v>
      </c>
      <c r="D15" s="87" t="s">
        <v>150</v>
      </c>
      <c r="E15" s="417"/>
      <c r="F15" s="88" t="s">
        <v>143</v>
      </c>
      <c r="G15" s="99"/>
      <c r="H15" s="148" t="s">
        <v>429</v>
      </c>
      <c r="I15" s="79"/>
      <c r="J15" s="79"/>
      <c r="K15" s="79"/>
      <c r="L15" s="79"/>
      <c r="M15" s="79"/>
      <c r="N15" s="79"/>
      <c r="O15" s="100"/>
      <c r="P15" s="100"/>
      <c r="Q15" s="105" t="s">
        <v>360</v>
      </c>
      <c r="R15" s="99"/>
    </row>
    <row r="16" spans="1:18" ht="26.25" customHeight="1" x14ac:dyDescent="0.25">
      <c r="A16" s="548"/>
      <c r="B16" s="543"/>
      <c r="C16" s="87" t="s">
        <v>166</v>
      </c>
      <c r="D16" s="87" t="s">
        <v>150</v>
      </c>
      <c r="E16" s="417"/>
      <c r="F16" s="88" t="s">
        <v>143</v>
      </c>
      <c r="G16" s="99"/>
      <c r="H16" s="148" t="s">
        <v>429</v>
      </c>
      <c r="I16" s="79"/>
      <c r="J16" s="79"/>
      <c r="K16" s="79"/>
      <c r="L16" s="79"/>
      <c r="M16" s="79"/>
      <c r="N16" s="79"/>
      <c r="O16" s="100"/>
      <c r="P16" s="100"/>
      <c r="Q16" s="105" t="s">
        <v>360</v>
      </c>
      <c r="R16" s="99"/>
    </row>
    <row r="17" spans="1:18" ht="48.75" customHeight="1" x14ac:dyDescent="0.25">
      <c r="A17" s="548"/>
      <c r="B17" s="543"/>
      <c r="C17" s="87" t="s">
        <v>167</v>
      </c>
      <c r="D17" s="87" t="s">
        <v>168</v>
      </c>
      <c r="E17" s="417"/>
      <c r="F17" s="88" t="s">
        <v>143</v>
      </c>
      <c r="G17" s="99"/>
      <c r="H17" s="148" t="s">
        <v>429</v>
      </c>
      <c r="I17" s="79"/>
      <c r="J17" s="79"/>
      <c r="K17" s="79"/>
      <c r="L17" s="79"/>
      <c r="M17" s="79"/>
      <c r="N17" s="79"/>
      <c r="O17" s="100"/>
      <c r="P17" s="100"/>
      <c r="Q17" s="105" t="s">
        <v>360</v>
      </c>
      <c r="R17" s="99"/>
    </row>
    <row r="18" spans="1:18" ht="50.25" customHeight="1" x14ac:dyDescent="0.25">
      <c r="A18" s="548"/>
      <c r="B18" s="543"/>
      <c r="C18" s="87" t="s">
        <v>169</v>
      </c>
      <c r="D18" s="87" t="s">
        <v>170</v>
      </c>
      <c r="E18" s="417"/>
      <c r="F18" s="88" t="s">
        <v>143</v>
      </c>
      <c r="G18" s="99"/>
      <c r="H18" s="148" t="s">
        <v>429</v>
      </c>
      <c r="I18" s="79"/>
      <c r="J18" s="79"/>
      <c r="K18" s="79"/>
      <c r="L18" s="79"/>
      <c r="M18" s="79"/>
      <c r="N18" s="79"/>
      <c r="O18" s="100"/>
      <c r="P18" s="100"/>
      <c r="Q18" s="105" t="s">
        <v>360</v>
      </c>
      <c r="R18" s="99"/>
    </row>
    <row r="19" spans="1:18" ht="53.25" customHeight="1" x14ac:dyDescent="0.25">
      <c r="A19" s="547">
        <v>3</v>
      </c>
      <c r="B19" s="542" t="s">
        <v>173</v>
      </c>
      <c r="C19" s="87" t="s">
        <v>174</v>
      </c>
      <c r="D19" s="87" t="s">
        <v>175</v>
      </c>
      <c r="E19" s="416" t="s">
        <v>176</v>
      </c>
      <c r="F19" s="88" t="s">
        <v>143</v>
      </c>
      <c r="G19" s="99"/>
      <c r="H19" s="75"/>
      <c r="I19" s="75"/>
      <c r="J19" s="75"/>
      <c r="K19" s="75"/>
      <c r="L19" s="75"/>
      <c r="M19" s="105" t="s">
        <v>473</v>
      </c>
      <c r="N19" s="79"/>
      <c r="O19" s="105" t="s">
        <v>157</v>
      </c>
      <c r="P19" s="99"/>
      <c r="Q19" s="104"/>
      <c r="R19" s="99"/>
    </row>
    <row r="20" spans="1:18" ht="58.5" customHeight="1" x14ac:dyDescent="0.25">
      <c r="A20" s="548"/>
      <c r="B20" s="543"/>
      <c r="C20" s="87" t="s">
        <v>177</v>
      </c>
      <c r="D20" s="87" t="s">
        <v>178</v>
      </c>
      <c r="E20" s="417"/>
      <c r="F20" s="88" t="s">
        <v>143</v>
      </c>
      <c r="G20" s="99"/>
      <c r="H20" s="75"/>
      <c r="I20" s="75"/>
      <c r="J20" s="75"/>
      <c r="K20" s="75"/>
      <c r="L20" s="75"/>
      <c r="M20" s="105" t="s">
        <v>473</v>
      </c>
      <c r="N20" s="79"/>
      <c r="O20" s="105" t="s">
        <v>157</v>
      </c>
      <c r="P20" s="99"/>
      <c r="Q20" s="104"/>
      <c r="R20" s="99"/>
    </row>
    <row r="21" spans="1:18" ht="56.25" customHeight="1" x14ac:dyDescent="0.25">
      <c r="A21" s="548"/>
      <c r="B21" s="543"/>
      <c r="C21" s="87" t="s">
        <v>179</v>
      </c>
      <c r="D21" s="87" t="s">
        <v>180</v>
      </c>
      <c r="E21" s="418"/>
      <c r="F21" s="88" t="s">
        <v>143</v>
      </c>
      <c r="G21" s="99"/>
      <c r="H21" s="75"/>
      <c r="I21" s="75"/>
      <c r="J21" s="75"/>
      <c r="K21" s="75"/>
      <c r="L21" s="75"/>
      <c r="M21" s="105" t="s">
        <v>473</v>
      </c>
      <c r="N21" s="79"/>
      <c r="O21" s="105" t="s">
        <v>157</v>
      </c>
      <c r="P21" s="100"/>
      <c r="Q21" s="105"/>
      <c r="R21" s="99"/>
    </row>
    <row r="22" spans="1:18" ht="27.75" customHeight="1" x14ac:dyDescent="0.25">
      <c r="A22" s="536">
        <v>4</v>
      </c>
      <c r="B22" s="534" t="s">
        <v>181</v>
      </c>
      <c r="C22" s="87" t="s">
        <v>182</v>
      </c>
      <c r="D22" s="87" t="s">
        <v>183</v>
      </c>
      <c r="E22" s="416" t="s">
        <v>184</v>
      </c>
      <c r="F22" s="88" t="s">
        <v>143</v>
      </c>
      <c r="G22" s="123" t="s">
        <v>540</v>
      </c>
      <c r="H22" s="80"/>
      <c r="I22" s="123" t="s">
        <v>440</v>
      </c>
      <c r="J22" s="76"/>
      <c r="K22" s="76"/>
      <c r="L22" s="76"/>
      <c r="M22" s="76"/>
      <c r="N22" s="76"/>
      <c r="O22" s="101"/>
      <c r="P22" s="101"/>
      <c r="Q22" s="106"/>
      <c r="R22" s="101"/>
    </row>
    <row r="23" spans="1:18" ht="70.5" customHeight="1" x14ac:dyDescent="0.25">
      <c r="A23" s="537"/>
      <c r="B23" s="535"/>
      <c r="C23" s="87" t="s">
        <v>191</v>
      </c>
      <c r="D23" s="87" t="s">
        <v>192</v>
      </c>
      <c r="E23" s="417"/>
      <c r="F23" s="88" t="s">
        <v>143</v>
      </c>
      <c r="G23" s="99"/>
      <c r="H23" s="75"/>
      <c r="I23" s="75"/>
      <c r="J23" s="75"/>
      <c r="K23" s="75"/>
      <c r="L23" s="75"/>
      <c r="M23" s="75"/>
      <c r="N23" s="75"/>
      <c r="O23" s="99"/>
      <c r="P23" s="99"/>
      <c r="Q23" s="105" t="s">
        <v>380</v>
      </c>
      <c r="R23" s="100"/>
    </row>
    <row r="24" spans="1:18" ht="39" hidden="1" customHeight="1" x14ac:dyDescent="0.25">
      <c r="A24" s="541"/>
      <c r="B24" s="540"/>
      <c r="C24" s="87" t="s">
        <v>193</v>
      </c>
      <c r="D24" s="87" t="s">
        <v>194</v>
      </c>
      <c r="E24" s="418"/>
      <c r="F24" s="88" t="s">
        <v>143</v>
      </c>
      <c r="G24" s="99"/>
      <c r="H24" s="75"/>
      <c r="I24" s="75"/>
      <c r="J24" s="75"/>
      <c r="K24" s="75"/>
      <c r="L24" s="75"/>
      <c r="M24" s="75"/>
      <c r="N24" s="75"/>
      <c r="O24" s="99"/>
      <c r="P24" s="99"/>
      <c r="Q24" s="104"/>
      <c r="R24" s="99"/>
    </row>
    <row r="25" spans="1:18" ht="60.75" customHeight="1" x14ac:dyDescent="0.25">
      <c r="A25" s="536">
        <v>5</v>
      </c>
      <c r="B25" s="534" t="s">
        <v>541</v>
      </c>
      <c r="C25" s="87" t="s">
        <v>196</v>
      </c>
      <c r="D25" s="87" t="s">
        <v>197</v>
      </c>
      <c r="E25" s="538" t="s">
        <v>198</v>
      </c>
      <c r="F25" s="88" t="s">
        <v>143</v>
      </c>
      <c r="G25" s="99"/>
      <c r="H25" s="75"/>
      <c r="I25" s="75"/>
      <c r="J25" s="75"/>
      <c r="K25" s="75"/>
      <c r="L25" s="75"/>
      <c r="M25" s="75"/>
      <c r="N25" s="105" t="s">
        <v>542</v>
      </c>
      <c r="O25" s="100"/>
      <c r="P25" s="105"/>
      <c r="Q25" s="105"/>
      <c r="R25" s="100"/>
    </row>
    <row r="26" spans="1:18" ht="33.75" customHeight="1" x14ac:dyDescent="0.25">
      <c r="A26" s="537"/>
      <c r="B26" s="535"/>
      <c r="C26" s="87" t="s">
        <v>199</v>
      </c>
      <c r="D26" s="87" t="s">
        <v>200</v>
      </c>
      <c r="E26" s="539"/>
      <c r="F26" s="88" t="s">
        <v>543</v>
      </c>
      <c r="G26" s="99"/>
      <c r="H26" s="75"/>
      <c r="I26" s="75"/>
      <c r="J26" s="75"/>
      <c r="K26" s="75"/>
      <c r="L26" s="75"/>
      <c r="M26" s="75"/>
      <c r="N26" s="105" t="s">
        <v>542</v>
      </c>
      <c r="O26" s="100"/>
      <c r="P26" s="105"/>
      <c r="Q26" s="105"/>
      <c r="R26" s="100"/>
    </row>
    <row r="27" spans="1:18" ht="36" x14ac:dyDescent="0.25">
      <c r="A27" s="537"/>
      <c r="B27" s="535"/>
      <c r="C27" s="87" t="s">
        <v>201</v>
      </c>
      <c r="D27" s="87" t="s">
        <v>202</v>
      </c>
      <c r="E27" s="539"/>
      <c r="F27" s="88" t="s">
        <v>143</v>
      </c>
      <c r="G27" s="99"/>
      <c r="H27" s="75"/>
      <c r="I27" s="75"/>
      <c r="J27" s="75"/>
      <c r="K27" s="75"/>
      <c r="L27" s="75"/>
      <c r="M27" s="75"/>
      <c r="N27" s="105" t="s">
        <v>542</v>
      </c>
      <c r="O27" s="100"/>
      <c r="P27" s="105"/>
      <c r="Q27" s="105"/>
      <c r="R27" s="100"/>
    </row>
    <row r="28" spans="1:18" ht="24" x14ac:dyDescent="0.25">
      <c r="A28" s="537"/>
      <c r="B28" s="535"/>
      <c r="C28" s="87" t="s">
        <v>204</v>
      </c>
      <c r="D28" s="87" t="s">
        <v>205</v>
      </c>
      <c r="E28" s="539"/>
      <c r="F28" s="88" t="s">
        <v>143</v>
      </c>
      <c r="G28" s="99"/>
      <c r="H28" s="75"/>
      <c r="I28" s="75"/>
      <c r="J28" s="75"/>
      <c r="K28" s="75"/>
      <c r="L28" s="75"/>
      <c r="M28" s="75"/>
      <c r="N28" s="75"/>
      <c r="O28" s="99"/>
      <c r="P28" s="99"/>
      <c r="Q28" s="105" t="s">
        <v>380</v>
      </c>
      <c r="R28" s="100"/>
    </row>
    <row r="29" spans="1:18" ht="36" x14ac:dyDescent="0.25">
      <c r="A29" s="537"/>
      <c r="B29" s="535"/>
      <c r="C29" s="87" t="s">
        <v>206</v>
      </c>
      <c r="D29" s="87" t="s">
        <v>207</v>
      </c>
      <c r="E29" s="539"/>
      <c r="F29" s="88" t="s">
        <v>143</v>
      </c>
      <c r="G29" s="99"/>
      <c r="H29" s="75"/>
      <c r="I29" s="75"/>
      <c r="J29" s="75"/>
      <c r="K29" s="75"/>
      <c r="L29" s="75"/>
      <c r="M29" s="75"/>
      <c r="N29" s="75"/>
      <c r="O29" s="99"/>
      <c r="P29" s="99"/>
      <c r="Q29" s="104"/>
      <c r="R29" s="100" t="s">
        <v>158</v>
      </c>
    </row>
  </sheetData>
  <mergeCells count="20">
    <mergeCell ref="B2:F2"/>
    <mergeCell ref="B4:F4"/>
    <mergeCell ref="E13:E18"/>
    <mergeCell ref="E19:E21"/>
    <mergeCell ref="E22:E24"/>
    <mergeCell ref="B13:B18"/>
    <mergeCell ref="B19:B21"/>
    <mergeCell ref="B8:B12"/>
    <mergeCell ref="E8:E12"/>
    <mergeCell ref="A3:C3"/>
    <mergeCell ref="A5:R5"/>
    <mergeCell ref="A6:R6"/>
    <mergeCell ref="A13:A18"/>
    <mergeCell ref="A19:A21"/>
    <mergeCell ref="A8:A12"/>
    <mergeCell ref="B25:B29"/>
    <mergeCell ref="A25:A29"/>
    <mergeCell ref="E25:E29"/>
    <mergeCell ref="B22:B24"/>
    <mergeCell ref="A22:A24"/>
  </mergeCells>
  <phoneticPr fontId="1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Hoja2 (2)</vt:lpstr>
      <vt:lpstr>Mapa de Ruta</vt:lpstr>
      <vt:lpstr>PINAR 2023</vt:lpstr>
      <vt:lpstr>PGD</vt:lpstr>
      <vt:lpstr>SIC</vt:lpstr>
      <vt:lpstr>PROGRAMAS ESPECIFICOS</vt:lpstr>
      <vt:lpstr>PRESERVACIÓN DIGITAL</vt:lpstr>
      <vt:lpstr>RESPONSABILIDADES</vt:lpstr>
      <vt:lpstr> PINAR 2021</vt:lpstr>
      <vt:lpstr>Aspectos Críticos</vt:lpstr>
      <vt:lpstr>Hoja2</vt:lpstr>
      <vt:lpstr>PLAN DE ACCIÓN </vt:lpstr>
      <vt:lpstr>' PINAR 2021'!_Toc80702663</vt:lpstr>
      <vt:lpstr>'PINAR 2023'!_Toc80702663</vt:lpstr>
      <vt:lpstr>'Mapa de Ruta'!Área_de_impresión</vt:lpstr>
      <vt:lpstr>'PLAN DE ACCIÓN '!Área_de_impresión</vt:lpstr>
      <vt:lpstr>SIC!Área_de_impresión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DIANA HERRAN</cp:lastModifiedBy>
  <cp:revision/>
  <dcterms:created xsi:type="dcterms:W3CDTF">2021-07-23T17:15:14Z</dcterms:created>
  <dcterms:modified xsi:type="dcterms:W3CDTF">2023-01-30T16:51:24Z</dcterms:modified>
  <cp:category/>
  <cp:contentStatus/>
</cp:coreProperties>
</file>