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codeName="ThisWorkbook"/>
  <mc:AlternateContent xmlns:mc="http://schemas.openxmlformats.org/markup-compatibility/2006">
    <mc:Choice Requires="x15">
      <x15ac:absPath xmlns:x15ac="http://schemas.microsoft.com/office/spreadsheetml/2010/11/ac" url="L:\subversion\SGC\Documentos\11_Formatos\"/>
    </mc:Choice>
  </mc:AlternateContent>
  <xr:revisionPtr revIDLastSave="0" documentId="8_{2A4D1B1B-4DE1-4D7E-9692-3E28ECCF2D54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FICHA DE SEGU Y CTRL" sheetId="1" r:id="rId1"/>
  </sheets>
  <definedNames>
    <definedName name="_xlnm.Print_Area" localSheetId="0">'FICHA DE SEGU Y CTRL'!$A$1:$O$216</definedName>
    <definedName name="_xlnm.Print_Titles" localSheetId="0">'FICHA DE SEGU Y CTRL'!$2:$4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4" i="1" l="1"/>
  <c r="D91" i="1"/>
  <c r="D37" i="1"/>
  <c r="D94" i="1" s="1"/>
  <c r="G42" i="1" l="1"/>
  <c r="I42" i="1" s="1"/>
  <c r="M94" i="1"/>
  <c r="M91" i="1"/>
  <c r="M162" i="1"/>
  <c r="G44" i="1" l="1"/>
  <c r="L42" i="1"/>
  <c r="N42" i="1" s="1"/>
  <c r="E37" i="1"/>
  <c r="Q197" i="1"/>
  <c r="L44" i="1" l="1"/>
  <c r="N44" i="1" s="1"/>
  <c r="I44" i="1"/>
  <c r="I48" i="1"/>
  <c r="Q190" i="1" l="1"/>
  <c r="M139" i="1"/>
  <c r="M140" i="1"/>
  <c r="N87" i="1"/>
  <c r="M87" i="1"/>
  <c r="N86" i="1"/>
  <c r="M86" i="1"/>
  <c r="N85" i="1"/>
  <c r="M85" i="1"/>
  <c r="N82" i="1"/>
  <c r="N83" i="1"/>
  <c r="N81" i="1"/>
  <c r="M82" i="1"/>
  <c r="M83" i="1"/>
  <c r="M81" i="1"/>
  <c r="Q183" i="1"/>
  <c r="C34" i="1"/>
  <c r="D34" i="1"/>
  <c r="Q176" i="1"/>
  <c r="Q161" i="1"/>
  <c r="M174" i="1" s="1"/>
  <c r="E94" i="1"/>
  <c r="F94" i="1" s="1"/>
  <c r="E91" i="1"/>
  <c r="F91" i="1" s="1"/>
  <c r="D54" i="1"/>
  <c r="E52" i="1" s="1"/>
  <c r="H48" i="1"/>
  <c r="M50" i="1"/>
  <c r="N48" i="1"/>
  <c r="M48" i="1"/>
  <c r="F37" i="1"/>
  <c r="G46" i="1"/>
  <c r="I46" i="1" s="1"/>
  <c r="L46" i="1"/>
  <c r="N46" i="1" s="1"/>
  <c r="F40" i="1"/>
  <c r="F32" i="1"/>
  <c r="G52" i="1" l="1"/>
  <c r="I52" i="1" s="1"/>
  <c r="G50" i="1"/>
  <c r="I50" i="1" s="1"/>
  <c r="F34" i="1"/>
  <c r="E50" i="1"/>
  <c r="E42" i="1"/>
  <c r="E46" i="1"/>
  <c r="E48" i="1"/>
  <c r="E44" i="1"/>
  <c r="M179" i="1"/>
  <c r="E34" i="1"/>
  <c r="M136" i="1"/>
  <c r="M168" i="1"/>
  <c r="M163" i="1"/>
  <c r="M138" i="1"/>
  <c r="M135" i="1"/>
  <c r="M137" i="1"/>
  <c r="M178" i="1"/>
  <c r="M180" i="1"/>
  <c r="H186" i="1"/>
  <c r="M177" i="1"/>
  <c r="M169" i="1"/>
  <c r="H184" i="1"/>
  <c r="H185" i="1"/>
  <c r="M100" i="1"/>
  <c r="H187" i="1"/>
  <c r="M102" i="1"/>
  <c r="M101" i="1"/>
  <c r="M172" i="1"/>
  <c r="M171" i="1"/>
  <c r="M173" i="1"/>
  <c r="M170" i="1"/>
  <c r="M167" i="1"/>
  <c r="M164" i="1"/>
  <c r="M165" i="1"/>
  <c r="M166" i="1"/>
  <c r="E5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Gustavo Andres Guzman Ariza</author>
  </authors>
  <commentList>
    <comment ref="F8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SPI</t>
        </r>
        <r>
          <rPr>
            <sz val="9"/>
            <color indexed="81"/>
            <rFont val="Tahoma"/>
            <family val="2"/>
          </rPr>
          <t xml:space="preserve"> - Indicador del desempeño del Cronograma
</t>
        </r>
        <r>
          <rPr>
            <b/>
            <sz val="9"/>
            <color indexed="81"/>
            <rFont val="Tahoma"/>
            <family val="2"/>
          </rPr>
          <t>Ppto</t>
        </r>
        <r>
          <rPr>
            <sz val="9"/>
            <color indexed="81"/>
            <rFont val="Tahoma"/>
            <family val="2"/>
          </rPr>
          <t xml:space="preserve"> - Presupuesto del Proyecto (BAC)
</t>
        </r>
        <r>
          <rPr>
            <b/>
            <sz val="9"/>
            <color indexed="81"/>
            <rFont val="Tahoma"/>
            <family val="2"/>
          </rPr>
          <t>PM</t>
        </r>
        <r>
          <rPr>
            <sz val="9"/>
            <color indexed="81"/>
            <rFont val="Tahoma"/>
            <family val="2"/>
          </rPr>
          <t xml:space="preserve"> - Proyecto Macro
</t>
        </r>
        <r>
          <rPr>
            <b/>
            <sz val="9"/>
            <color indexed="81"/>
            <rFont val="Tahoma"/>
            <family val="2"/>
          </rPr>
          <t>PD</t>
        </r>
        <r>
          <rPr>
            <sz val="9"/>
            <color indexed="81"/>
            <rFont val="Tahoma"/>
            <family val="2"/>
          </rPr>
          <t xml:space="preserve"> - Proyecto Derivado</t>
        </r>
      </text>
    </comment>
  </commentList>
</comments>
</file>

<file path=xl/sharedStrings.xml><?xml version="1.0" encoding="utf-8"?>
<sst xmlns="http://schemas.openxmlformats.org/spreadsheetml/2006/main" count="392" uniqueCount="292">
  <si>
    <t>FICHA DE SEGUIMIENTO Y CONTROL DE PROYECTOS</t>
  </si>
  <si>
    <t>LOCALIZACIÓN</t>
  </si>
  <si>
    <t>NOMBRE CONTRATISTA</t>
  </si>
  <si>
    <t>VALOR</t>
  </si>
  <si>
    <t>% PARTICIPACIÓN</t>
  </si>
  <si>
    <t>DURACIÓN INICIAL (meses)</t>
  </si>
  <si>
    <t>DURACIÓN ACTUAL (meses)</t>
  </si>
  <si>
    <t>No. LÍNEA BASE ACTUAL</t>
  </si>
  <si>
    <t>% MODIFICACIÓN EN TIEMPO</t>
  </si>
  <si>
    <t>E-Mail</t>
  </si>
  <si>
    <t>PÁGINA WEB</t>
  </si>
  <si>
    <t>REPRESENTANTE LEGAL</t>
  </si>
  <si>
    <t>CELULAR</t>
  </si>
  <si>
    <t>DIRECCIÓN</t>
  </si>
  <si>
    <t>TELEFONO</t>
  </si>
  <si>
    <t>NIT. CONTRATISTA</t>
  </si>
  <si>
    <t>% CUBRIMIENTO</t>
  </si>
  <si>
    <t>OBSERVACIONES</t>
  </si>
  <si>
    <t>FECHA IMPRESIÓN</t>
  </si>
  <si>
    <t>Firma Supervisor / Gestor de Proyecto</t>
  </si>
  <si>
    <t>VALOR ADICIONAL DEL PROYECTO</t>
  </si>
  <si>
    <t>Código:</t>
  </si>
  <si>
    <t>Versión:</t>
  </si>
  <si>
    <t>Vigencia:</t>
  </si>
  <si>
    <t>OBJETIVO: Realizar el seguimiento, monitoreo y control de los proyectos gestionados o gerenciados por ENTerritorio, para atender las necesidades de sus clientes en el marco de los convenios y/o contratos interadministrativos que suscriba en las líneas de infraestructura, desarrollo territorial, desarrollo económico y social, ciencia, tecnología y emprendimiento, analizando de maner objetiva indicadores de desempeño, para la toma de decisiones de manera preventiva, para el logro de los objetivos estratégicos de la Entidad.</t>
  </si>
  <si>
    <t>CLIENTE</t>
  </si>
  <si>
    <t>GERENTE DE UNIDAD</t>
  </si>
  <si>
    <t>GERENTE DE CONVENIO</t>
  </si>
  <si>
    <t>Otro: ¿Cuál(es)?</t>
  </si>
  <si>
    <t>DEPARTAMENTO</t>
  </si>
  <si>
    <t>MUNICIPIO</t>
  </si>
  <si>
    <t>SUPERVISOR PROYECTO</t>
  </si>
  <si>
    <t>Cod. PROYECTO</t>
  </si>
  <si>
    <t>ESTADO DEL PROYECTO</t>
  </si>
  <si>
    <t>FECHA DESIGNACIÓN</t>
  </si>
  <si>
    <t>INFORMACION GENERAL DEL PROYECTO</t>
  </si>
  <si>
    <t>No. CONVENIO</t>
  </si>
  <si>
    <t>FECHA ACTUALIZACIÓN FICHA</t>
  </si>
  <si>
    <t>CONTRATACION DERIVADA ASOCIADA</t>
  </si>
  <si>
    <t>Contratista</t>
  </si>
  <si>
    <t>CONTRATO OBRA
(ó EJECUCIÓN)</t>
  </si>
  <si>
    <t>CONTRATO DISEÑO
(ó CONSULTORÍA)</t>
  </si>
  <si>
    <t>Código Contrato</t>
  </si>
  <si>
    <t xml:space="preserve"> INTERVENTORÍA DISEÑOS (ó CONSULTORÍA)</t>
  </si>
  <si>
    <t>PROYECTO</t>
  </si>
  <si>
    <t>CONTRATACION DERIVADA</t>
  </si>
  <si>
    <t>LINEAS BASE</t>
  </si>
  <si>
    <t>TIEMPO</t>
  </si>
  <si>
    <t xml:space="preserve">CICLO DE VIDA DEL PROYECTO MACRO PARA ENTerritorio </t>
  </si>
  <si>
    <t>Documentos Relacionados</t>
  </si>
  <si>
    <t>Documento</t>
  </si>
  <si>
    <t>Vigencia</t>
  </si>
  <si>
    <t>007</t>
  </si>
  <si>
    <t xml:space="preserve">CMI001 </t>
  </si>
  <si>
    <t xml:space="preserve">PMI003 </t>
  </si>
  <si>
    <t>PMI004</t>
  </si>
  <si>
    <t>005</t>
  </si>
  <si>
    <t>PMI015</t>
  </si>
  <si>
    <t>Monitoreo y Control de Proyectos</t>
  </si>
  <si>
    <t>001</t>
  </si>
  <si>
    <t>PMI016</t>
  </si>
  <si>
    <t>FECHA FIN PROYECTO (Inicial)</t>
  </si>
  <si>
    <t>FECHA FIN PROYECTO (Actual)</t>
  </si>
  <si>
    <t>TIEMPO ADICIONAL DEL PROYECTO</t>
  </si>
  <si>
    <t>FECHA INICIO PROYECTO
(Acta de Inicio)</t>
  </si>
  <si>
    <t>CANTIDAD DE PRORROGAS</t>
  </si>
  <si>
    <t>COSTO</t>
  </si>
  <si>
    <t>VALOR TOTAL INICIAL DEL PROYECTO</t>
  </si>
  <si>
    <t>VALOR TOTAL PROYECTO
(Valor Actual)</t>
  </si>
  <si>
    <t>% MODIFICACIÓN DEL COSTO</t>
  </si>
  <si>
    <t>¿CAMBIO LA LÍNEA BASE DEL PROYECTO?</t>
  </si>
  <si>
    <t>CANTIDAD DE ADICIONES</t>
  </si>
  <si>
    <t>FINANCIACIÓN DEL PROYECTO</t>
  </si>
  <si>
    <t>ENTIDAD</t>
  </si>
  <si>
    <t>TOTAL</t>
  </si>
  <si>
    <t>INDICADORES DE DESEMPEÑO</t>
  </si>
  <si>
    <t>Valor Ganado (EV)</t>
  </si>
  <si>
    <t>Valor Planeado (PV)</t>
  </si>
  <si>
    <t>Costo Actual (AC)</t>
  </si>
  <si>
    <t>Variación Costo (CV)</t>
  </si>
  <si>
    <t>Variación Programación (SV)</t>
  </si>
  <si>
    <t>Presupuesto actual (BAC)</t>
  </si>
  <si>
    <t>Indicador de Desempeño del Costo (CPI)</t>
  </si>
  <si>
    <t>Indicador de Desempeño del Cronograma (SPI)</t>
  </si>
  <si>
    <t>Estimado al Finalizar (EAC)</t>
  </si>
  <si>
    <t>Estimado para Terminar (ETC)</t>
  </si>
  <si>
    <t>CURVA S</t>
  </si>
  <si>
    <t>ALCANCE</t>
  </si>
  <si>
    <t>OBJETO</t>
  </si>
  <si>
    <t>REQUERIMIENTOS ESPECIALES</t>
  </si>
  <si>
    <t>Código</t>
  </si>
  <si>
    <t>INTERESADOS</t>
  </si>
  <si>
    <t>DIRECTORIO CLIENTE</t>
  </si>
  <si>
    <t>NOMBRE
REPRESENTANTE</t>
  </si>
  <si>
    <t>CELULAR
REPRESENTANTE</t>
  </si>
  <si>
    <t>TELEFONO
REPRESENTANTE</t>
  </si>
  <si>
    <t>DIRECCIÓN
REPRESENTANTE</t>
  </si>
  <si>
    <t>DIRECTORIO GERENCIA</t>
  </si>
  <si>
    <t>CELULAR
GERENTE DE UNIDAD</t>
  </si>
  <si>
    <t>NOMBRE 
GERENTE DE UNIDAD</t>
  </si>
  <si>
    <t>E-Mail 
GERENTE DE UNIDAD</t>
  </si>
  <si>
    <t>NOMBRE 
GERENTE DE CONVENIO</t>
  </si>
  <si>
    <t>CELULAR
GERENTE DE CONVENIO</t>
  </si>
  <si>
    <t>E-Mail 
GERENTE DE CONVENIO</t>
  </si>
  <si>
    <t>DIRECTORIO CONTRATISTA 
(EJECUTOR PRINCIPAL)</t>
  </si>
  <si>
    <t>CÓDIGO DE CONTRATO DE INTERVENTORÍA DE OBRA</t>
  </si>
  <si>
    <t>Avance Físico</t>
  </si>
  <si>
    <t>Programado</t>
  </si>
  <si>
    <t>Ejecutado</t>
  </si>
  <si>
    <t>DIRECTORIO
INTERVENTOR y/o SUPERVISOR</t>
  </si>
  <si>
    <t>NOMBRE INTERVENTOR 
y/o SUPERVISOR</t>
  </si>
  <si>
    <t>NIT. INTERVENTOR
y/o SUPERVISOR</t>
  </si>
  <si>
    <t>GESTIÓN FINANCIERA DEL PROYECTO</t>
  </si>
  <si>
    <t>GESTION FINANCIERA DEL PROYECTO</t>
  </si>
  <si>
    <t>PAGOS AL
INTERVENTOR</t>
  </si>
  <si>
    <t>PAGOS AL
EJECUTOR</t>
  </si>
  <si>
    <t>OBSERVACIONES A INDICADORES Y CURVA S</t>
  </si>
  <si>
    <t>VALOR ACTUAL 
CTO INTERVENTORIA</t>
  </si>
  <si>
    <t>VALOR INICIAL 
CTO  INTERVENTORIA</t>
  </si>
  <si>
    <t>VARIACION CTO INTERVENTORIA</t>
  </si>
  <si>
    <t>% MODIFICACION VALOR 
CTO INTERVENTORIA</t>
  </si>
  <si>
    <t>FECHA ULTIMO DESEMBOLSO</t>
  </si>
  <si>
    <t>VALOR ULTIMA ACTA PAGADA</t>
  </si>
  <si>
    <t>PAGOS ACUMULADOS</t>
  </si>
  <si>
    <t>No PAGOS TRAMITADOS</t>
  </si>
  <si>
    <t>No. ULTIMA ACTA PAGADA</t>
  </si>
  <si>
    <t>VALOR INICIAL 
CTO  EJECUTOR</t>
  </si>
  <si>
    <t>VALOR ACTUAL 
CTO EJECUTOR</t>
  </si>
  <si>
    <t>VARIACION CTO 
EJECUTOR</t>
  </si>
  <si>
    <t>% MODIFICACION VALOR 
CTO EJECUTOR</t>
  </si>
  <si>
    <t>Ver.</t>
  </si>
  <si>
    <t>No. BENEFICIARIOS DIRECTOS 
DEL PROYECTO (Al Finalizar)</t>
  </si>
  <si>
    <t>GESTION DE LOS RIESGOS</t>
  </si>
  <si>
    <r>
      <t xml:space="preserve">TOTAL EMPLEOS GENERADOS
</t>
    </r>
    <r>
      <rPr>
        <b/>
        <u/>
        <sz val="11"/>
        <color rgb="FF000000"/>
        <rFont val="Arial Narrow"/>
        <family val="2"/>
      </rPr>
      <t>PERSONAL CALIFICADO PROYECTO</t>
    </r>
  </si>
  <si>
    <r>
      <t xml:space="preserve">TOTAL EMPLEOS GENERADOS PERSONAL
</t>
    </r>
    <r>
      <rPr>
        <b/>
        <u/>
        <sz val="11"/>
        <color rgb="FF000000"/>
        <rFont val="Arial Narrow"/>
        <family val="2"/>
      </rPr>
      <t>NO CALIFICADO PROYECTO</t>
    </r>
  </si>
  <si>
    <t>RESPUESTA A LOS RIESGOS</t>
  </si>
  <si>
    <t>ACCION ESTRATEGICA</t>
  </si>
  <si>
    <t>ACTIVIDADES DETALLADAS</t>
  </si>
  <si>
    <t>FECHA</t>
  </si>
  <si>
    <t>RESPONSABLE</t>
  </si>
  <si>
    <t>SOPORTE</t>
  </si>
  <si>
    <t>PROBLEMA IDENTIFICADO</t>
  </si>
  <si>
    <t>PROBLEMATICAS</t>
  </si>
  <si>
    <t>PROBLEMÁTICAS Y PRESUNTOS INCUMPLIMIENTOS</t>
  </si>
  <si>
    <t>PRESUNTOS INCUMPLIMIENTOS</t>
  </si>
  <si>
    <t>DESCRIPCION DEL PRESUNTO INCUMPLIMIENTO</t>
  </si>
  <si>
    <t>COMPROMISOS</t>
  </si>
  <si>
    <t>CONCEPTO JURIDICO DEL PRESUNTO INCUMPLIMIENTO</t>
  </si>
  <si>
    <t>GESTIÓN DEL ASEGURAMIENTO CONTRACTUAL</t>
  </si>
  <si>
    <t xml:space="preserve">Salarios, Prestaciones Sociales e Indemnizaciones </t>
  </si>
  <si>
    <t>Calidad del Servicio</t>
  </si>
  <si>
    <t>Cumplimiento</t>
  </si>
  <si>
    <t>VIGENCIAS</t>
  </si>
  <si>
    <t>DESDE</t>
  </si>
  <si>
    <t>HASTA</t>
  </si>
  <si>
    <t>No. PÓLIZA
CERTIFICADO</t>
  </si>
  <si>
    <t xml:space="preserve">                            CONCEPTO
  AMPARO</t>
  </si>
  <si>
    <t>CONTRATO
INTERVENTORIA</t>
  </si>
  <si>
    <t>CONTRATO
EJECUTOR PRINCIPAL</t>
  </si>
  <si>
    <t>Estabilidad de Obra</t>
  </si>
  <si>
    <t>Responsabilidad Civil Extracontractual</t>
  </si>
  <si>
    <t>Otra, Cúal?______________</t>
  </si>
  <si>
    <t>PERMISOS Y LICENCIAS</t>
  </si>
  <si>
    <t>TIPO DE PERMISO y/o LICENCIA</t>
  </si>
  <si>
    <t>TIPO DE EVIDENCIA
(REGISTRO)</t>
  </si>
  <si>
    <t>VENCIMIENTO</t>
  </si>
  <si>
    <t>NORMATIVIDAD QUE EXIGE LA EMISIÓN DEL PERMISO y/o LICENCIA</t>
  </si>
  <si>
    <t>GESTIÓN DE PERMISOS Y LICENCIAS</t>
  </si>
  <si>
    <t>FECHA EXPEDICIÓN DOCUMENTO</t>
  </si>
  <si>
    <t>ENTIDAD QUE EXPIDE EL DOCUMENTO</t>
  </si>
  <si>
    <t>REQUISITO POR PARTE DE</t>
  </si>
  <si>
    <t>En caso negativo, mencionar cuál o cuáles hacen falta.</t>
  </si>
  <si>
    <t>Verificación de cumplimiento en los lineamientos de la estrategia de participación ciudadana</t>
  </si>
  <si>
    <t>VALIDACION DE LA FICHA DE SEGUIMIENTO</t>
  </si>
  <si>
    <t>Fecha de Corte</t>
  </si>
  <si>
    <t>ASPECTOS RELACIONADOS CON ENTES DE CONTROL</t>
  </si>
  <si>
    <t>HALLAZGO</t>
  </si>
  <si>
    <t>ACCIONES A IMPLEMENTAR</t>
  </si>
  <si>
    <t>FECHA MAX DE CIERRE</t>
  </si>
  <si>
    <t>CONSECUENCIAS AL CONVENIO</t>
  </si>
  <si>
    <t xml:space="preserve">INDICADORES DE GESTIÓN </t>
  </si>
  <si>
    <t>INDICADORES GENERALES</t>
  </si>
  <si>
    <t>Oportunidad en la Ejecución del proyecto</t>
  </si>
  <si>
    <t>NOMBRE DEL INDICADOR</t>
  </si>
  <si>
    <t>FORMULA DE CALCULO</t>
  </si>
  <si>
    <t>HITOS EJECUTADOS</t>
  </si>
  <si>
    <t>HITOS PROYECTADOS</t>
  </si>
  <si>
    <t>CLASE DE INIDICADOR</t>
  </si>
  <si>
    <t>FECHA DE ACTUALIZACION INDICADOR</t>
  </si>
  <si>
    <t>INDICADOR</t>
  </si>
  <si>
    <t>PERIODICIDAD DE MEDICION</t>
  </si>
  <si>
    <t xml:space="preserve">Eficacia </t>
  </si>
  <si>
    <t>Mensual</t>
  </si>
  <si>
    <t>Nivel de Compromiso de los recursos</t>
  </si>
  <si>
    <t>INDICADORES PARTICULARES</t>
  </si>
  <si>
    <t>.</t>
  </si>
  <si>
    <t>GESTION SOCIAL</t>
  </si>
  <si>
    <t>CLASE DE INDICADOR</t>
  </si>
  <si>
    <t>Foro</t>
  </si>
  <si>
    <t>Fecha de Realización</t>
  </si>
  <si>
    <t>Lugar de Realización</t>
  </si>
  <si>
    <t>Cantidad Asistentes</t>
  </si>
  <si>
    <t>Compromisos</t>
  </si>
  <si>
    <t>Responsable</t>
  </si>
  <si>
    <t>Fecha</t>
  </si>
  <si>
    <t>DEPENDENCIA DE FASES ANTERIORES</t>
  </si>
  <si>
    <t>¿Se encuentran todos los productos de fases anteriores  aprobados para la correcta ejecución de la fase actual?</t>
  </si>
  <si>
    <t>Seguimiento a PQR´s</t>
  </si>
  <si>
    <t>Tipología de PQR</t>
  </si>
  <si>
    <t xml:space="preserve">Radicado por </t>
  </si>
  <si>
    <t>Fecha Radicación</t>
  </si>
  <si>
    <t>Asunto</t>
  </si>
  <si>
    <t xml:space="preserve">Dirigido a </t>
  </si>
  <si>
    <t>LOGROS DEL PROYECTO</t>
  </si>
  <si>
    <t>CONVENIO y/o PROGRAMA</t>
  </si>
  <si>
    <t>OBJETO DEL PROYECTO</t>
  </si>
  <si>
    <t>DESCRIPCION DEL LOGRO</t>
  </si>
  <si>
    <r>
      <t xml:space="preserve">TIPO DE PRODUCTO
</t>
    </r>
    <r>
      <rPr>
        <b/>
        <sz val="8"/>
        <color rgb="FF000000"/>
        <rFont val="Arial Narrow"/>
        <family val="2"/>
      </rPr>
      <t>(Unidad de Medida)</t>
    </r>
  </si>
  <si>
    <t>CANTIDAD DE PRODUCTO</t>
  </si>
  <si>
    <t>CARACTERIZACION DEL PRODUCTO</t>
  </si>
  <si>
    <t>CANTIDAD ENTREGADA</t>
  </si>
  <si>
    <t>GRUPO / LINEA DE NEGOCIO</t>
  </si>
  <si>
    <t>Respuesta</t>
  </si>
  <si>
    <t>Estado del plan</t>
  </si>
  <si>
    <t>Plan de Tratamiento</t>
  </si>
  <si>
    <t>RI</t>
  </si>
  <si>
    <t>Descripción del Riesgo</t>
  </si>
  <si>
    <t>Severidad del Riesgo</t>
  </si>
  <si>
    <t>ESTADO</t>
  </si>
  <si>
    <t>Petición de interés particular</t>
  </si>
  <si>
    <t>Petición de interés general</t>
  </si>
  <si>
    <t>Petición de información</t>
  </si>
  <si>
    <t>Petición de información ENTRE AUTORIDADES</t>
  </si>
  <si>
    <t>Consultas</t>
  </si>
  <si>
    <t>Quejas</t>
  </si>
  <si>
    <t>Reclamos</t>
  </si>
  <si>
    <t>Denuncias</t>
  </si>
  <si>
    <t>Consultas y reclamos, Ley 1581 de 2012</t>
  </si>
  <si>
    <t>Solicitud Entes de Control</t>
  </si>
  <si>
    <t>Notificaciones o Sugerencias</t>
  </si>
  <si>
    <t>Reclamaciones administrativas</t>
  </si>
  <si>
    <t>LECCIONES APRENDIDAS</t>
  </si>
  <si>
    <t>DESCRIPCION DE LA LECCION APRENDIDA</t>
  </si>
  <si>
    <t>AREA DEL CONOCIMENTO</t>
  </si>
  <si>
    <t xml:space="preserve">FASE DE LA GERENCIA DE PROYECTOS </t>
  </si>
  <si>
    <t>RECOMENDACIÓN</t>
  </si>
  <si>
    <t>CONTROL DE CAMBIOS FORMALIZADOS AL PROYECTO</t>
  </si>
  <si>
    <t>FECHA SOLICITUD DEL CAMBIO</t>
  </si>
  <si>
    <t>DESCRIPCION DEL CAMBIO</t>
  </si>
  <si>
    <t>IMPACTO</t>
  </si>
  <si>
    <t>FECHA APROBACION DEL CAMBIO</t>
  </si>
  <si>
    <t>JUSTIFICACION DEL CAMBIO</t>
  </si>
  <si>
    <t>IMPACTO EN CASO DE NO HABERSE IMPLEMENTADO</t>
  </si>
  <si>
    <t>Describa el cambio formalizado</t>
  </si>
  <si>
    <t>Escriba la justificación del cambio formalizado</t>
  </si>
  <si>
    <t>Describa que hubiera ocurrido en caso de que no se hubiera formalizado el cambio</t>
  </si>
  <si>
    <t>Describa, si aplica, el impacto que generó el cambio en el alcance del proyecto</t>
  </si>
  <si>
    <t>SOLICITANTE DEL CAMBIO</t>
  </si>
  <si>
    <t>Describa, si aplica, el impacto que generó el cambio en los costos del proyecto. Aumento (% y $) ó Recucción (% y $) y las condiciones actualizadas del proyecto.</t>
  </si>
  <si>
    <t>Describa, si aplica, el impacto que generó el cambio en el tiempo de ejecución del proyecto. Indicar fecha actualizada de terminación del proyecto</t>
  </si>
  <si>
    <t>No.</t>
  </si>
  <si>
    <t>Efectividad en la ejecución</t>
  </si>
  <si>
    <t>Eficacia 
(Ver Comentarios)</t>
  </si>
  <si>
    <t>PMI023</t>
  </si>
  <si>
    <t xml:space="preserve">Planeación del Proyecto Macro y/o Programa </t>
  </si>
  <si>
    <t>008</t>
  </si>
  <si>
    <t>Ejecución y Seguimiento del Proyecto Macro</t>
  </si>
  <si>
    <t>Desarrollo Integral de Proyectos y/o Contratación Derivada</t>
  </si>
  <si>
    <t xml:space="preserve">Novedades a la Ejecución  de la contratación </t>
  </si>
  <si>
    <t>Proceso de Gerencia y Gestión de Proyectos</t>
  </si>
  <si>
    <t>Nombre Supervisor / Gestor de Proyecto</t>
  </si>
  <si>
    <t>Nombre Gerente de Convenio</t>
  </si>
  <si>
    <t xml:space="preserve">Copie y pegue la Curva S reportada por la Interventoría o la generada para el proyecto </t>
  </si>
  <si>
    <t>F-GG-54</t>
  </si>
  <si>
    <t>GERENCIA Y GESTIÓN DE PROYECTOS</t>
  </si>
  <si>
    <t>U1-30</t>
  </si>
  <si>
    <t>MANTENIMIENTO Y OPERACIÓN DE LOS SISTEMAS DE CAPTACIÓN, TRATAMIENTO, ALMACENAMIENTO Y DISTRIBUCIÓN DE AGUA POTABLE Y SISTEMA DE TRATAMIENTO DE AGUA RESIDUAL EN EL ESTABLECIMIENTO PENITENCIARIO DE MEDIANA SEGURIDAD Y CARCELARIO NEIVA- HUILA.</t>
  </si>
  <si>
    <t>JOSE HUBER FAJARDO GONZALEZ</t>
  </si>
  <si>
    <t>JAIR KALED GUTIERREZ</t>
  </si>
  <si>
    <t>JESUS EDUARDO REYES SALCEDO</t>
  </si>
  <si>
    <t>PTAR-PTAP</t>
  </si>
  <si>
    <t>N/A</t>
  </si>
  <si>
    <t xml:space="preserve">HUILA </t>
  </si>
  <si>
    <t>NEIVA</t>
  </si>
  <si>
    <t>EJECUCIÓN</t>
  </si>
  <si>
    <t>CONSORCIO HUILA</t>
  </si>
  <si>
    <t>CONSTRUOBRAS C&amp;M S.A.S.</t>
  </si>
  <si>
    <t>DESARROLLO DE PROYECTOS 2</t>
  </si>
  <si>
    <t>UNIDAD DE SERVICIOS PENITENCIARIOS Y CARCELARIOS - USPEC</t>
  </si>
  <si>
    <t>Mantenimiento y operación de los sistemas de captación, tratamiento, almacenamiento y distribución  de agua potable y sistema de tratamiento de agua residual en el establecimiento penitenciario de mediana seguridad y carcelario de Neiva – Huila.</t>
  </si>
  <si>
    <t>Unidad de Servicios Penitenciarios - USPEC</t>
  </si>
  <si>
    <t>ggggggggggggggggggggggggggggggggggg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</si>
</sst>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&quot;$&quot;\ #,##0"/>
    <numFmt numFmtId="166" formatCode="0.0"/>
    <numFmt numFmtId="167" formatCode="&quot;Línea Base No. &quot;##"/>
    <numFmt numFmtId="168" formatCode="0.0%"/>
    <numFmt numFmtId="169" formatCode="_(&quot;$&quot;\ * #,##0_);_(&quot;$&quot;\ * \(#,##0\);_(&quot;$&quot;\ * &quot;-&quot;??_);_(@_)"/>
    <numFmt numFmtId="170" formatCode="dd/mm/yyyy"/>
    <numFmt numFmtId="171" formatCode="[$$-240A]\ #,##0"/>
  </numFmts>
  <fonts count="34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Tahoma"/>
      <family val="2"/>
    </font>
    <font>
      <sz val="12"/>
      <color rgb="FF000000"/>
      <name val="Arial Narrow"/>
      <family val="2"/>
    </font>
    <font>
      <b/>
      <sz val="12"/>
      <color rgb="FF000000"/>
      <name val="Arial Narrow"/>
      <family val="2"/>
    </font>
    <font>
      <b/>
      <sz val="16"/>
      <color rgb="FF000000"/>
      <name val="Arial Narrow"/>
      <family val="2"/>
    </font>
    <font>
      <b/>
      <sz val="12"/>
      <color theme="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0"/>
      <color rgb="FF000000"/>
      <name val="Arial"/>
      <family val="2"/>
    </font>
    <font>
      <b/>
      <sz val="11"/>
      <color rgb="FF000000"/>
      <name val="Arial Narrow"/>
      <family val="2"/>
    </font>
    <font>
      <b/>
      <sz val="22"/>
      <color theme="0"/>
      <name val="Arial Narrow"/>
      <family val="2"/>
    </font>
    <font>
      <b/>
      <sz val="20"/>
      <color rgb="FF000000"/>
      <name val="Arial Narrow"/>
      <family val="2"/>
    </font>
    <font>
      <b/>
      <sz val="22"/>
      <name val="Arial Narrow"/>
      <family val="2"/>
    </font>
    <font>
      <b/>
      <sz val="11"/>
      <name val="Arial Narrow"/>
      <family val="2"/>
    </font>
    <font>
      <b/>
      <u/>
      <sz val="11"/>
      <color rgb="FF000000"/>
      <name val="Arial Narrow"/>
      <family val="2"/>
    </font>
    <font>
      <sz val="12"/>
      <color theme="0" tint="-0.34998626667073579"/>
      <name val="Arial Narrow"/>
      <family val="2"/>
    </font>
    <font>
      <sz val="11"/>
      <color rgb="FF000000"/>
      <name val="Arial Narrow"/>
      <family val="2"/>
    </font>
    <font>
      <sz val="10"/>
      <name val="Arial"/>
      <family val="2"/>
    </font>
    <font>
      <b/>
      <sz val="24"/>
      <color rgb="FF000000"/>
      <name val="Arial Narrow"/>
      <family val="2"/>
    </font>
    <font>
      <sz val="11"/>
      <name val="Arial Narrow"/>
      <family val="2"/>
    </font>
    <font>
      <b/>
      <sz val="8"/>
      <color rgb="FF000000"/>
      <name val="Arial Narrow"/>
      <family val="2"/>
    </font>
    <font>
      <sz val="11"/>
      <color rgb="FF000000"/>
      <name val="Calibri"/>
      <family val="2"/>
    </font>
    <font>
      <b/>
      <sz val="20"/>
      <color rgb="FFFF0000"/>
      <name val="Arial Narrow"/>
      <family val="2"/>
    </font>
    <font>
      <i/>
      <sz val="12"/>
      <color rgb="FF000000"/>
      <name val="Arial Narrow"/>
      <family val="2"/>
    </font>
    <font>
      <i/>
      <sz val="11"/>
      <color rgb="FF000000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22"/>
      <color theme="6" tint="0.59999389629810485"/>
      <name val="Arial Narrow"/>
      <family val="2"/>
    </font>
    <font>
      <b/>
      <sz val="24"/>
      <color theme="6" tint="0.59999389629810485"/>
      <name val="Arial Narrow"/>
      <family val="2"/>
    </font>
    <font>
      <sz val="11"/>
      <color theme="0" tint="-0.34998626667073579"/>
      <name val="Arial Narrow"/>
      <family val="2"/>
    </font>
    <font>
      <sz val="16"/>
      <color rgb="FF000000"/>
      <name val="Arial Narrow"/>
      <family val="2"/>
    </font>
    <font>
      <sz val="16"/>
      <color rgb="FFFF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</fills>
  <borders count="1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/>
      <top/>
      <bottom/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 diagonalDown="1">
      <left style="thin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 style="thin">
        <color indexed="64"/>
      </diagonal>
    </border>
    <border diagonalDown="1"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 style="thin">
        <color indexed="64"/>
      </diagonal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auto="1"/>
      </left>
      <right/>
      <top style="medium">
        <color indexed="64"/>
      </top>
      <bottom style="dotted">
        <color auto="1"/>
      </bottom>
      <diagonal/>
    </border>
    <border>
      <left/>
      <right style="medium">
        <color indexed="64"/>
      </right>
      <top style="medium">
        <color indexed="64"/>
      </top>
      <bottom style="dotted">
        <color auto="1"/>
      </bottom>
      <diagonal/>
    </border>
    <border>
      <left/>
      <right style="dotted">
        <color auto="1"/>
      </right>
      <top style="medium">
        <color indexed="64"/>
      </top>
      <bottom style="dotted">
        <color auto="1"/>
      </bottom>
      <diagonal/>
    </border>
    <border>
      <left/>
      <right/>
      <top style="medium">
        <color indexed="64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theme="0"/>
      </left>
      <right/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theme="1"/>
      </left>
      <right style="dashed">
        <color theme="1"/>
      </right>
      <top style="dashed">
        <color theme="1"/>
      </top>
      <bottom style="dashed">
        <color theme="1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dashed">
        <color theme="1"/>
      </left>
      <right style="dashed">
        <color theme="1"/>
      </right>
      <top style="dashed">
        <color theme="1"/>
      </top>
      <bottom style="thin">
        <color indexed="64"/>
      </bottom>
      <diagonal/>
    </border>
    <border>
      <left style="medium">
        <color indexed="64"/>
      </left>
      <right style="dashed">
        <color theme="1"/>
      </right>
      <top style="dashed">
        <color theme="1"/>
      </top>
      <bottom style="dashed">
        <color theme="1"/>
      </bottom>
      <diagonal/>
    </border>
    <border>
      <left style="dashed">
        <color theme="1"/>
      </left>
      <right style="medium">
        <color indexed="64"/>
      </right>
      <top style="dashed">
        <color theme="1"/>
      </top>
      <bottom style="dashed">
        <color theme="1"/>
      </bottom>
      <diagonal/>
    </border>
    <border>
      <left style="medium">
        <color indexed="64"/>
      </left>
      <right style="dashed">
        <color theme="1"/>
      </right>
      <top style="dashed">
        <color theme="1"/>
      </top>
      <bottom style="thin">
        <color indexed="64"/>
      </bottom>
      <diagonal/>
    </border>
    <border>
      <left style="dashed">
        <color theme="1"/>
      </left>
      <right style="medium">
        <color indexed="64"/>
      </right>
      <top style="dashed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/>
      <bottom/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9" fillId="0" borderId="0"/>
    <xf numFmtId="164" fontId="1" fillId="0" borderId="0" applyFont="0" applyFill="0" applyBorder="0" applyAlignment="0" applyProtection="0"/>
  </cellStyleXfs>
  <cellXfs count="505">
    <xf numFmtId="0" fontId="0" fillId="0" borderId="0" xfId="0"/>
    <xf numFmtId="14" fontId="5" fillId="0" borderId="40" xfId="0" applyNumberFormat="1" applyFont="1" applyBorder="1" applyAlignment="1" applyProtection="1">
      <alignment horizontal="center" vertical="center" wrapText="1"/>
      <protection locked="0"/>
    </xf>
    <xf numFmtId="14" fontId="5" fillId="0" borderId="70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90" xfId="0" applyBorder="1" applyProtection="1">
      <protection locked="0"/>
    </xf>
    <xf numFmtId="0" fontId="0" fillId="0" borderId="89" xfId="0" applyBorder="1" applyProtection="1">
      <protection locked="0"/>
    </xf>
    <xf numFmtId="0" fontId="0" fillId="0" borderId="88" xfId="0" applyBorder="1" applyProtection="1">
      <protection locked="0"/>
    </xf>
    <xf numFmtId="0" fontId="15" fillId="2" borderId="95" xfId="0" applyFont="1" applyFill="1" applyBorder="1" applyAlignment="1" applyProtection="1">
      <alignment horizontal="center" vertical="center" wrapText="1"/>
      <protection locked="0"/>
    </xf>
    <xf numFmtId="0" fontId="15" fillId="2" borderId="96" xfId="0" applyFont="1" applyFill="1" applyBorder="1" applyAlignment="1" applyProtection="1">
      <alignment horizontal="center" vertical="center" wrapText="1"/>
      <protection locked="0"/>
    </xf>
    <xf numFmtId="0" fontId="15" fillId="2" borderId="98" xfId="0" applyFont="1" applyFill="1" applyBorder="1" applyAlignment="1" applyProtection="1">
      <alignment horizontal="center" vertical="center" wrapText="1"/>
      <protection locked="0"/>
    </xf>
    <xf numFmtId="0" fontId="0" fillId="0" borderId="100" xfId="0" applyBorder="1" applyProtection="1">
      <protection locked="0"/>
    </xf>
    <xf numFmtId="0" fontId="0" fillId="0" borderId="101" xfId="0" applyBorder="1" applyProtection="1">
      <protection locked="0"/>
    </xf>
    <xf numFmtId="0" fontId="15" fillId="2" borderId="107" xfId="0" applyFont="1" applyFill="1" applyBorder="1" applyAlignment="1" applyProtection="1">
      <alignment horizontal="center" vertical="center" wrapText="1"/>
      <protection locked="0"/>
    </xf>
    <xf numFmtId="164" fontId="4" fillId="6" borderId="25" xfId="1" applyFont="1" applyFill="1" applyBorder="1" applyAlignment="1" applyProtection="1">
      <alignment vertical="center" wrapText="1"/>
    </xf>
    <xf numFmtId="9" fontId="4" fillId="6" borderId="45" xfId="2" applyFont="1" applyFill="1" applyBorder="1" applyAlignment="1" applyProtection="1">
      <alignment vertical="center" wrapText="1"/>
    </xf>
    <xf numFmtId="0" fontId="4" fillId="0" borderId="99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2" xfId="0" applyNumberFormat="1" applyFont="1" applyFill="1" applyBorder="1" applyAlignment="1" applyProtection="1">
      <alignment vertical="center" wrapText="1"/>
      <protection locked="0"/>
    </xf>
    <xf numFmtId="9" fontId="4" fillId="0" borderId="25" xfId="2" applyFont="1" applyFill="1" applyBorder="1" applyAlignment="1" applyProtection="1">
      <alignment horizontal="center" vertical="center" wrapText="1"/>
      <protection locked="0"/>
    </xf>
    <xf numFmtId="9" fontId="4" fillId="0" borderId="71" xfId="2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protection locked="0"/>
    </xf>
    <xf numFmtId="0" fontId="4" fillId="0" borderId="17" xfId="0" applyFont="1" applyBorder="1" applyAlignment="1" applyProtection="1"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11" fillId="2" borderId="25" xfId="0" applyFont="1" applyFill="1" applyBorder="1" applyAlignment="1" applyProtection="1">
      <alignment horizontal="right" vertical="center" indent="1"/>
      <protection locked="0"/>
    </xf>
    <xf numFmtId="0" fontId="20" fillId="0" borderId="4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5" fillId="2" borderId="38" xfId="0" applyFont="1" applyFill="1" applyBorder="1" applyAlignment="1" applyProtection="1">
      <alignment horizontal="right" vertical="center" wrapText="1" indent="1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8" fillId="2" borderId="23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15" fillId="2" borderId="32" xfId="0" applyFont="1" applyFill="1" applyBorder="1" applyAlignment="1" applyProtection="1">
      <alignment horizontal="right" vertical="center" wrapText="1" indent="1"/>
      <protection locked="0"/>
    </xf>
    <xf numFmtId="0" fontId="11" fillId="2" borderId="39" xfId="0" applyFont="1" applyFill="1" applyBorder="1" applyAlignment="1" applyProtection="1">
      <alignment horizontal="center" vertical="center" wrapText="1"/>
      <protection locked="0"/>
    </xf>
    <xf numFmtId="14" fontId="4" fillId="0" borderId="40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40" xfId="0" applyFont="1" applyFill="1" applyBorder="1" applyAlignment="1" applyProtection="1">
      <alignment horizontal="center" vertical="center" wrapText="1"/>
      <protection locked="0"/>
    </xf>
    <xf numFmtId="164" fontId="4" fillId="0" borderId="37" xfId="1" applyFont="1" applyFill="1" applyBorder="1" applyAlignment="1" applyProtection="1">
      <alignment vertical="center" wrapText="1"/>
      <protection locked="0"/>
    </xf>
    <xf numFmtId="164" fontId="4" fillId="0" borderId="25" xfId="1" applyFont="1" applyFill="1" applyBorder="1" applyAlignment="1" applyProtection="1">
      <alignment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18" fillId="0" borderId="25" xfId="0" applyFont="1" applyBorder="1" applyAlignment="1" applyProtection="1">
      <alignment horizontal="right" vertical="center" wrapText="1" indent="1"/>
      <protection locked="0"/>
    </xf>
    <xf numFmtId="168" fontId="18" fillId="0" borderId="25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37" xfId="0" applyFont="1" applyFill="1" applyBorder="1" applyAlignment="1" applyProtection="1">
      <alignment horizontal="right" vertical="center" wrapText="1" indent="1"/>
      <protection locked="0"/>
    </xf>
    <xf numFmtId="0" fontId="11" fillId="2" borderId="21" xfId="0" applyFont="1" applyFill="1" applyBorder="1" applyAlignment="1" applyProtection="1">
      <alignment vertical="center" wrapText="1"/>
      <protection locked="0"/>
    </xf>
    <xf numFmtId="0" fontId="26" fillId="0" borderId="25" xfId="0" applyFont="1" applyFill="1" applyBorder="1" applyAlignment="1" applyProtection="1">
      <alignment vertical="top" wrapText="1"/>
      <protection locked="0"/>
    </xf>
    <xf numFmtId="0" fontId="4" fillId="0" borderId="32" xfId="0" applyFont="1" applyFill="1" applyBorder="1" applyAlignment="1" applyProtection="1">
      <alignment horizontal="left" vertical="center" wrapText="1" indent="1"/>
      <protection locked="0"/>
    </xf>
    <xf numFmtId="0" fontId="5" fillId="0" borderId="42" xfId="0" applyFont="1" applyFill="1" applyBorder="1" applyAlignment="1" applyProtection="1">
      <alignment horizontal="center" vertical="center" wrapText="1"/>
      <protection locked="0"/>
    </xf>
    <xf numFmtId="0" fontId="20" fillId="0" borderId="25" xfId="1" applyNumberFormat="1" applyFont="1" applyFill="1" applyBorder="1" applyAlignment="1" applyProtection="1">
      <alignment horizontal="center" vertical="center" wrapText="1"/>
      <protection locked="0"/>
    </xf>
    <xf numFmtId="0" fontId="24" fillId="0" borderId="32" xfId="0" applyFont="1" applyFill="1" applyBorder="1" applyAlignment="1" applyProtection="1">
      <alignment horizontal="left" vertical="center" wrapText="1" indent="1"/>
      <protection locked="0"/>
    </xf>
    <xf numFmtId="2" fontId="4" fillId="0" borderId="22" xfId="1" applyNumberFormat="1" applyFont="1" applyFill="1" applyBorder="1" applyAlignment="1" applyProtection="1">
      <alignment vertical="center" wrapText="1"/>
      <protection locked="0"/>
    </xf>
    <xf numFmtId="2" fontId="4" fillId="0" borderId="23" xfId="1" applyNumberFormat="1" applyFont="1" applyFill="1" applyBorder="1" applyAlignment="1" applyProtection="1">
      <alignment vertical="center" wrapText="1"/>
      <protection locked="0"/>
    </xf>
    <xf numFmtId="0" fontId="15" fillId="2" borderId="24" xfId="0" applyFont="1" applyFill="1" applyBorder="1" applyAlignment="1" applyProtection="1">
      <alignment horizontal="center" vertical="center" wrapText="1"/>
      <protection locked="0"/>
    </xf>
    <xf numFmtId="0" fontId="8" fillId="2" borderId="25" xfId="0" applyFont="1" applyFill="1" applyBorder="1" applyAlignment="1" applyProtection="1">
      <alignment horizontal="right" vertical="center" wrapText="1" indent="1"/>
      <protection locked="0"/>
    </xf>
    <xf numFmtId="0" fontId="21" fillId="0" borderId="24" xfId="0" applyFont="1" applyFill="1" applyBorder="1" applyAlignment="1" applyProtection="1">
      <alignment horizontal="center" vertical="center" wrapText="1"/>
      <protection locked="0"/>
    </xf>
    <xf numFmtId="0" fontId="9" fillId="0" borderId="25" xfId="0" applyFont="1" applyFill="1" applyBorder="1" applyAlignment="1" applyProtection="1">
      <alignment horizontal="right" vertical="center" wrapText="1" indent="1"/>
      <protection locked="0"/>
    </xf>
    <xf numFmtId="14" fontId="4" fillId="0" borderId="57" xfId="1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10" xfId="0" applyFont="1" applyBorder="1" applyAlignment="1" applyProtection="1">
      <alignment vertical="center"/>
      <protection locked="0"/>
    </xf>
    <xf numFmtId="0" fontId="23" fillId="0" borderId="5" xfId="0" applyFont="1" applyBorder="1" applyAlignment="1" applyProtection="1">
      <alignment vertical="center"/>
      <protection locked="0"/>
    </xf>
    <xf numFmtId="0" fontId="9" fillId="0" borderId="43" xfId="0" applyFont="1" applyFill="1" applyBorder="1" applyAlignment="1" applyProtection="1">
      <alignment horizontal="center" vertical="center" wrapText="1"/>
      <protection locked="0"/>
    </xf>
    <xf numFmtId="0" fontId="4" fillId="0" borderId="10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09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4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2" borderId="13" xfId="0" applyFont="1" applyFill="1" applyBorder="1" applyAlignment="1" applyProtection="1">
      <alignment horizontal="center" vertical="center"/>
      <protection locked="0"/>
    </xf>
    <xf numFmtId="0" fontId="11" fillId="2" borderId="13" xfId="0" applyFont="1" applyFill="1" applyBorder="1" applyAlignment="1" applyProtection="1">
      <alignment horizontal="center" vertical="center" wrapText="1"/>
      <protection locked="0"/>
    </xf>
    <xf numFmtId="2" fontId="4" fillId="0" borderId="25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55" xfId="1" applyNumberFormat="1" applyFont="1" applyFill="1" applyBorder="1" applyAlignment="1" applyProtection="1">
      <alignment horizontal="left" vertical="center" wrapText="1" indent="1"/>
      <protection locked="0"/>
    </xf>
    <xf numFmtId="0" fontId="8" fillId="2" borderId="82" xfId="0" applyFont="1" applyFill="1" applyBorder="1" applyAlignment="1" applyProtection="1">
      <alignment horizontal="right" vertical="center" wrapText="1" indent="1"/>
      <protection locked="0"/>
    </xf>
    <xf numFmtId="0" fontId="4" fillId="0" borderId="0" xfId="0" applyFont="1" applyAlignment="1" applyProtection="1">
      <alignment vertical="center" wrapText="1"/>
      <protection locked="0"/>
    </xf>
    <xf numFmtId="14" fontId="17" fillId="0" borderId="0" xfId="0" applyNumberFormat="1" applyFont="1" applyAlignment="1" applyProtection="1">
      <alignment horizontal="center" vertical="center"/>
      <protection locked="0"/>
    </xf>
    <xf numFmtId="14" fontId="4" fillId="0" borderId="37" xfId="1" applyNumberFormat="1" applyFont="1" applyFill="1" applyBorder="1" applyAlignment="1" applyProtection="1">
      <alignment horizontal="left" vertical="center" wrapText="1" indent="1"/>
      <protection locked="0"/>
    </xf>
    <xf numFmtId="0" fontId="11" fillId="2" borderId="27" xfId="0" applyFont="1" applyFill="1" applyBorder="1" applyAlignment="1" applyProtection="1">
      <alignment horizontal="right" vertical="center" wrapText="1" indent="1"/>
      <protection locked="0"/>
    </xf>
    <xf numFmtId="0" fontId="4" fillId="0" borderId="3" xfId="0" applyFont="1" applyBorder="1" applyAlignment="1" applyProtection="1">
      <protection locked="0"/>
    </xf>
    <xf numFmtId="14" fontId="4" fillId="0" borderId="4" xfId="0" applyNumberFormat="1" applyFont="1" applyBorder="1" applyAlignment="1" applyProtection="1">
      <protection locked="0"/>
    </xf>
    <xf numFmtId="0" fontId="4" fillId="0" borderId="0" xfId="0" applyFont="1" applyBorder="1" applyAlignment="1" applyProtection="1">
      <protection locked="0"/>
    </xf>
    <xf numFmtId="0" fontId="5" fillId="0" borderId="0" xfId="0" applyFont="1" applyBorder="1" applyAlignment="1" applyProtection="1"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17" xfId="0" applyFont="1" applyBorder="1" applyAlignment="1" applyProtection="1">
      <alignment horizontal="center" vertical="top" wrapText="1"/>
      <protection locked="0"/>
    </xf>
    <xf numFmtId="0" fontId="4" fillId="6" borderId="25" xfId="0" applyFont="1" applyFill="1" applyBorder="1" applyAlignment="1" applyProtection="1">
      <alignment horizontal="center" vertical="center" wrapText="1"/>
    </xf>
    <xf numFmtId="166" fontId="4" fillId="6" borderId="40" xfId="0" applyNumberFormat="1" applyFont="1" applyFill="1" applyBorder="1" applyAlignment="1" applyProtection="1">
      <alignment horizontal="center" vertical="center" wrapText="1"/>
    </xf>
    <xf numFmtId="2" fontId="5" fillId="6" borderId="25" xfId="0" applyNumberFormat="1" applyFont="1" applyFill="1" applyBorder="1" applyAlignment="1" applyProtection="1">
      <alignment horizontal="center" vertical="center" wrapText="1"/>
    </xf>
    <xf numFmtId="9" fontId="5" fillId="6" borderId="25" xfId="2" applyFont="1" applyFill="1" applyBorder="1" applyAlignment="1" applyProtection="1">
      <alignment horizontal="center" vertical="center" wrapText="1"/>
    </xf>
    <xf numFmtId="9" fontId="5" fillId="6" borderId="25" xfId="0" applyNumberFormat="1" applyFont="1" applyFill="1" applyBorder="1" applyAlignment="1" applyProtection="1">
      <alignment horizontal="center" vertical="center" wrapText="1"/>
    </xf>
    <xf numFmtId="165" fontId="5" fillId="6" borderId="25" xfId="0" applyNumberFormat="1" applyFont="1" applyFill="1" applyBorder="1" applyAlignment="1" applyProtection="1">
      <alignment horizontal="center" vertical="center" wrapText="1"/>
    </xf>
    <xf numFmtId="2" fontId="29" fillId="6" borderId="60" xfId="3" applyNumberFormat="1" applyFont="1" applyFill="1" applyBorder="1" applyAlignment="1" applyProtection="1">
      <alignment horizontal="right" vertical="center" wrapText="1" indent="6"/>
    </xf>
    <xf numFmtId="9" fontId="20" fillId="6" borderId="57" xfId="2" applyFont="1" applyFill="1" applyBorder="1" applyAlignment="1" applyProtection="1">
      <alignment horizontal="center" vertical="center" wrapText="1"/>
    </xf>
    <xf numFmtId="9" fontId="30" fillId="6" borderId="57" xfId="2" applyFont="1" applyFill="1" applyBorder="1" applyAlignment="1" applyProtection="1">
      <alignment horizontal="center" vertical="center" wrapText="1"/>
    </xf>
    <xf numFmtId="43" fontId="5" fillId="6" borderId="25" xfId="0" applyNumberFormat="1" applyFont="1" applyFill="1" applyBorder="1" applyAlignment="1" applyProtection="1">
      <alignment horizontal="center" vertical="center" wrapText="1"/>
    </xf>
    <xf numFmtId="0" fontId="4" fillId="6" borderId="48" xfId="0" applyNumberFormat="1" applyFont="1" applyFill="1" applyBorder="1" applyAlignment="1" applyProtection="1">
      <alignment horizontal="center" vertical="center" wrapText="1"/>
    </xf>
    <xf numFmtId="0" fontId="4" fillId="6" borderId="45" xfId="0" applyNumberFormat="1" applyFont="1" applyFill="1" applyBorder="1" applyAlignment="1" applyProtection="1">
      <alignment horizontal="center" vertical="center" wrapText="1"/>
    </xf>
    <xf numFmtId="0" fontId="6" fillId="0" borderId="115" xfId="0" applyFont="1" applyBorder="1" applyAlignment="1" applyProtection="1">
      <alignment horizontal="right" vertical="center" wrapText="1"/>
      <protection locked="0"/>
    </xf>
    <xf numFmtId="0" fontId="6" fillId="0" borderId="116" xfId="0" applyFont="1" applyBorder="1" applyAlignment="1" applyProtection="1">
      <alignment horizontal="right" vertical="center" wrapText="1"/>
      <protection locked="0"/>
    </xf>
    <xf numFmtId="0" fontId="6" fillId="0" borderId="117" xfId="0" applyFont="1" applyBorder="1" applyAlignment="1" applyProtection="1">
      <alignment horizontal="right" vertical="center" wrapText="1"/>
      <protection locked="0"/>
    </xf>
    <xf numFmtId="171" fontId="5" fillId="0" borderId="45" xfId="1" applyNumberFormat="1" applyFont="1" applyBorder="1" applyAlignment="1" applyProtection="1">
      <alignment horizontal="center" vertical="center" wrapText="1"/>
      <protection locked="0"/>
    </xf>
    <xf numFmtId="171" fontId="5" fillId="0" borderId="25" xfId="1" applyNumberFormat="1" applyFont="1" applyBorder="1" applyAlignment="1" applyProtection="1">
      <alignment horizontal="center" vertical="center" wrapText="1"/>
      <protection locked="0"/>
    </xf>
    <xf numFmtId="0" fontId="4" fillId="0" borderId="25" xfId="5" applyNumberFormat="1" applyFont="1" applyBorder="1" applyAlignment="1" applyProtection="1">
      <alignment horizontal="center" vertical="center" wrapText="1"/>
      <protection locked="0"/>
    </xf>
    <xf numFmtId="14" fontId="4" fillId="0" borderId="25" xfId="5" quotePrefix="1" applyNumberFormat="1" applyFont="1" applyBorder="1" applyAlignment="1" applyProtection="1">
      <alignment horizontal="center" vertical="center" wrapText="1"/>
      <protection locked="0"/>
    </xf>
    <xf numFmtId="14" fontId="4" fillId="0" borderId="25" xfId="5" applyNumberFormat="1" applyFont="1" applyBorder="1" applyAlignment="1" applyProtection="1">
      <alignment horizontal="center" vertical="center" wrapText="1"/>
      <protection locked="0"/>
    </xf>
    <xf numFmtId="14" fontId="4" fillId="0" borderId="25" xfId="2" applyNumberFormat="1" applyFont="1" applyFill="1" applyBorder="1" applyAlignment="1" applyProtection="1">
      <alignment horizontal="center" vertical="center" wrapText="1"/>
      <protection locked="0"/>
    </xf>
    <xf numFmtId="14" fontId="4" fillId="0" borderId="44" xfId="1" applyNumberFormat="1" applyFont="1" applyFill="1" applyBorder="1" applyAlignment="1" applyProtection="1">
      <alignment horizontal="center" vertical="center" wrapText="1"/>
      <protection locked="0"/>
    </xf>
    <xf numFmtId="169" fontId="4" fillId="0" borderId="55" xfId="5" applyNumberFormat="1" applyFont="1" applyBorder="1" applyAlignment="1" applyProtection="1">
      <alignment vertical="center" wrapText="1"/>
      <protection locked="0"/>
    </xf>
    <xf numFmtId="0" fontId="4" fillId="0" borderId="25" xfId="2" applyNumberFormat="1" applyFont="1" applyFill="1" applyBorder="1" applyAlignment="1" applyProtection="1">
      <alignment horizontal="center" vertical="center" wrapText="1"/>
      <protection locked="0"/>
    </xf>
    <xf numFmtId="0" fontId="15" fillId="2" borderId="25" xfId="0" applyFont="1" applyFill="1" applyBorder="1" applyAlignment="1" applyProtection="1">
      <alignment horizontal="right" vertical="center" wrapText="1" indent="1"/>
      <protection locked="0"/>
    </xf>
    <xf numFmtId="2" fontId="11" fillId="2" borderId="44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04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4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06" xfId="1" applyNumberFormat="1" applyFont="1" applyFill="1" applyBorder="1" applyAlignment="1" applyProtection="1">
      <alignment horizontal="center" vertical="center" wrapText="1"/>
      <protection locked="0"/>
    </xf>
    <xf numFmtId="0" fontId="15" fillId="2" borderId="104" xfId="0" applyFont="1" applyFill="1" applyBorder="1" applyAlignment="1" applyProtection="1">
      <alignment horizontal="center" vertical="center" wrapText="1"/>
      <protection locked="0"/>
    </xf>
    <xf numFmtId="0" fontId="11" fillId="2" borderId="44" xfId="0" applyFont="1" applyFill="1" applyBorder="1" applyAlignment="1" applyProtection="1">
      <alignment horizontal="center" vertical="center" wrapText="1"/>
      <protection locked="0"/>
    </xf>
    <xf numFmtId="0" fontId="11" fillId="2" borderId="36" xfId="0" applyFont="1" applyFill="1" applyBorder="1" applyAlignment="1" applyProtection="1">
      <alignment horizontal="center" vertical="center" wrapText="1"/>
      <protection locked="0"/>
    </xf>
    <xf numFmtId="0" fontId="11" fillId="2" borderId="22" xfId="0" applyFont="1" applyFill="1" applyBorder="1" applyAlignment="1" applyProtection="1">
      <alignment horizontal="center" vertical="center" wrapText="1"/>
      <protection locked="0"/>
    </xf>
    <xf numFmtId="0" fontId="11" fillId="2" borderId="42" xfId="0" applyFont="1" applyFill="1" applyBorder="1" applyAlignment="1" applyProtection="1">
      <alignment horizontal="center" vertical="center" wrapText="1"/>
      <protection locked="0"/>
    </xf>
    <xf numFmtId="0" fontId="11" fillId="2" borderId="32" xfId="0" applyFont="1" applyFill="1" applyBorder="1" applyAlignment="1" applyProtection="1">
      <alignment horizontal="center" vertical="center" wrapText="1"/>
      <protection locked="0"/>
    </xf>
    <xf numFmtId="0" fontId="11" fillId="2" borderId="37" xfId="0" applyFont="1" applyFill="1" applyBorder="1" applyAlignment="1" applyProtection="1">
      <alignment horizontal="center" vertical="center" wrapText="1"/>
      <protection locked="0"/>
    </xf>
    <xf numFmtId="0" fontId="11" fillId="2" borderId="25" xfId="0" applyFont="1" applyFill="1" applyBorder="1" applyAlignment="1" applyProtection="1">
      <alignment horizontal="center" vertical="center" wrapText="1"/>
      <protection locked="0"/>
    </xf>
    <xf numFmtId="0" fontId="11" fillId="2" borderId="25" xfId="0" applyFont="1" applyFill="1" applyBorder="1" applyAlignment="1" applyProtection="1">
      <alignment horizontal="center" vertical="center"/>
      <protection locked="0"/>
    </xf>
    <xf numFmtId="0" fontId="15" fillId="2" borderId="36" xfId="0" applyFont="1" applyFill="1" applyBorder="1" applyAlignment="1" applyProtection="1">
      <alignment horizontal="right" vertical="center" wrapText="1" indent="1"/>
      <protection locked="0"/>
    </xf>
    <xf numFmtId="0" fontId="15" fillId="2" borderId="37" xfId="0" applyFont="1" applyFill="1" applyBorder="1" applyAlignment="1" applyProtection="1">
      <alignment horizontal="right" vertical="center" wrapText="1" inden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7" xfId="0" applyFont="1" applyFill="1" applyBorder="1" applyAlignment="1" applyProtection="1">
      <alignment horizontal="center" vertical="center" wrapText="1"/>
      <protection locked="0"/>
    </xf>
    <xf numFmtId="0" fontId="11" fillId="2" borderId="22" xfId="0" applyFont="1" applyFill="1" applyBorder="1" applyAlignment="1" applyProtection="1">
      <alignment horizontal="right" vertical="center" wrapText="1" indent="1"/>
      <protection locked="0"/>
    </xf>
    <xf numFmtId="0" fontId="11" fillId="2" borderId="25" xfId="0" applyFont="1" applyFill="1" applyBorder="1" applyAlignment="1" applyProtection="1">
      <alignment horizontal="right" vertical="center" wrapText="1" indent="1"/>
      <protection locked="0"/>
    </xf>
    <xf numFmtId="0" fontId="8" fillId="2" borderId="22" xfId="0" applyFont="1" applyFill="1" applyBorder="1" applyAlignment="1" applyProtection="1">
      <alignment horizontal="center" vertical="center" wrapText="1"/>
      <protection locked="0"/>
    </xf>
    <xf numFmtId="0" fontId="15" fillId="2" borderId="42" xfId="0" applyFont="1" applyFill="1" applyBorder="1" applyAlignment="1" applyProtection="1">
      <alignment horizontal="right" vertical="center" wrapText="1" indent="1"/>
      <protection locked="0"/>
    </xf>
    <xf numFmtId="0" fontId="11" fillId="2" borderId="77" xfId="0" applyFont="1" applyFill="1" applyBorder="1" applyAlignment="1" applyProtection="1">
      <alignment horizontal="center" vertical="center" wrapText="1"/>
      <protection locked="0"/>
    </xf>
    <xf numFmtId="0" fontId="9" fillId="0" borderId="25" xfId="0" applyFont="1" applyFill="1" applyBorder="1" applyAlignment="1" applyProtection="1">
      <alignment horizontal="center" vertical="center" wrapText="1"/>
      <protection locked="0"/>
    </xf>
    <xf numFmtId="0" fontId="15" fillId="2" borderId="25" xfId="0" applyFont="1" applyFill="1" applyBorder="1" applyAlignment="1" applyProtection="1">
      <alignment horizontal="center" vertical="center" wrapText="1"/>
      <protection locked="0"/>
    </xf>
    <xf numFmtId="0" fontId="15" fillId="2" borderId="22" xfId="0" applyFont="1" applyFill="1" applyBorder="1" applyAlignment="1" applyProtection="1">
      <alignment horizontal="right" vertical="center" wrapText="1" indent="1"/>
      <protection locked="0"/>
    </xf>
    <xf numFmtId="0" fontId="8" fillId="2" borderId="25" xfId="0" applyFont="1" applyFill="1" applyBorder="1" applyAlignment="1" applyProtection="1">
      <alignment horizontal="center" vertical="center" wrapText="1"/>
      <protection locked="0"/>
    </xf>
    <xf numFmtId="0" fontId="18" fillId="0" borderId="4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5" xfId="0" applyFont="1" applyBorder="1" applyAlignment="1" applyProtection="1">
      <alignment horizontal="center" vertical="center"/>
    </xf>
    <xf numFmtId="49" fontId="9" fillId="0" borderId="25" xfId="0" applyNumberFormat="1" applyFont="1" applyFill="1" applyBorder="1" applyAlignment="1" applyProtection="1">
      <alignment horizontal="center" vertical="center" wrapText="1"/>
    </xf>
    <xf numFmtId="170" fontId="9" fillId="0" borderId="26" xfId="0" applyNumberFormat="1" applyFont="1" applyFill="1" applyBorder="1" applyAlignment="1" applyProtection="1">
      <alignment horizontal="center" vertical="center" wrapText="1"/>
    </xf>
    <xf numFmtId="49" fontId="9" fillId="0" borderId="27" xfId="0" applyNumberFormat="1" applyFont="1" applyFill="1" applyBorder="1" applyAlignment="1" applyProtection="1">
      <alignment horizontal="center" vertical="center" wrapText="1"/>
    </xf>
    <xf numFmtId="170" fontId="9" fillId="0" borderId="28" xfId="0" applyNumberFormat="1" applyFont="1" applyFill="1" applyBorder="1" applyAlignment="1" applyProtection="1">
      <alignment horizontal="center" vertical="center" wrapText="1"/>
    </xf>
    <xf numFmtId="0" fontId="5" fillId="0" borderId="4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5" xfId="1" applyNumberFormat="1" applyFont="1" applyFill="1" applyBorder="1" applyAlignment="1" applyProtection="1">
      <alignment vertical="center" wrapText="1"/>
      <protection locked="0"/>
    </xf>
    <xf numFmtId="0" fontId="4" fillId="0" borderId="45" xfId="0" applyFont="1" applyFill="1" applyBorder="1" applyAlignment="1" applyProtection="1">
      <alignment horizontal="center" vertical="center" wrapText="1"/>
      <protection locked="0"/>
    </xf>
    <xf numFmtId="0" fontId="4" fillId="0" borderId="60" xfId="0" applyFont="1" applyFill="1" applyBorder="1" applyAlignment="1" applyProtection="1">
      <alignment horizontal="center" vertical="center" wrapText="1"/>
      <protection locked="0"/>
    </xf>
    <xf numFmtId="0" fontId="4" fillId="0" borderId="37" xfId="0" applyFont="1" applyFill="1" applyBorder="1" applyAlignment="1" applyProtection="1">
      <alignment horizontal="center" vertical="center" wrapText="1"/>
      <protection locked="0"/>
    </xf>
    <xf numFmtId="14" fontId="4" fillId="0" borderId="45" xfId="0" applyNumberFormat="1" applyFont="1" applyFill="1" applyBorder="1" applyAlignment="1" applyProtection="1">
      <alignment horizontal="center" vertical="center" wrapText="1"/>
      <protection locked="0"/>
    </xf>
    <xf numFmtId="14" fontId="4" fillId="0" borderId="60" xfId="0" applyNumberFormat="1" applyFont="1" applyFill="1" applyBorder="1" applyAlignment="1" applyProtection="1">
      <alignment horizontal="center" vertical="center" wrapText="1"/>
      <protection locked="0"/>
    </xf>
    <xf numFmtId="14" fontId="4" fillId="0" borderId="5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5" xfId="0" applyFont="1" applyFill="1" applyBorder="1" applyAlignment="1" applyProtection="1">
      <alignment horizontal="left" vertical="center" wrapText="1"/>
      <protection locked="0"/>
    </xf>
    <xf numFmtId="0" fontId="4" fillId="0" borderId="60" xfId="0" applyFont="1" applyFill="1" applyBorder="1" applyAlignment="1" applyProtection="1">
      <alignment horizontal="left" vertical="center" wrapText="1"/>
      <protection locked="0"/>
    </xf>
    <xf numFmtId="0" fontId="4" fillId="0" borderId="55" xfId="0" applyFont="1" applyFill="1" applyBorder="1" applyAlignment="1" applyProtection="1">
      <alignment horizontal="left" vertical="center" wrapText="1"/>
      <protection locked="0"/>
    </xf>
    <xf numFmtId="14" fontId="4" fillId="0" borderId="84" xfId="0" applyNumberFormat="1" applyFont="1" applyBorder="1" applyAlignment="1" applyProtection="1">
      <alignment horizontal="center"/>
      <protection locked="0"/>
    </xf>
    <xf numFmtId="0" fontId="15" fillId="2" borderId="25" xfId="0" applyFont="1" applyFill="1" applyBorder="1" applyAlignment="1" applyProtection="1">
      <alignment horizontal="right" vertical="center" wrapText="1" indent="1"/>
      <protection locked="0"/>
    </xf>
    <xf numFmtId="0" fontId="4" fillId="0" borderId="55" xfId="0" applyFont="1" applyFill="1" applyBorder="1" applyAlignment="1" applyProtection="1">
      <alignment horizontal="center" vertical="center" wrapText="1"/>
      <protection locked="0"/>
    </xf>
    <xf numFmtId="2" fontId="11" fillId="2" borderId="44" xfId="1" applyNumberFormat="1" applyFont="1" applyFill="1" applyBorder="1" applyAlignment="1" applyProtection="1">
      <alignment horizontal="center" vertical="center" wrapText="1"/>
      <protection locked="0"/>
    </xf>
    <xf numFmtId="2" fontId="11" fillId="2" borderId="36" xfId="1" applyNumberFormat="1" applyFont="1" applyFill="1" applyBorder="1" applyAlignment="1" applyProtection="1">
      <alignment horizontal="center" vertical="center" wrapText="1"/>
      <protection locked="0"/>
    </xf>
    <xf numFmtId="2" fontId="11" fillId="2" borderId="59" xfId="1" applyNumberFormat="1" applyFont="1" applyFill="1" applyBorder="1" applyAlignment="1" applyProtection="1">
      <alignment horizontal="center" vertical="center" wrapText="1"/>
      <protection locked="0"/>
    </xf>
    <xf numFmtId="0" fontId="7" fillId="3" borderId="8" xfId="0" applyFont="1" applyFill="1" applyBorder="1" applyAlignment="1" applyProtection="1">
      <alignment horizontal="center" vertical="center" wrapText="1"/>
      <protection locked="0"/>
    </xf>
    <xf numFmtId="0" fontId="7" fillId="3" borderId="9" xfId="0" applyFont="1" applyFill="1" applyBorder="1" applyAlignment="1" applyProtection="1">
      <alignment horizontal="center" vertical="center" wrapText="1"/>
      <protection locked="0"/>
    </xf>
    <xf numFmtId="0" fontId="7" fillId="3" borderId="10" xfId="0" applyFont="1" applyFill="1" applyBorder="1" applyAlignment="1" applyProtection="1">
      <alignment horizontal="center" vertical="center" wrapText="1"/>
      <protection locked="0"/>
    </xf>
    <xf numFmtId="0" fontId="8" fillId="5" borderId="2" xfId="0" applyFont="1" applyFill="1" applyBorder="1" applyAlignment="1" applyProtection="1">
      <alignment horizontal="center" vertical="center" textRotation="90" wrapText="1"/>
      <protection locked="0"/>
    </xf>
    <xf numFmtId="0" fontId="8" fillId="5" borderId="6" xfId="0" applyFont="1" applyFill="1" applyBorder="1" applyAlignment="1" applyProtection="1">
      <alignment horizontal="center" vertical="center" textRotation="90" wrapText="1"/>
      <protection locked="0"/>
    </xf>
    <xf numFmtId="0" fontId="8" fillId="5" borderId="16" xfId="0" applyFont="1" applyFill="1" applyBorder="1" applyAlignment="1" applyProtection="1">
      <alignment horizontal="center" vertical="center" textRotation="90" wrapText="1"/>
      <protection locked="0"/>
    </xf>
    <xf numFmtId="2" fontId="11" fillId="2" borderId="54" xfId="1" applyNumberFormat="1" applyFont="1" applyFill="1" applyBorder="1" applyAlignment="1" applyProtection="1">
      <alignment horizontal="center" vertical="center" wrapText="1"/>
      <protection locked="0"/>
    </xf>
    <xf numFmtId="2" fontId="4" fillId="0" borderId="45" xfId="1" applyNumberFormat="1" applyFont="1" applyFill="1" applyBorder="1" applyAlignment="1" applyProtection="1">
      <alignment horizontal="center" vertical="center" wrapText="1"/>
      <protection locked="0"/>
    </xf>
    <xf numFmtId="2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2" fontId="4" fillId="0" borderId="60" xfId="1" applyNumberFormat="1" applyFont="1" applyFill="1" applyBorder="1" applyAlignment="1" applyProtection="1">
      <alignment horizontal="center" vertical="center" wrapText="1"/>
      <protection locked="0"/>
    </xf>
    <xf numFmtId="2" fontId="4" fillId="0" borderId="55" xfId="1" applyNumberFormat="1" applyFont="1" applyFill="1" applyBorder="1" applyAlignment="1" applyProtection="1">
      <alignment horizontal="center" vertical="center" wrapText="1"/>
      <protection locked="0"/>
    </xf>
    <xf numFmtId="2" fontId="4" fillId="0" borderId="45" xfId="1" applyNumberFormat="1" applyFont="1" applyFill="1" applyBorder="1" applyAlignment="1" applyProtection="1">
      <alignment horizontal="left" vertical="center" wrapText="1" indent="1"/>
      <protection locked="0"/>
    </xf>
    <xf numFmtId="2" fontId="4" fillId="0" borderId="60" xfId="1" applyNumberFormat="1" applyFont="1" applyFill="1" applyBorder="1" applyAlignment="1" applyProtection="1">
      <alignment horizontal="left" vertical="center" wrapText="1" indent="1"/>
      <protection locked="0"/>
    </xf>
    <xf numFmtId="2" fontId="4" fillId="0" borderId="37" xfId="1" applyNumberFormat="1" applyFont="1" applyFill="1" applyBorder="1" applyAlignment="1" applyProtection="1">
      <alignment horizontal="left" vertical="center" wrapText="1" indent="1"/>
      <protection locked="0"/>
    </xf>
    <xf numFmtId="0" fontId="15" fillId="0" borderId="66" xfId="0" applyFont="1" applyFill="1" applyBorder="1" applyAlignment="1" applyProtection="1">
      <alignment horizontal="left" vertical="top" wrapText="1"/>
      <protection locked="0"/>
    </xf>
    <xf numFmtId="0" fontId="15" fillId="0" borderId="34" xfId="0" applyFont="1" applyFill="1" applyBorder="1" applyAlignment="1" applyProtection="1">
      <alignment horizontal="left" vertical="top" wrapText="1"/>
      <protection locked="0"/>
    </xf>
    <xf numFmtId="0" fontId="15" fillId="0" borderId="35" xfId="0" applyFont="1" applyFill="1" applyBorder="1" applyAlignment="1" applyProtection="1">
      <alignment horizontal="left" vertical="top" wrapText="1"/>
      <protection locked="0"/>
    </xf>
    <xf numFmtId="2" fontId="4" fillId="0" borderId="45" xfId="1" applyNumberFormat="1" applyFont="1" applyFill="1" applyBorder="1" applyAlignment="1" applyProtection="1">
      <alignment horizontal="left" vertical="center" wrapText="1"/>
      <protection locked="0"/>
    </xf>
    <xf numFmtId="2" fontId="4" fillId="0" borderId="60" xfId="1" applyNumberFormat="1" applyFont="1" applyFill="1" applyBorder="1" applyAlignment="1" applyProtection="1">
      <alignment horizontal="left" vertical="center" wrapText="1"/>
      <protection locked="0"/>
    </xf>
    <xf numFmtId="2" fontId="4" fillId="0" borderId="37" xfId="1" applyNumberFormat="1" applyFont="1" applyFill="1" applyBorder="1" applyAlignment="1" applyProtection="1">
      <alignment horizontal="left" vertical="center" wrapText="1"/>
      <protection locked="0"/>
    </xf>
    <xf numFmtId="0" fontId="5" fillId="2" borderId="11" xfId="0" applyFont="1" applyFill="1" applyBorder="1" applyAlignment="1" applyProtection="1">
      <alignment horizontal="center" vertical="center" textRotation="90" wrapText="1"/>
      <protection locked="0"/>
    </xf>
    <xf numFmtId="0" fontId="5" fillId="2" borderId="12" xfId="0" applyFont="1" applyFill="1" applyBorder="1" applyAlignment="1" applyProtection="1">
      <alignment horizontal="center" vertical="center" textRotation="90" wrapText="1"/>
      <protection locked="0"/>
    </xf>
    <xf numFmtId="0" fontId="5" fillId="2" borderId="14" xfId="0" applyFont="1" applyFill="1" applyBorder="1" applyAlignment="1" applyProtection="1">
      <alignment horizontal="center" vertical="center" textRotation="90" wrapText="1"/>
      <protection locked="0"/>
    </xf>
    <xf numFmtId="14" fontId="4" fillId="0" borderId="85" xfId="0" applyNumberFormat="1" applyFont="1" applyFill="1" applyBorder="1" applyAlignment="1" applyProtection="1">
      <alignment horizontal="left" vertical="top" wrapText="1"/>
      <protection locked="0"/>
    </xf>
    <xf numFmtId="14" fontId="4" fillId="0" borderId="34" xfId="0" applyNumberFormat="1" applyFont="1" applyFill="1" applyBorder="1" applyAlignment="1" applyProtection="1">
      <alignment horizontal="left" vertical="top" wrapText="1"/>
      <protection locked="0"/>
    </xf>
    <xf numFmtId="14" fontId="4" fillId="0" borderId="35" xfId="0" applyNumberFormat="1" applyFont="1" applyFill="1" applyBorder="1" applyAlignment="1" applyProtection="1">
      <alignment horizontal="left" vertical="top" wrapText="1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29" xfId="0" applyFont="1" applyFill="1" applyBorder="1" applyAlignment="1" applyProtection="1">
      <alignment horizontal="left" vertical="top" wrapText="1"/>
      <protection locked="0"/>
    </xf>
    <xf numFmtId="0" fontId="4" fillId="0" borderId="56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Border="1" applyAlignment="1" applyProtection="1">
      <alignment horizontal="left" vertical="top" wrapText="1"/>
      <protection locked="0"/>
    </xf>
    <xf numFmtId="0" fontId="4" fillId="0" borderId="7" xfId="0" applyFont="1" applyFill="1" applyBorder="1" applyAlignment="1" applyProtection="1">
      <alignment horizontal="left" vertical="top" wrapText="1"/>
      <protection locked="0"/>
    </xf>
    <xf numFmtId="0" fontId="4" fillId="0" borderId="17" xfId="0" applyFont="1" applyFill="1" applyBorder="1" applyAlignment="1" applyProtection="1">
      <alignment horizontal="left" vertical="top" wrapText="1"/>
      <protection locked="0"/>
    </xf>
    <xf numFmtId="0" fontId="4" fillId="0" borderId="5" xfId="0" applyFont="1" applyFill="1" applyBorder="1" applyAlignment="1" applyProtection="1">
      <alignment horizontal="left" vertical="top" wrapText="1"/>
      <protection locked="0"/>
    </xf>
    <xf numFmtId="14" fontId="4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04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08" xfId="1" applyNumberFormat="1" applyFont="1" applyFill="1" applyBorder="1" applyAlignment="1" applyProtection="1">
      <alignment horizontal="center" vertical="center" wrapText="1"/>
      <protection locked="0"/>
    </xf>
    <xf numFmtId="0" fontId="15" fillId="2" borderId="97" xfId="0" applyFont="1" applyFill="1" applyBorder="1" applyAlignment="1" applyProtection="1">
      <alignment horizontal="center" vertical="center" wrapText="1"/>
      <protection locked="0"/>
    </xf>
    <xf numFmtId="0" fontId="15" fillId="2" borderId="102" xfId="0" applyFont="1" applyFill="1" applyBorder="1" applyAlignment="1" applyProtection="1">
      <alignment horizontal="center" vertical="center" wrapText="1"/>
      <protection locked="0"/>
    </xf>
    <xf numFmtId="0" fontId="15" fillId="2" borderId="103" xfId="0" applyFont="1" applyFill="1" applyBorder="1" applyAlignment="1" applyProtection="1">
      <alignment horizontal="center" vertical="center" wrapText="1"/>
      <protection locked="0"/>
    </xf>
    <xf numFmtId="0" fontId="4" fillId="0" borderId="4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60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06" xfId="1" applyNumberFormat="1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center" vertical="center" wrapText="1"/>
      <protection locked="0"/>
    </xf>
    <xf numFmtId="0" fontId="7" fillId="3" borderId="4" xfId="0" applyFont="1" applyFill="1" applyBorder="1" applyAlignment="1" applyProtection="1">
      <alignment horizontal="center" vertical="center" wrapText="1"/>
      <protection locked="0"/>
    </xf>
    <xf numFmtId="0" fontId="15" fillId="2" borderId="104" xfId="0" applyFont="1" applyFill="1" applyBorder="1" applyAlignment="1" applyProtection="1">
      <alignment horizontal="center" vertical="center" wrapText="1"/>
      <protection locked="0"/>
    </xf>
    <xf numFmtId="0" fontId="15" fillId="2" borderId="108" xfId="0" applyFont="1" applyFill="1" applyBorder="1" applyAlignment="1" applyProtection="1">
      <alignment horizontal="center" vertical="center" wrapText="1"/>
      <protection locked="0"/>
    </xf>
    <xf numFmtId="0" fontId="11" fillId="2" borderId="44" xfId="0" applyFont="1" applyFill="1" applyBorder="1" applyAlignment="1" applyProtection="1">
      <alignment horizontal="center" vertical="center" wrapText="1"/>
      <protection locked="0"/>
    </xf>
    <xf numFmtId="0" fontId="11" fillId="2" borderId="36" xfId="0" applyFont="1" applyFill="1" applyBorder="1" applyAlignment="1" applyProtection="1">
      <alignment horizontal="center" vertical="center" wrapText="1"/>
      <protection locked="0"/>
    </xf>
    <xf numFmtId="0" fontId="8" fillId="4" borderId="64" xfId="0" applyFont="1" applyFill="1" applyBorder="1" applyAlignment="1" applyProtection="1">
      <alignment horizontal="center" vertical="center" textRotation="90" wrapText="1"/>
      <protection locked="0"/>
    </xf>
    <xf numFmtId="0" fontId="8" fillId="4" borderId="65" xfId="0" applyFont="1" applyFill="1" applyBorder="1" applyAlignment="1" applyProtection="1">
      <alignment horizontal="center" vertical="center" textRotation="90" wrapText="1"/>
      <protection locked="0"/>
    </xf>
    <xf numFmtId="0" fontId="11" fillId="2" borderId="22" xfId="0" applyFont="1" applyFill="1" applyBorder="1" applyAlignment="1" applyProtection="1">
      <alignment horizontal="center" vertical="center" wrapText="1"/>
      <protection locked="0"/>
    </xf>
    <xf numFmtId="0" fontId="4" fillId="0" borderId="45" xfId="5" applyNumberFormat="1" applyFont="1" applyBorder="1" applyAlignment="1" applyProtection="1">
      <alignment horizontal="center" vertical="center" wrapText="1"/>
      <protection locked="0"/>
    </xf>
    <xf numFmtId="0" fontId="4" fillId="0" borderId="37" xfId="5" applyNumberFormat="1" applyFont="1" applyBorder="1" applyAlignment="1" applyProtection="1">
      <alignment horizontal="center" vertical="center" wrapText="1"/>
      <protection locked="0"/>
    </xf>
    <xf numFmtId="164" fontId="4" fillId="0" borderId="45" xfId="5" applyFont="1" applyBorder="1" applyAlignment="1" applyProtection="1">
      <alignment horizontal="center" vertical="center" wrapText="1"/>
      <protection locked="0"/>
    </xf>
    <xf numFmtId="164" fontId="4" fillId="0" borderId="37" xfId="5" applyFont="1" applyBorder="1" applyAlignment="1" applyProtection="1">
      <alignment horizontal="center" vertical="center" wrapText="1"/>
      <protection locked="0"/>
    </xf>
    <xf numFmtId="0" fontId="11" fillId="2" borderId="23" xfId="0" applyFont="1" applyFill="1" applyBorder="1" applyAlignment="1" applyProtection="1">
      <alignment horizontal="center" vertical="center" wrapText="1"/>
      <protection locked="0"/>
    </xf>
    <xf numFmtId="0" fontId="15" fillId="0" borderId="67" xfId="0" applyFont="1" applyFill="1" applyBorder="1" applyAlignment="1" applyProtection="1">
      <alignment horizontal="left" vertical="top" wrapText="1"/>
      <protection locked="0"/>
    </xf>
    <xf numFmtId="0" fontId="15" fillId="0" borderId="60" xfId="0" applyFont="1" applyFill="1" applyBorder="1" applyAlignment="1" applyProtection="1">
      <alignment horizontal="left" vertical="top" wrapText="1"/>
      <protection locked="0"/>
    </xf>
    <xf numFmtId="0" fontId="15" fillId="0" borderId="55" xfId="0" applyFont="1" applyFill="1" applyBorder="1" applyAlignment="1" applyProtection="1">
      <alignment horizontal="left" vertical="top" wrapText="1"/>
      <protection locked="0"/>
    </xf>
    <xf numFmtId="0" fontId="11" fillId="2" borderId="42" xfId="0" applyFont="1" applyFill="1" applyBorder="1" applyAlignment="1" applyProtection="1">
      <alignment horizontal="center" vertical="center" wrapText="1"/>
      <protection locked="0"/>
    </xf>
    <xf numFmtId="0" fontId="11" fillId="2" borderId="48" xfId="0" applyFont="1" applyFill="1" applyBorder="1" applyAlignment="1" applyProtection="1">
      <alignment horizontal="center" vertical="center" wrapText="1"/>
      <protection locked="0"/>
    </xf>
    <xf numFmtId="0" fontId="11" fillId="2" borderId="32" xfId="0" applyFont="1" applyFill="1" applyBorder="1" applyAlignment="1" applyProtection="1">
      <alignment horizontal="center" vertical="center" wrapText="1"/>
      <protection locked="0"/>
    </xf>
    <xf numFmtId="0" fontId="11" fillId="2" borderId="57" xfId="0" applyFont="1" applyFill="1" applyBorder="1" applyAlignment="1" applyProtection="1">
      <alignment horizontal="center" vertical="center" wrapText="1"/>
      <protection locked="0"/>
    </xf>
    <xf numFmtId="0" fontId="8" fillId="4" borderId="63" xfId="0" applyFont="1" applyFill="1" applyBorder="1" applyAlignment="1" applyProtection="1">
      <alignment horizontal="center" vertical="center" textRotation="90" wrapText="1"/>
      <protection locked="0"/>
    </xf>
    <xf numFmtId="0" fontId="26" fillId="0" borderId="25" xfId="0" applyFont="1" applyFill="1" applyBorder="1" applyAlignment="1" applyProtection="1">
      <alignment horizontal="left" vertical="top" wrapText="1"/>
      <protection locked="0"/>
    </xf>
    <xf numFmtId="164" fontId="4" fillId="0" borderId="43" xfId="1" applyFont="1" applyFill="1" applyBorder="1" applyAlignment="1" applyProtection="1">
      <alignment horizontal="center" vertical="center" wrapText="1"/>
      <protection locked="0"/>
    </xf>
    <xf numFmtId="164" fontId="4" fillId="0" borderId="42" xfId="1" applyFont="1" applyFill="1" applyBorder="1" applyAlignment="1" applyProtection="1">
      <alignment horizontal="center" vertical="center" wrapText="1"/>
      <protection locked="0"/>
    </xf>
    <xf numFmtId="9" fontId="4" fillId="6" borderId="43" xfId="2" applyFont="1" applyFill="1" applyBorder="1" applyAlignment="1" applyProtection="1">
      <alignment horizontal="center" vertical="center" wrapText="1"/>
    </xf>
    <xf numFmtId="9" fontId="4" fillId="6" borderId="42" xfId="2" applyFont="1" applyFill="1" applyBorder="1" applyAlignment="1" applyProtection="1">
      <alignment horizontal="center" vertical="center" wrapText="1"/>
    </xf>
    <xf numFmtId="0" fontId="11" fillId="2" borderId="54" xfId="0" applyFont="1" applyFill="1" applyBorder="1" applyAlignment="1" applyProtection="1">
      <alignment horizontal="center" vertical="center" wrapText="1"/>
      <protection locked="0"/>
    </xf>
    <xf numFmtId="0" fontId="11" fillId="0" borderId="48" xfId="0" applyFont="1" applyFill="1" applyBorder="1" applyAlignment="1" applyProtection="1">
      <alignment horizontal="center" vertical="center" wrapText="1"/>
      <protection locked="0"/>
    </xf>
    <xf numFmtId="0" fontId="11" fillId="0" borderId="32" xfId="0" applyFont="1" applyFill="1" applyBorder="1" applyAlignment="1" applyProtection="1">
      <alignment horizontal="center" vertical="center" wrapText="1"/>
      <protection locked="0"/>
    </xf>
    <xf numFmtId="0" fontId="5" fillId="0" borderId="45" xfId="0" applyFont="1" applyFill="1" applyBorder="1" applyAlignment="1" applyProtection="1">
      <alignment horizontal="center" vertical="center" wrapText="1"/>
      <protection locked="0"/>
    </xf>
    <xf numFmtId="0" fontId="5" fillId="0" borderId="37" xfId="0" applyFont="1" applyFill="1" applyBorder="1" applyAlignment="1" applyProtection="1">
      <alignment horizontal="center" vertical="center" wrapText="1"/>
      <protection locked="0"/>
    </xf>
    <xf numFmtId="14" fontId="5" fillId="0" borderId="45" xfId="0" applyNumberFormat="1" applyFont="1" applyFill="1" applyBorder="1" applyAlignment="1" applyProtection="1">
      <alignment horizontal="center" vertical="center" wrapText="1"/>
      <protection locked="0"/>
    </xf>
    <xf numFmtId="14" fontId="5" fillId="0" borderId="37" xfId="0" applyNumberFormat="1" applyFont="1" applyFill="1" applyBorder="1" applyAlignment="1" applyProtection="1">
      <alignment horizontal="center" vertical="center" wrapText="1"/>
      <protection locked="0"/>
    </xf>
    <xf numFmtId="14" fontId="4" fillId="0" borderId="45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26" fillId="0" borderId="25" xfId="0" applyFont="1" applyFill="1" applyBorder="1" applyAlignment="1" applyProtection="1">
      <alignment horizontal="center" vertical="top" wrapText="1"/>
      <protection locked="0"/>
    </xf>
    <xf numFmtId="0" fontId="25" fillId="0" borderId="25" xfId="0" applyFont="1" applyFill="1" applyBorder="1" applyAlignment="1" applyProtection="1">
      <alignment horizontal="center" vertical="top"/>
      <protection locked="0"/>
    </xf>
    <xf numFmtId="0" fontId="25" fillId="0" borderId="26" xfId="0" applyFont="1" applyFill="1" applyBorder="1" applyAlignment="1" applyProtection="1">
      <alignment horizontal="center" vertical="top"/>
      <protection locked="0"/>
    </xf>
    <xf numFmtId="0" fontId="11" fillId="0" borderId="48" xfId="0" applyFont="1" applyFill="1" applyBorder="1" applyAlignment="1" applyProtection="1">
      <alignment horizontal="right" vertical="center" wrapText="1"/>
      <protection locked="0"/>
    </xf>
    <xf numFmtId="0" fontId="11" fillId="0" borderId="32" xfId="0" applyFont="1" applyFill="1" applyBorder="1" applyAlignment="1" applyProtection="1">
      <alignment horizontal="right" vertical="center" wrapText="1"/>
      <protection locked="0"/>
    </xf>
    <xf numFmtId="0" fontId="8" fillId="4" borderId="11" xfId="0" applyFont="1" applyFill="1" applyBorder="1" applyAlignment="1" applyProtection="1">
      <alignment horizontal="center" vertical="center" textRotation="90" wrapText="1"/>
      <protection locked="0"/>
    </xf>
    <xf numFmtId="0" fontId="8" fillId="4" borderId="12" xfId="0" applyFont="1" applyFill="1" applyBorder="1" applyAlignment="1" applyProtection="1">
      <alignment horizontal="center" vertical="center" textRotation="90" wrapText="1"/>
      <protection locked="0"/>
    </xf>
    <xf numFmtId="0" fontId="8" fillId="4" borderId="14" xfId="0" applyFont="1" applyFill="1" applyBorder="1" applyAlignment="1" applyProtection="1">
      <alignment horizontal="center" vertical="center" textRotation="90" wrapText="1"/>
      <protection locked="0"/>
    </xf>
    <xf numFmtId="0" fontId="11" fillId="2" borderId="37" xfId="0" applyFont="1" applyFill="1" applyBorder="1" applyAlignment="1" applyProtection="1">
      <alignment horizontal="center" vertical="center" wrapText="1"/>
      <protection locked="0"/>
    </xf>
    <xf numFmtId="0" fontId="11" fillId="2" borderId="25" xfId="0" applyFont="1" applyFill="1" applyBorder="1" applyAlignment="1" applyProtection="1">
      <alignment horizontal="center" vertical="center" wrapText="1"/>
      <protection locked="0"/>
    </xf>
    <xf numFmtId="2" fontId="13" fillId="6" borderId="37" xfId="3" applyNumberFormat="1" applyFont="1" applyFill="1" applyBorder="1" applyAlignment="1" applyProtection="1">
      <alignment horizontal="left" vertical="center" wrapText="1"/>
    </xf>
    <xf numFmtId="0" fontId="5" fillId="6" borderId="45" xfId="0" applyFont="1" applyFill="1" applyBorder="1" applyAlignment="1" applyProtection="1">
      <alignment horizontal="center" vertical="center" wrapText="1"/>
    </xf>
    <xf numFmtId="164" fontId="5" fillId="6" borderId="25" xfId="1" applyFont="1" applyFill="1" applyBorder="1" applyAlignment="1" applyProtection="1">
      <alignment horizontal="center" vertical="center" wrapText="1"/>
    </xf>
    <xf numFmtId="0" fontId="5" fillId="0" borderId="49" xfId="0" applyFont="1" applyBorder="1" applyAlignment="1" applyProtection="1">
      <alignment horizontal="right" vertical="center" wrapText="1" indent="1"/>
      <protection locked="0"/>
    </xf>
    <xf numFmtId="0" fontId="5" fillId="0" borderId="30" xfId="0" applyFont="1" applyBorder="1" applyAlignment="1" applyProtection="1">
      <alignment horizontal="right" vertical="center" wrapText="1" indent="1"/>
      <protection locked="0"/>
    </xf>
    <xf numFmtId="0" fontId="5" fillId="0" borderId="48" xfId="0" applyFont="1" applyBorder="1" applyAlignment="1" applyProtection="1">
      <alignment horizontal="right" vertical="center" wrapText="1" indent="1"/>
      <protection locked="0"/>
    </xf>
    <xf numFmtId="0" fontId="5" fillId="0" borderId="32" xfId="0" applyFont="1" applyBorder="1" applyAlignment="1" applyProtection="1">
      <alignment horizontal="right" vertical="center" wrapText="1" indent="1"/>
      <protection locked="0"/>
    </xf>
    <xf numFmtId="14" fontId="32" fillId="0" borderId="49" xfId="1" applyNumberFormat="1" applyFont="1" applyFill="1" applyBorder="1" applyAlignment="1" applyProtection="1">
      <alignment horizontal="center" vertical="center" wrapText="1"/>
      <protection locked="0"/>
    </xf>
    <xf numFmtId="14" fontId="32" fillId="0" borderId="29" xfId="1" applyNumberFormat="1" applyFont="1" applyFill="1" applyBorder="1" applyAlignment="1" applyProtection="1">
      <alignment horizontal="center" vertical="center" wrapText="1"/>
      <protection locked="0"/>
    </xf>
    <xf numFmtId="14" fontId="32" fillId="0" borderId="30" xfId="1" applyNumberFormat="1" applyFont="1" applyFill="1" applyBorder="1" applyAlignment="1" applyProtection="1">
      <alignment horizontal="center" vertical="center" wrapText="1"/>
      <protection locked="0"/>
    </xf>
    <xf numFmtId="14" fontId="32" fillId="0" borderId="48" xfId="1" applyNumberFormat="1" applyFont="1" applyFill="1" applyBorder="1" applyAlignment="1" applyProtection="1">
      <alignment horizontal="center" vertical="center" wrapText="1"/>
      <protection locked="0"/>
    </xf>
    <xf numFmtId="14" fontId="32" fillId="0" borderId="31" xfId="1" applyNumberFormat="1" applyFont="1" applyFill="1" applyBorder="1" applyAlignment="1" applyProtection="1">
      <alignment horizontal="center" vertical="center" wrapText="1"/>
      <protection locked="0"/>
    </xf>
    <xf numFmtId="14" fontId="32" fillId="0" borderId="32" xfId="1" applyNumberFormat="1" applyFont="1" applyFill="1" applyBorder="1" applyAlignment="1" applyProtection="1">
      <alignment horizontal="center" vertical="center" wrapText="1"/>
      <protection locked="0"/>
    </xf>
    <xf numFmtId="168" fontId="5" fillId="6" borderId="25" xfId="2" applyNumberFormat="1" applyFont="1" applyFill="1" applyBorder="1" applyAlignment="1" applyProtection="1">
      <alignment horizontal="center" vertical="center" wrapText="1"/>
    </xf>
    <xf numFmtId="164" fontId="4" fillId="0" borderId="61" xfId="1" applyFont="1" applyFill="1" applyBorder="1" applyAlignment="1" applyProtection="1">
      <alignment horizontal="center" vertical="center" wrapText="1"/>
      <protection locked="0"/>
    </xf>
    <xf numFmtId="164" fontId="4" fillId="0" borderId="62" xfId="1" applyFont="1" applyFill="1" applyBorder="1" applyAlignment="1" applyProtection="1">
      <alignment horizontal="center" vertical="center" wrapText="1"/>
      <protection locked="0"/>
    </xf>
    <xf numFmtId="0" fontId="11" fillId="0" borderId="25" xfId="0" applyFont="1" applyFill="1" applyBorder="1" applyAlignment="1" applyProtection="1">
      <alignment horizontal="right" vertical="center" wrapText="1" indent="1"/>
      <protection locked="0"/>
    </xf>
    <xf numFmtId="169" fontId="4" fillId="6" borderId="25" xfId="1" applyNumberFormat="1" applyFont="1" applyFill="1" applyBorder="1" applyAlignment="1" applyProtection="1">
      <alignment horizontal="center" vertical="center" wrapText="1"/>
    </xf>
    <xf numFmtId="0" fontId="11" fillId="0" borderId="25" xfId="0" applyFont="1" applyBorder="1" applyAlignment="1" applyProtection="1">
      <alignment horizontal="right" vertical="center" wrapText="1" indent="1"/>
      <protection locked="0"/>
    </xf>
    <xf numFmtId="164" fontId="4" fillId="0" borderId="61" xfId="1" applyFont="1" applyFill="1" applyBorder="1" applyAlignment="1" applyProtection="1">
      <alignment horizontal="left" vertical="center" wrapText="1"/>
      <protection locked="0"/>
    </xf>
    <xf numFmtId="164" fontId="4" fillId="0" borderId="62" xfId="1" applyFont="1" applyFill="1" applyBorder="1" applyAlignment="1" applyProtection="1">
      <alignment horizontal="left" vertical="center" wrapText="1"/>
      <protection locked="0"/>
    </xf>
    <xf numFmtId="0" fontId="4" fillId="0" borderId="17" xfId="0" applyFont="1" applyBorder="1" applyAlignment="1" applyProtection="1">
      <alignment horizontal="center" vertical="top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4" fillId="0" borderId="55" xfId="1" applyNumberFormat="1" applyFont="1" applyFill="1" applyBorder="1" applyAlignment="1" applyProtection="1">
      <alignment horizontal="center" vertical="center" wrapText="1"/>
      <protection locked="0"/>
    </xf>
    <xf numFmtId="2" fontId="12" fillId="6" borderId="60" xfId="3" applyNumberFormat="1" applyFont="1" applyFill="1" applyBorder="1" applyAlignment="1" applyProtection="1">
      <alignment horizontal="left" vertical="center" wrapText="1" indent="1"/>
      <protection locked="0"/>
    </xf>
    <xf numFmtId="2" fontId="12" fillId="6" borderId="60" xfId="3" applyNumberFormat="1" applyFont="1" applyFill="1" applyBorder="1" applyAlignment="1" applyProtection="1">
      <alignment vertical="center" wrapText="1"/>
    </xf>
    <xf numFmtId="0" fontId="31" fillId="0" borderId="49" xfId="0" applyFont="1" applyBorder="1" applyAlignment="1" applyProtection="1">
      <alignment horizontal="left" vertical="top" wrapText="1"/>
      <protection locked="0"/>
    </xf>
    <xf numFmtId="0" fontId="31" fillId="0" borderId="29" xfId="0" applyFont="1" applyBorder="1" applyAlignment="1" applyProtection="1">
      <alignment horizontal="left" vertical="top" wrapText="1"/>
      <protection locked="0"/>
    </xf>
    <xf numFmtId="0" fontId="31" fillId="0" borderId="30" xfId="0" applyFont="1" applyBorder="1" applyAlignment="1" applyProtection="1">
      <alignment horizontal="left" vertical="top" wrapText="1"/>
      <protection locked="0"/>
    </xf>
    <xf numFmtId="0" fontId="31" fillId="0" borderId="58" xfId="0" applyFont="1" applyBorder="1" applyAlignment="1" applyProtection="1">
      <alignment horizontal="left" vertical="top" wrapText="1"/>
      <protection locked="0"/>
    </xf>
    <xf numFmtId="0" fontId="31" fillId="0" borderId="0" xfId="0" applyFont="1" applyBorder="1" applyAlignment="1" applyProtection="1">
      <alignment horizontal="left" vertical="top" wrapText="1"/>
      <protection locked="0"/>
    </xf>
    <xf numFmtId="0" fontId="31" fillId="0" borderId="118" xfId="0" applyFont="1" applyBorder="1" applyAlignment="1" applyProtection="1">
      <alignment horizontal="left" vertical="top" wrapText="1"/>
      <protection locked="0"/>
    </xf>
    <xf numFmtId="0" fontId="31" fillId="0" borderId="48" xfId="0" applyFont="1" applyBorder="1" applyAlignment="1" applyProtection="1">
      <alignment horizontal="left" vertical="top" wrapText="1"/>
      <protection locked="0"/>
    </xf>
    <xf numFmtId="0" fontId="31" fillId="0" borderId="31" xfId="0" applyFont="1" applyBorder="1" applyAlignment="1" applyProtection="1">
      <alignment horizontal="left" vertical="top" wrapText="1"/>
      <protection locked="0"/>
    </xf>
    <xf numFmtId="0" fontId="31" fillId="0" borderId="32" xfId="0" applyFont="1" applyBorder="1" applyAlignment="1" applyProtection="1">
      <alignment horizontal="left" vertical="top" wrapText="1"/>
      <protection locked="0"/>
    </xf>
    <xf numFmtId="0" fontId="11" fillId="2" borderId="22" xfId="0" applyFont="1" applyFill="1" applyBorder="1" applyAlignment="1" applyProtection="1">
      <alignment horizontal="center" vertical="center"/>
      <protection locked="0"/>
    </xf>
    <xf numFmtId="0" fontId="11" fillId="2" borderId="23" xfId="0" applyFont="1" applyFill="1" applyBorder="1" applyAlignment="1" applyProtection="1">
      <alignment horizontal="center" vertical="center"/>
      <protection locked="0"/>
    </xf>
    <xf numFmtId="0" fontId="11" fillId="2" borderId="25" xfId="0" applyFont="1" applyFill="1" applyBorder="1" applyAlignment="1" applyProtection="1">
      <alignment horizontal="center" vertical="center"/>
      <protection locked="0"/>
    </xf>
    <xf numFmtId="0" fontId="11" fillId="2" borderId="26" xfId="0" applyFont="1" applyFill="1" applyBorder="1" applyAlignment="1" applyProtection="1">
      <alignment horizontal="center" vertical="center"/>
      <protection locked="0"/>
    </xf>
    <xf numFmtId="14" fontId="4" fillId="0" borderId="49" xfId="0" applyNumberFormat="1" applyFont="1" applyFill="1" applyBorder="1" applyAlignment="1" applyProtection="1">
      <alignment horizontal="left" vertical="center" wrapText="1" indent="1"/>
      <protection locked="0"/>
    </xf>
    <xf numFmtId="14" fontId="4" fillId="0" borderId="29" xfId="0" applyNumberFormat="1" applyFont="1" applyFill="1" applyBorder="1" applyAlignment="1" applyProtection="1">
      <alignment horizontal="left" vertical="center" wrapText="1" indent="1"/>
      <protection locked="0"/>
    </xf>
    <xf numFmtId="14" fontId="4" fillId="0" borderId="56" xfId="0" applyNumberFormat="1" applyFont="1" applyFill="1" applyBorder="1" applyAlignment="1" applyProtection="1">
      <alignment horizontal="left" vertical="center" wrapText="1" indent="1"/>
      <protection locked="0"/>
    </xf>
    <xf numFmtId="14" fontId="4" fillId="0" borderId="58" xfId="0" applyNumberFormat="1" applyFont="1" applyFill="1" applyBorder="1" applyAlignment="1" applyProtection="1">
      <alignment horizontal="left" vertical="center" wrapText="1" indent="1"/>
      <protection locked="0"/>
    </xf>
    <xf numFmtId="14" fontId="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4" fontId="4" fillId="0" borderId="7" xfId="0" applyNumberFormat="1" applyFont="1" applyFill="1" applyBorder="1" applyAlignment="1" applyProtection="1">
      <alignment horizontal="left" vertical="center" wrapText="1" indent="1"/>
      <protection locked="0"/>
    </xf>
    <xf numFmtId="14" fontId="4" fillId="0" borderId="72" xfId="0" applyNumberFormat="1" applyFont="1" applyFill="1" applyBorder="1" applyAlignment="1" applyProtection="1">
      <alignment horizontal="left" vertical="center" wrapText="1" indent="1"/>
      <protection locked="0"/>
    </xf>
    <xf numFmtId="14" fontId="4" fillId="0" borderId="1" xfId="0" applyNumberFormat="1" applyFont="1" applyFill="1" applyBorder="1" applyAlignment="1" applyProtection="1">
      <alignment horizontal="left" vertical="center" wrapText="1" indent="1"/>
      <protection locked="0"/>
    </xf>
    <xf numFmtId="14" fontId="4" fillId="0" borderId="73" xfId="0" applyNumberFormat="1" applyFont="1" applyFill="1" applyBorder="1" applyAlignment="1" applyProtection="1">
      <alignment horizontal="left" vertical="center" wrapText="1" indent="1"/>
      <protection locked="0"/>
    </xf>
    <xf numFmtId="0" fontId="8" fillId="4" borderId="76" xfId="0" applyFont="1" applyFill="1" applyBorder="1" applyAlignment="1" applyProtection="1">
      <alignment horizontal="center" vertical="center" textRotation="90" wrapText="1"/>
      <protection locked="0"/>
    </xf>
    <xf numFmtId="0" fontId="5" fillId="2" borderId="68" xfId="0" applyFont="1" applyFill="1" applyBorder="1" applyAlignment="1" applyProtection="1">
      <alignment horizontal="left" vertical="center" wrapText="1"/>
      <protection locked="0"/>
    </xf>
    <xf numFmtId="0" fontId="5" fillId="2" borderId="69" xfId="0" applyFont="1" applyFill="1" applyBorder="1" applyAlignment="1" applyProtection="1">
      <alignment horizontal="left" vertical="center"/>
      <protection locked="0"/>
    </xf>
    <xf numFmtId="2" fontId="13" fillId="6" borderId="55" xfId="2" applyNumberFormat="1" applyFont="1" applyFill="1" applyBorder="1" applyAlignment="1" applyProtection="1">
      <alignment horizontal="left" vertical="center" wrapText="1"/>
    </xf>
    <xf numFmtId="0" fontId="15" fillId="2" borderId="36" xfId="0" applyFont="1" applyFill="1" applyBorder="1" applyAlignment="1" applyProtection="1">
      <alignment horizontal="right" vertical="center" wrapText="1" indent="1"/>
      <protection locked="0"/>
    </xf>
    <xf numFmtId="0" fontId="15" fillId="2" borderId="37" xfId="0" applyFont="1" applyFill="1" applyBorder="1" applyAlignment="1" applyProtection="1">
      <alignment horizontal="right" vertical="center" wrapText="1" indent="1"/>
      <protection locked="0"/>
    </xf>
    <xf numFmtId="0" fontId="8" fillId="0" borderId="6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6" xfId="0" applyFont="1" applyFill="1" applyBorder="1" applyAlignment="1" applyProtection="1">
      <alignment horizontal="center" vertical="center" wrapText="1"/>
      <protection locked="0"/>
    </xf>
    <xf numFmtId="0" fontId="8" fillId="0" borderId="17" xfId="0" applyFont="1" applyFill="1" applyBorder="1" applyAlignment="1" applyProtection="1">
      <alignment horizontal="center" vertical="center" wrapText="1"/>
      <protection locked="0"/>
    </xf>
    <xf numFmtId="0" fontId="11" fillId="2" borderId="22" xfId="0" applyFont="1" applyFill="1" applyBorder="1" applyAlignment="1" applyProtection="1">
      <alignment horizontal="right" vertical="center" wrapText="1" indent="1"/>
      <protection locked="0"/>
    </xf>
    <xf numFmtId="0" fontId="11" fillId="2" borderId="25" xfId="0" applyFont="1" applyFill="1" applyBorder="1" applyAlignment="1" applyProtection="1">
      <alignment horizontal="right" vertical="center" wrapText="1" indent="1"/>
      <protection locked="0"/>
    </xf>
    <xf numFmtId="0" fontId="11" fillId="2" borderId="46" xfId="0" applyFont="1" applyFill="1" applyBorder="1" applyAlignment="1" applyProtection="1">
      <alignment horizontal="right" vertical="center" wrapText="1" indent="1"/>
      <protection locked="0"/>
    </xf>
    <xf numFmtId="0" fontId="11" fillId="2" borderId="3" xfId="0" applyFont="1" applyFill="1" applyBorder="1" applyAlignment="1" applyProtection="1">
      <alignment horizontal="right" vertical="center" wrapText="1" indent="1"/>
      <protection locked="0"/>
    </xf>
    <xf numFmtId="0" fontId="11" fillId="2" borderId="47" xfId="0" applyFont="1" applyFill="1" applyBorder="1" applyAlignment="1" applyProtection="1">
      <alignment horizontal="right" vertical="center" wrapText="1" indent="1"/>
      <protection locked="0"/>
    </xf>
    <xf numFmtId="0" fontId="11" fillId="2" borderId="48" xfId="0" applyFont="1" applyFill="1" applyBorder="1" applyAlignment="1" applyProtection="1">
      <alignment horizontal="right" vertical="center" wrapText="1" indent="1"/>
      <protection locked="0"/>
    </xf>
    <xf numFmtId="0" fontId="11" fillId="2" borderId="31" xfId="0" applyFont="1" applyFill="1" applyBorder="1" applyAlignment="1" applyProtection="1">
      <alignment horizontal="right" vertical="center" wrapText="1" indent="1"/>
      <protection locked="0"/>
    </xf>
    <xf numFmtId="0" fontId="11" fillId="2" borderId="32" xfId="0" applyFont="1" applyFill="1" applyBorder="1" applyAlignment="1" applyProtection="1">
      <alignment horizontal="right" vertical="center" wrapText="1" indent="1"/>
      <protection locked="0"/>
    </xf>
    <xf numFmtId="0" fontId="11" fillId="2" borderId="49" xfId="0" applyFont="1" applyFill="1" applyBorder="1" applyAlignment="1" applyProtection="1">
      <alignment horizontal="right" vertical="center" wrapText="1" indent="1"/>
      <protection locked="0"/>
    </xf>
    <xf numFmtId="0" fontId="11" fillId="2" borderId="29" xfId="0" applyFont="1" applyFill="1" applyBorder="1" applyAlignment="1" applyProtection="1">
      <alignment horizontal="right" vertical="center" wrapText="1" indent="1"/>
      <protection locked="0"/>
    </xf>
    <xf numFmtId="0" fontId="11" fillId="2" borderId="30" xfId="0" applyFont="1" applyFill="1" applyBorder="1" applyAlignment="1" applyProtection="1">
      <alignment horizontal="right" vertical="center" wrapText="1" indent="1"/>
      <protection locked="0"/>
    </xf>
    <xf numFmtId="0" fontId="11" fillId="2" borderId="59" xfId="0" applyFont="1" applyFill="1" applyBorder="1" applyAlignment="1" applyProtection="1">
      <alignment horizontal="center" vertical="center" wrapText="1"/>
      <protection locked="0"/>
    </xf>
    <xf numFmtId="0" fontId="4" fillId="0" borderId="44" xfId="0" applyFont="1" applyFill="1" applyBorder="1" applyAlignment="1" applyProtection="1">
      <alignment horizontal="left" vertical="center" wrapText="1" indent="1"/>
      <protection locked="0"/>
    </xf>
    <xf numFmtId="0" fontId="4" fillId="0" borderId="59" xfId="0" applyFont="1" applyFill="1" applyBorder="1" applyAlignment="1" applyProtection="1">
      <alignment horizontal="left" vertical="center" wrapText="1" indent="1"/>
      <protection locked="0"/>
    </xf>
    <xf numFmtId="0" fontId="4" fillId="0" borderId="54" xfId="0" applyFont="1" applyFill="1" applyBorder="1" applyAlignment="1" applyProtection="1">
      <alignment horizontal="left" vertical="center" wrapText="1" indent="1"/>
      <protection locked="0"/>
    </xf>
    <xf numFmtId="0" fontId="8" fillId="2" borderId="22" xfId="0" applyFont="1" applyFill="1" applyBorder="1" applyAlignment="1" applyProtection="1">
      <alignment horizontal="center" vertical="center" wrapText="1"/>
      <protection locked="0"/>
    </xf>
    <xf numFmtId="0" fontId="9" fillId="0" borderId="25" xfId="0" applyFont="1" applyFill="1" applyBorder="1" applyAlignment="1" applyProtection="1">
      <alignment horizontal="right" vertical="center" wrapText="1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51" xfId="0" applyFont="1" applyBorder="1" applyAlignment="1" applyProtection="1">
      <alignment horizontal="center" vertical="center"/>
      <protection locked="0"/>
    </xf>
    <xf numFmtId="0" fontId="6" fillId="0" borderId="52" xfId="0" applyFont="1" applyBorder="1" applyAlignment="1" applyProtection="1">
      <alignment horizontal="center" vertical="center"/>
      <protection locked="0"/>
    </xf>
    <xf numFmtId="14" fontId="6" fillId="0" borderId="50" xfId="0" applyNumberFormat="1" applyFont="1" applyBorder="1" applyAlignment="1" applyProtection="1">
      <alignment horizontal="center" vertical="center"/>
      <protection locked="0"/>
    </xf>
    <xf numFmtId="14" fontId="6" fillId="0" borderId="53" xfId="0" applyNumberFormat="1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  <protection locked="0"/>
    </xf>
    <xf numFmtId="0" fontId="4" fillId="0" borderId="16" xfId="0" applyFont="1" applyBorder="1" applyAlignment="1" applyProtection="1">
      <alignment horizontal="center"/>
      <protection locked="0"/>
    </xf>
    <xf numFmtId="0" fontId="4" fillId="0" borderId="17" xfId="0" applyFont="1" applyBorder="1" applyAlignment="1" applyProtection="1">
      <alignment horizontal="center"/>
      <protection locked="0"/>
    </xf>
    <xf numFmtId="0" fontId="4" fillId="0" borderId="5" xfId="0" applyFont="1" applyBorder="1" applyAlignment="1" applyProtection="1">
      <alignment horizontal="center"/>
      <protection locked="0"/>
    </xf>
    <xf numFmtId="14" fontId="33" fillId="0" borderId="33" xfId="0" applyNumberFormat="1" applyFont="1" applyFill="1" applyBorder="1" applyAlignment="1" applyProtection="1">
      <alignment horizontal="center" vertical="center" wrapText="1"/>
      <protection locked="0"/>
    </xf>
    <xf numFmtId="14" fontId="33" fillId="0" borderId="34" xfId="0" applyNumberFormat="1" applyFont="1" applyFill="1" applyBorder="1" applyAlignment="1" applyProtection="1">
      <alignment horizontal="center" vertical="center" wrapText="1"/>
      <protection locked="0"/>
    </xf>
    <xf numFmtId="14" fontId="33" fillId="0" borderId="35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42" xfId="0" applyFont="1" applyFill="1" applyBorder="1" applyAlignment="1" applyProtection="1">
      <alignment horizontal="right" vertical="center" wrapText="1" indent="1"/>
      <protection locked="0"/>
    </xf>
    <xf numFmtId="0" fontId="4" fillId="0" borderId="48" xfId="0" applyFont="1" applyFill="1" applyBorder="1" applyAlignment="1" applyProtection="1">
      <alignment horizontal="center" vertical="center" wrapText="1"/>
      <protection locked="0"/>
    </xf>
    <xf numFmtId="0" fontId="4" fillId="0" borderId="31" xfId="0" applyFont="1" applyFill="1" applyBorder="1" applyAlignment="1" applyProtection="1">
      <alignment horizontal="center" vertical="center" wrapText="1"/>
      <protection locked="0"/>
    </xf>
    <xf numFmtId="0" fontId="4" fillId="0" borderId="57" xfId="0" applyFont="1" applyFill="1" applyBorder="1" applyAlignment="1" applyProtection="1">
      <alignment horizontal="center" vertical="center" wrapText="1"/>
      <protection locked="0"/>
    </xf>
    <xf numFmtId="0" fontId="8" fillId="2" borderId="33" xfId="0" applyFont="1" applyFill="1" applyBorder="1" applyAlignment="1" applyProtection="1">
      <alignment horizontal="right" vertical="center" wrapText="1" indent="1"/>
      <protection locked="0"/>
    </xf>
    <xf numFmtId="0" fontId="8" fillId="2" borderId="34" xfId="0" applyFont="1" applyFill="1" applyBorder="1" applyAlignment="1" applyProtection="1">
      <alignment horizontal="right" vertical="center" wrapText="1" indent="1"/>
      <protection locked="0"/>
    </xf>
    <xf numFmtId="0" fontId="8" fillId="2" borderId="38" xfId="0" applyFont="1" applyFill="1" applyBorder="1" applyAlignment="1" applyProtection="1">
      <alignment horizontal="right" vertical="center" wrapText="1" indent="1"/>
      <protection locked="0"/>
    </xf>
    <xf numFmtId="0" fontId="0" fillId="0" borderId="44" xfId="0" applyFill="1" applyBorder="1" applyAlignment="1" applyProtection="1">
      <alignment horizontal="center" vertical="center"/>
      <protection locked="0"/>
    </xf>
    <xf numFmtId="0" fontId="0" fillId="0" borderId="59" xfId="0" applyFill="1" applyBorder="1" applyAlignment="1" applyProtection="1">
      <alignment horizontal="center" vertical="center"/>
      <protection locked="0"/>
    </xf>
    <xf numFmtId="0" fontId="0" fillId="0" borderId="54" xfId="0" applyFill="1" applyBorder="1" applyAlignment="1" applyProtection="1">
      <alignment horizontal="center" vertical="center"/>
      <protection locked="0"/>
    </xf>
    <xf numFmtId="0" fontId="0" fillId="0" borderId="48" xfId="0" applyFill="1" applyBorder="1" applyAlignment="1" applyProtection="1">
      <alignment horizontal="center" vertical="center"/>
      <protection locked="0"/>
    </xf>
    <xf numFmtId="0" fontId="0" fillId="0" borderId="31" xfId="0" applyFill="1" applyBorder="1" applyAlignment="1" applyProtection="1">
      <alignment horizontal="center" vertical="center"/>
      <protection locked="0"/>
    </xf>
    <xf numFmtId="0" fontId="0" fillId="0" borderId="32" xfId="0" applyFill="1" applyBorder="1" applyAlignment="1" applyProtection="1">
      <alignment horizontal="center" vertical="center"/>
      <protection locked="0"/>
    </xf>
    <xf numFmtId="14" fontId="4" fillId="0" borderId="33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38" xfId="1" applyNumberFormat="1" applyFont="1" applyFill="1" applyBorder="1" applyAlignment="1" applyProtection="1">
      <alignment horizontal="center" vertical="center" wrapText="1"/>
      <protection locked="0"/>
    </xf>
    <xf numFmtId="0" fontId="15" fillId="2" borderId="37" xfId="0" applyFont="1" applyFill="1" applyBorder="1" applyAlignment="1" applyProtection="1">
      <alignment horizontal="right" vertical="center" indent="1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73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9" fillId="0" borderId="27" xfId="0" applyFont="1" applyFill="1" applyBorder="1" applyAlignment="1" applyProtection="1">
      <alignment horizontal="right" vertical="center" wrapText="1"/>
    </xf>
    <xf numFmtId="0" fontId="8" fillId="2" borderId="39" xfId="0" applyFont="1" applyFill="1" applyBorder="1" applyAlignment="1" applyProtection="1">
      <alignment horizontal="center" vertical="center" textRotation="90" wrapText="1"/>
      <protection locked="0"/>
    </xf>
    <xf numFmtId="0" fontId="8" fillId="2" borderId="40" xfId="0" applyFont="1" applyFill="1" applyBorder="1" applyAlignment="1" applyProtection="1">
      <alignment horizontal="center" vertical="center" textRotation="90" wrapText="1"/>
      <protection locked="0"/>
    </xf>
    <xf numFmtId="0" fontId="8" fillId="2" borderId="41" xfId="0" applyFont="1" applyFill="1" applyBorder="1" applyAlignment="1" applyProtection="1">
      <alignment horizontal="center" vertical="center" textRotation="90" wrapText="1"/>
      <protection locked="0"/>
    </xf>
    <xf numFmtId="0" fontId="4" fillId="0" borderId="45" xfId="0" applyFont="1" applyFill="1" applyBorder="1" applyAlignment="1" applyProtection="1">
      <alignment horizontal="left" vertical="center" wrapText="1" indent="1"/>
      <protection locked="0"/>
    </xf>
    <xf numFmtId="0" fontId="4" fillId="0" borderId="60" xfId="0" applyFont="1" applyFill="1" applyBorder="1" applyAlignment="1" applyProtection="1">
      <alignment horizontal="left" vertical="center" wrapText="1" indent="1"/>
      <protection locked="0"/>
    </xf>
    <xf numFmtId="0" fontId="4" fillId="0" borderId="55" xfId="0" applyFont="1" applyFill="1" applyBorder="1" applyAlignment="1" applyProtection="1">
      <alignment horizontal="left" vertical="center" wrapText="1" indent="1"/>
      <protection locked="0"/>
    </xf>
    <xf numFmtId="0" fontId="5" fillId="0" borderId="22" xfId="0" applyFont="1" applyFill="1" applyBorder="1" applyAlignment="1" applyProtection="1">
      <alignment horizontal="center" vertical="center" wrapText="1"/>
      <protection locked="0"/>
    </xf>
    <xf numFmtId="0" fontId="5" fillId="0" borderId="23" xfId="0" applyFont="1" applyFill="1" applyBorder="1" applyAlignment="1" applyProtection="1">
      <alignment horizontal="center" vertical="center" wrapText="1"/>
      <protection locked="0"/>
    </xf>
    <xf numFmtId="0" fontId="5" fillId="0" borderId="25" xfId="0" applyFont="1" applyFill="1" applyBorder="1" applyAlignment="1" applyProtection="1">
      <alignment horizontal="center" vertical="center" wrapText="1"/>
      <protection locked="0"/>
    </xf>
    <xf numFmtId="0" fontId="5" fillId="0" borderId="26" xfId="0" applyFont="1" applyFill="1" applyBorder="1" applyAlignment="1" applyProtection="1">
      <alignment horizontal="center" vertical="center" wrapText="1"/>
      <protection locked="0"/>
    </xf>
    <xf numFmtId="0" fontId="15" fillId="2" borderId="45" xfId="0" applyFont="1" applyFill="1" applyBorder="1" applyAlignment="1" applyProtection="1">
      <alignment horizontal="center" vertical="center" wrapText="1"/>
      <protection locked="0"/>
    </xf>
    <xf numFmtId="0" fontId="15" fillId="2" borderId="60" xfId="0" applyFont="1" applyFill="1" applyBorder="1" applyAlignment="1" applyProtection="1">
      <alignment horizontal="center" vertical="center" wrapText="1"/>
      <protection locked="0"/>
    </xf>
    <xf numFmtId="0" fontId="15" fillId="2" borderId="37" xfId="0" applyFont="1" applyFill="1" applyBorder="1" applyAlignment="1" applyProtection="1">
      <alignment horizontal="center" vertical="center" wrapText="1"/>
      <protection locked="0"/>
    </xf>
    <xf numFmtId="167" fontId="4" fillId="0" borderId="45" xfId="0" applyNumberFormat="1" applyFont="1" applyFill="1" applyBorder="1" applyAlignment="1" applyProtection="1">
      <alignment horizontal="center" vertical="center" wrapText="1"/>
      <protection locked="0"/>
    </xf>
    <xf numFmtId="167" fontId="4" fillId="0" borderId="60" xfId="0" applyNumberFormat="1" applyFont="1" applyFill="1" applyBorder="1" applyAlignment="1" applyProtection="1">
      <alignment horizontal="center" vertical="center" wrapText="1"/>
      <protection locked="0"/>
    </xf>
    <xf numFmtId="167" fontId="4" fillId="0" borderId="37" xfId="0" applyNumberFormat="1" applyFont="1" applyFill="1" applyBorder="1" applyAlignment="1" applyProtection="1">
      <alignment horizontal="center" vertical="center" wrapText="1"/>
      <protection locked="0"/>
    </xf>
    <xf numFmtId="169" fontId="5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9" fontId="4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0" fontId="5" fillId="2" borderId="48" xfId="0" applyFont="1" applyFill="1" applyBorder="1" applyAlignment="1" applyProtection="1">
      <alignment horizontal="center" vertical="center" wrapText="1"/>
      <protection locked="0"/>
    </xf>
    <xf numFmtId="0" fontId="5" fillId="2" borderId="31" xfId="0" applyFont="1" applyFill="1" applyBorder="1" applyAlignment="1" applyProtection="1">
      <alignment horizontal="center" vertical="center" wrapText="1"/>
      <protection locked="0"/>
    </xf>
    <xf numFmtId="0" fontId="5" fillId="2" borderId="57" xfId="0" applyFont="1" applyFill="1" applyBorder="1" applyAlignment="1" applyProtection="1">
      <alignment horizontal="center" vertical="center" wrapText="1"/>
      <protection locked="0"/>
    </xf>
    <xf numFmtId="0" fontId="5" fillId="0" borderId="45" xfId="0" applyFont="1" applyBorder="1" applyAlignment="1" applyProtection="1">
      <alignment horizontal="center" vertical="center" wrapText="1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5" fillId="0" borderId="55" xfId="0" applyFont="1" applyBorder="1" applyAlignment="1" applyProtection="1">
      <alignment horizontal="center" vertical="center" wrapText="1"/>
      <protection locked="0"/>
    </xf>
    <xf numFmtId="9" fontId="18" fillId="0" borderId="49" xfId="2" applyNumberFormat="1" applyFont="1" applyFill="1" applyBorder="1" applyAlignment="1" applyProtection="1">
      <alignment horizontal="left" vertical="top" wrapText="1"/>
      <protection locked="0"/>
    </xf>
    <xf numFmtId="9" fontId="18" fillId="0" borderId="29" xfId="2" applyNumberFormat="1" applyFont="1" applyFill="1" applyBorder="1" applyAlignment="1" applyProtection="1">
      <alignment horizontal="left" vertical="top" wrapText="1"/>
      <protection locked="0"/>
    </xf>
    <xf numFmtId="9" fontId="18" fillId="0" borderId="56" xfId="2" applyNumberFormat="1" applyFont="1" applyFill="1" applyBorder="1" applyAlignment="1" applyProtection="1">
      <alignment horizontal="left" vertical="top" wrapText="1"/>
      <protection locked="0"/>
    </xf>
    <xf numFmtId="9" fontId="18" fillId="0" borderId="58" xfId="2" applyNumberFormat="1" applyFont="1" applyFill="1" applyBorder="1" applyAlignment="1" applyProtection="1">
      <alignment horizontal="left" vertical="top" wrapText="1"/>
      <protection locked="0"/>
    </xf>
    <xf numFmtId="9" fontId="18" fillId="0" borderId="0" xfId="2" applyNumberFormat="1" applyFont="1" applyFill="1" applyBorder="1" applyAlignment="1" applyProtection="1">
      <alignment horizontal="left" vertical="top" wrapText="1"/>
      <protection locked="0"/>
    </xf>
    <xf numFmtId="9" fontId="18" fillId="0" borderId="7" xfId="2" applyNumberFormat="1" applyFont="1" applyFill="1" applyBorder="1" applyAlignment="1" applyProtection="1">
      <alignment horizontal="left" vertical="top" wrapText="1"/>
      <protection locked="0"/>
    </xf>
    <xf numFmtId="9" fontId="18" fillId="0" borderId="48" xfId="2" applyNumberFormat="1" applyFont="1" applyFill="1" applyBorder="1" applyAlignment="1" applyProtection="1">
      <alignment horizontal="left" vertical="top" wrapText="1"/>
      <protection locked="0"/>
    </xf>
    <xf numFmtId="9" fontId="18" fillId="0" borderId="31" xfId="2" applyNumberFormat="1" applyFont="1" applyFill="1" applyBorder="1" applyAlignment="1" applyProtection="1">
      <alignment horizontal="left" vertical="top" wrapText="1"/>
      <protection locked="0"/>
    </xf>
    <xf numFmtId="9" fontId="18" fillId="0" borderId="57" xfId="2" applyNumberFormat="1" applyFont="1" applyFill="1" applyBorder="1" applyAlignment="1" applyProtection="1">
      <alignment horizontal="left" vertical="top" wrapText="1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168" fontId="4" fillId="6" borderId="25" xfId="2" applyNumberFormat="1" applyFont="1" applyFill="1" applyBorder="1" applyAlignment="1" applyProtection="1">
      <alignment horizontal="center" vertical="center" wrapText="1"/>
    </xf>
    <xf numFmtId="169" fontId="4" fillId="0" borderId="2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0" borderId="84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15" fillId="2" borderId="39" xfId="0" applyFont="1" applyFill="1" applyBorder="1" applyAlignment="1" applyProtection="1">
      <alignment horizontal="center" vertical="center" wrapText="1"/>
      <protection locked="0"/>
    </xf>
    <xf numFmtId="0" fontId="15" fillId="2" borderId="40" xfId="0" applyFont="1" applyFill="1" applyBorder="1" applyAlignment="1" applyProtection="1">
      <alignment horizontal="center" vertical="center" wrapText="1"/>
      <protection locked="0"/>
    </xf>
    <xf numFmtId="0" fontId="15" fillId="2" borderId="41" xfId="0" applyFont="1" applyFill="1" applyBorder="1" applyAlignment="1" applyProtection="1">
      <alignment horizontal="center" vertical="center" wrapText="1"/>
      <protection locked="0"/>
    </xf>
    <xf numFmtId="0" fontId="11" fillId="2" borderId="45" xfId="0" applyFont="1" applyFill="1" applyBorder="1" applyAlignment="1" applyProtection="1">
      <alignment horizontal="right" vertical="center" wrapText="1" indent="1"/>
      <protection locked="0"/>
    </xf>
    <xf numFmtId="0" fontId="11" fillId="2" borderId="37" xfId="0" applyFont="1" applyFill="1" applyBorder="1" applyAlignment="1" applyProtection="1">
      <alignment horizontal="right" vertical="center" wrapText="1" indent="1"/>
      <protection locked="0"/>
    </xf>
    <xf numFmtId="0" fontId="11" fillId="2" borderId="33" xfId="0" applyFont="1" applyFill="1" applyBorder="1" applyAlignment="1" applyProtection="1">
      <alignment horizontal="right" vertical="center" wrapText="1" indent="1"/>
      <protection locked="0"/>
    </xf>
    <xf numFmtId="0" fontId="11" fillId="2" borderId="38" xfId="0" applyFont="1" applyFill="1" applyBorder="1" applyAlignment="1" applyProtection="1">
      <alignment horizontal="right" vertical="center" wrapText="1" indent="1"/>
      <protection locked="0"/>
    </xf>
    <xf numFmtId="0" fontId="4" fillId="0" borderId="44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59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36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4" fillId="0" borderId="48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3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57" xfId="1" applyNumberFormat="1" applyFont="1" applyFill="1" applyBorder="1" applyAlignment="1" applyProtection="1">
      <alignment horizontal="center" vertical="center" wrapText="1"/>
      <protection locked="0"/>
    </xf>
    <xf numFmtId="0" fontId="11" fillId="2" borderId="42" xfId="0" applyFont="1" applyFill="1" applyBorder="1" applyAlignment="1" applyProtection="1">
      <alignment horizontal="right" vertical="center" wrapText="1" indent="1"/>
      <protection locked="0"/>
    </xf>
    <xf numFmtId="14" fontId="4" fillId="0" borderId="83" xfId="0" applyNumberFormat="1" applyFont="1" applyFill="1" applyBorder="1" applyAlignment="1" applyProtection="1">
      <alignment horizontal="left" vertical="top" wrapText="1"/>
      <protection locked="0"/>
    </xf>
    <xf numFmtId="14" fontId="4" fillId="0" borderId="59" xfId="0" applyNumberFormat="1" applyFont="1" applyFill="1" applyBorder="1" applyAlignment="1" applyProtection="1">
      <alignment horizontal="left" vertical="top" wrapText="1"/>
      <protection locked="0"/>
    </xf>
    <xf numFmtId="14" fontId="4" fillId="0" borderId="54" xfId="0" applyNumberFormat="1" applyFont="1" applyFill="1" applyBorder="1" applyAlignment="1" applyProtection="1">
      <alignment horizontal="left" vertical="top" wrapText="1"/>
      <protection locked="0"/>
    </xf>
    <xf numFmtId="0" fontId="8" fillId="2" borderId="81" xfId="0" applyFont="1" applyFill="1" applyBorder="1" applyAlignment="1" applyProtection="1">
      <alignment horizontal="right" vertical="center" wrapText="1" indent="1"/>
      <protection locked="0"/>
    </xf>
    <xf numFmtId="0" fontId="8" fillId="2" borderId="59" xfId="0" applyFont="1" applyFill="1" applyBorder="1" applyAlignment="1" applyProtection="1">
      <alignment horizontal="right" vertical="center" wrapText="1" indent="1"/>
      <protection locked="0"/>
    </xf>
    <xf numFmtId="0" fontId="11" fillId="2" borderId="77" xfId="0" applyFont="1" applyFill="1" applyBorder="1" applyAlignment="1" applyProtection="1">
      <alignment horizontal="center" vertical="center" wrapText="1"/>
      <protection locked="0"/>
    </xf>
    <xf numFmtId="0" fontId="11" fillId="2" borderId="79" xfId="0" applyFont="1" applyFill="1" applyBorder="1" applyAlignment="1" applyProtection="1">
      <alignment horizontal="center" vertical="center" wrapText="1"/>
      <protection locked="0"/>
    </xf>
    <xf numFmtId="0" fontId="11" fillId="0" borderId="43" xfId="0" applyFont="1" applyBorder="1" applyAlignment="1" applyProtection="1">
      <alignment horizontal="right" vertical="center" wrapText="1"/>
      <protection locked="0"/>
    </xf>
    <xf numFmtId="0" fontId="11" fillId="0" borderId="42" xfId="0" applyFont="1" applyBorder="1" applyAlignment="1" applyProtection="1">
      <alignment horizontal="right" vertical="center" wrapText="1"/>
      <protection locked="0"/>
    </xf>
    <xf numFmtId="0" fontId="9" fillId="0" borderId="25" xfId="0" applyFont="1" applyFill="1" applyBorder="1" applyAlignment="1" applyProtection="1">
      <alignment horizontal="center" vertical="center" wrapText="1"/>
      <protection locked="0"/>
    </xf>
    <xf numFmtId="0" fontId="8" fillId="2" borderId="87" xfId="0" applyFont="1" applyFill="1" applyBorder="1" applyAlignment="1" applyProtection="1">
      <alignment horizontal="center" vertical="center" wrapText="1"/>
      <protection locked="0"/>
    </xf>
    <xf numFmtId="0" fontId="8" fillId="2" borderId="60" xfId="0" applyFont="1" applyFill="1" applyBorder="1" applyAlignment="1" applyProtection="1">
      <alignment horizontal="center" vertical="center" wrapText="1"/>
      <protection locked="0"/>
    </xf>
    <xf numFmtId="0" fontId="8" fillId="2" borderId="55" xfId="0" applyFont="1" applyFill="1" applyBorder="1" applyAlignment="1" applyProtection="1">
      <alignment horizontal="center" vertical="center" wrapText="1"/>
      <protection locked="0"/>
    </xf>
    <xf numFmtId="0" fontId="15" fillId="2" borderId="87" xfId="0" applyFont="1" applyFill="1" applyBorder="1" applyAlignment="1" applyProtection="1">
      <alignment horizontal="center" vertical="center" wrapText="1"/>
      <protection locked="0"/>
    </xf>
    <xf numFmtId="0" fontId="21" fillId="0" borderId="87" xfId="0" applyFont="1" applyFill="1" applyBorder="1" applyAlignment="1" applyProtection="1">
      <alignment horizontal="center" vertical="center" wrapText="1"/>
      <protection locked="0"/>
    </xf>
    <xf numFmtId="0" fontId="21" fillId="0" borderId="37" xfId="0" applyFont="1" applyFill="1" applyBorder="1" applyAlignment="1" applyProtection="1">
      <alignment horizontal="center" vertical="center" wrapText="1"/>
      <protection locked="0"/>
    </xf>
    <xf numFmtId="0" fontId="21" fillId="0" borderId="105" xfId="0" applyFont="1" applyFill="1" applyBorder="1" applyAlignment="1" applyProtection="1">
      <alignment horizontal="center" vertical="center" wrapText="1"/>
      <protection locked="0"/>
    </xf>
    <xf numFmtId="0" fontId="21" fillId="0" borderId="30" xfId="0" applyFont="1" applyFill="1" applyBorder="1" applyAlignment="1" applyProtection="1">
      <alignment horizontal="center" vertical="center" wrapText="1"/>
      <protection locked="0"/>
    </xf>
    <xf numFmtId="0" fontId="8" fillId="2" borderId="91" xfId="0" applyFont="1" applyFill="1" applyBorder="1" applyAlignment="1" applyProtection="1">
      <alignment horizontal="center" vertical="center" wrapText="1"/>
      <protection locked="0"/>
    </xf>
    <xf numFmtId="0" fontId="8" fillId="2" borderId="92" xfId="0" applyFont="1" applyFill="1" applyBorder="1" applyAlignment="1" applyProtection="1">
      <alignment horizontal="center" vertical="center" wrapText="1"/>
      <protection locked="0"/>
    </xf>
    <xf numFmtId="0" fontId="8" fillId="2" borderId="93" xfId="0" applyFont="1" applyFill="1" applyBorder="1" applyAlignment="1" applyProtection="1">
      <alignment horizontal="center" vertical="center" wrapText="1"/>
      <protection locked="0"/>
    </xf>
    <xf numFmtId="0" fontId="8" fillId="2" borderId="94" xfId="0" applyFont="1" applyFill="1" applyBorder="1" applyAlignment="1" applyProtection="1">
      <alignment horizontal="center" vertical="center" wrapText="1"/>
      <protection locked="0"/>
    </xf>
    <xf numFmtId="0" fontId="8" fillId="2" borderId="45" xfId="0" applyFont="1" applyFill="1" applyBorder="1" applyAlignment="1" applyProtection="1">
      <alignment horizontal="center" vertical="center" wrapText="1"/>
      <protection locked="0"/>
    </xf>
    <xf numFmtId="0" fontId="9" fillId="0" borderId="45" xfId="0" applyFont="1" applyFill="1" applyBorder="1" applyAlignment="1" applyProtection="1">
      <alignment horizontal="center" vertical="center" wrapText="1"/>
      <protection locked="0"/>
    </xf>
    <xf numFmtId="0" fontId="9" fillId="0" borderId="60" xfId="0" applyFont="1" applyFill="1" applyBorder="1" applyAlignment="1" applyProtection="1">
      <alignment horizontal="center" vertical="center" wrapText="1"/>
      <protection locked="0"/>
    </xf>
    <xf numFmtId="0" fontId="9" fillId="0" borderId="37" xfId="0" applyFont="1" applyFill="1" applyBorder="1" applyAlignment="1" applyProtection="1">
      <alignment horizontal="center" vertical="center" wrapText="1"/>
      <protection locked="0"/>
    </xf>
    <xf numFmtId="0" fontId="9" fillId="0" borderId="33" xfId="0" applyFont="1" applyFill="1" applyBorder="1" applyAlignment="1" applyProtection="1">
      <alignment horizontal="center" vertical="center" wrapText="1"/>
      <protection locked="0"/>
    </xf>
    <xf numFmtId="0" fontId="9" fillId="0" borderId="34" xfId="0" applyFont="1" applyFill="1" applyBorder="1" applyAlignment="1" applyProtection="1">
      <alignment horizontal="center" vertical="center" wrapText="1"/>
      <protection locked="0"/>
    </xf>
    <xf numFmtId="0" fontId="9" fillId="0" borderId="38" xfId="0" applyFont="1" applyFill="1" applyBorder="1" applyAlignment="1" applyProtection="1">
      <alignment horizontal="center" vertical="center" wrapText="1"/>
      <protection locked="0"/>
    </xf>
    <xf numFmtId="0" fontId="8" fillId="2" borderId="37" xfId="0" applyFont="1" applyFill="1" applyBorder="1" applyAlignment="1" applyProtection="1">
      <alignment horizontal="center" vertical="center" wrapText="1"/>
      <protection locked="0"/>
    </xf>
    <xf numFmtId="2" fontId="14" fillId="6" borderId="49" xfId="3" applyNumberFormat="1" applyFont="1" applyFill="1" applyBorder="1" applyAlignment="1" applyProtection="1">
      <alignment horizontal="left" vertical="center" wrapText="1" indent="1"/>
      <protection locked="0"/>
    </xf>
    <xf numFmtId="2" fontId="14" fillId="6" borderId="56" xfId="3" applyNumberFormat="1" applyFont="1" applyFill="1" applyBorder="1" applyAlignment="1" applyProtection="1">
      <alignment horizontal="left" vertical="center" wrapText="1" indent="1"/>
      <protection locked="0"/>
    </xf>
    <xf numFmtId="2" fontId="14" fillId="6" borderId="48" xfId="3" applyNumberFormat="1" applyFont="1" applyFill="1" applyBorder="1" applyAlignment="1" applyProtection="1">
      <alignment horizontal="left" vertical="center" wrapText="1" indent="1"/>
      <protection locked="0"/>
    </xf>
    <xf numFmtId="2" fontId="14" fillId="6" borderId="57" xfId="3" applyNumberFormat="1" applyFont="1" applyFill="1" applyBorder="1" applyAlignment="1" applyProtection="1">
      <alignment horizontal="left" vertical="center" wrapText="1" indent="1"/>
      <protection locked="0"/>
    </xf>
    <xf numFmtId="0" fontId="5" fillId="0" borderId="46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58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48" xfId="0" applyFont="1" applyFill="1" applyBorder="1" applyAlignment="1" applyProtection="1">
      <alignment horizontal="center" vertical="center" wrapText="1"/>
      <protection locked="0"/>
    </xf>
    <xf numFmtId="0" fontId="5" fillId="0" borderId="31" xfId="0" applyFont="1" applyFill="1" applyBorder="1" applyAlignment="1" applyProtection="1">
      <alignment horizontal="center" vertical="center" wrapText="1"/>
      <protection locked="0"/>
    </xf>
    <xf numFmtId="0" fontId="5" fillId="0" borderId="57" xfId="0" applyFont="1" applyFill="1" applyBorder="1" applyAlignment="1" applyProtection="1">
      <alignment horizontal="center" vertical="center" wrapText="1"/>
      <protection locked="0"/>
    </xf>
    <xf numFmtId="0" fontId="11" fillId="2" borderId="26" xfId="0" applyFont="1" applyFill="1" applyBorder="1" applyAlignment="1" applyProtection="1">
      <alignment horizontal="center" vertical="center" wrapText="1"/>
      <protection locked="0"/>
    </xf>
    <xf numFmtId="164" fontId="4" fillId="0" borderId="29" xfId="1" applyFont="1" applyBorder="1" applyAlignment="1" applyProtection="1">
      <alignment horizontal="center" vertical="center" wrapText="1"/>
      <protection locked="0"/>
    </xf>
    <xf numFmtId="164" fontId="4" fillId="0" borderId="30" xfId="1" applyFont="1" applyBorder="1" applyAlignment="1" applyProtection="1">
      <alignment horizontal="center" vertical="center" wrapText="1"/>
      <protection locked="0"/>
    </xf>
    <xf numFmtId="164" fontId="4" fillId="0" borderId="31" xfId="1" applyFont="1" applyBorder="1" applyAlignment="1" applyProtection="1">
      <alignment horizontal="center" vertical="center" wrapText="1"/>
      <protection locked="0"/>
    </xf>
    <xf numFmtId="164" fontId="4" fillId="0" borderId="32" xfId="1" applyFont="1" applyBorder="1" applyAlignment="1" applyProtection="1">
      <alignment horizontal="center" vertical="center" wrapText="1"/>
      <protection locked="0"/>
    </xf>
    <xf numFmtId="0" fontId="5" fillId="6" borderId="45" xfId="0" applyFont="1" applyFill="1" applyBorder="1" applyAlignment="1" applyProtection="1">
      <alignment horizontal="center" vertical="center" wrapText="1"/>
      <protection locked="0"/>
    </xf>
    <xf numFmtId="169" fontId="4" fillId="6" borderId="25" xfId="1" applyNumberFormat="1" applyFont="1" applyFill="1" applyBorder="1" applyAlignment="1" applyProtection="1">
      <alignment horizontal="right" vertical="center" wrapText="1" indent="1"/>
      <protection locked="0"/>
    </xf>
    <xf numFmtId="0" fontId="15" fillId="2" borderId="49" xfId="0" applyFont="1" applyFill="1" applyBorder="1" applyAlignment="1" applyProtection="1">
      <alignment horizontal="center" vertical="center" wrapText="1"/>
      <protection locked="0"/>
    </xf>
    <xf numFmtId="0" fontId="15" fillId="2" borderId="29" xfId="0" applyFont="1" applyFill="1" applyBorder="1" applyAlignment="1" applyProtection="1">
      <alignment horizontal="center" vertical="center" wrapText="1"/>
      <protection locked="0"/>
    </xf>
    <xf numFmtId="0" fontId="15" fillId="2" borderId="30" xfId="0" applyFont="1" applyFill="1" applyBorder="1" applyAlignment="1" applyProtection="1">
      <alignment horizontal="center" vertical="center" wrapText="1"/>
      <protection locked="0"/>
    </xf>
    <xf numFmtId="0" fontId="15" fillId="2" borderId="48" xfId="0" applyFont="1" applyFill="1" applyBorder="1" applyAlignment="1" applyProtection="1">
      <alignment horizontal="center" vertical="center" wrapText="1"/>
      <protection locked="0"/>
    </xf>
    <xf numFmtId="0" fontId="15" fillId="2" borderId="31" xfId="0" applyFont="1" applyFill="1" applyBorder="1" applyAlignment="1" applyProtection="1">
      <alignment horizontal="center" vertical="center" wrapText="1"/>
      <protection locked="0"/>
    </xf>
    <xf numFmtId="0" fontId="15" fillId="2" borderId="32" xfId="0" applyFont="1" applyFill="1" applyBorder="1" applyAlignment="1" applyProtection="1">
      <alignment horizontal="center" vertical="center" wrapText="1"/>
      <protection locked="0"/>
    </xf>
    <xf numFmtId="168" fontId="4" fillId="6" borderId="26" xfId="2" applyNumberFormat="1" applyFont="1" applyFill="1" applyBorder="1" applyAlignment="1" applyProtection="1">
      <alignment horizontal="center" vertical="center" wrapText="1"/>
    </xf>
    <xf numFmtId="169" fontId="5" fillId="0" borderId="25" xfId="1" applyNumberFormat="1" applyFont="1" applyFill="1" applyBorder="1" applyAlignment="1" applyProtection="1">
      <alignment horizontal="center" vertical="center" wrapText="1"/>
      <protection locked="0"/>
    </xf>
    <xf numFmtId="0" fontId="15" fillId="2" borderId="25" xfId="0" applyFont="1" applyFill="1" applyBorder="1" applyAlignment="1" applyProtection="1">
      <alignment horizontal="center" vertical="center" wrapText="1"/>
      <protection locked="0"/>
    </xf>
    <xf numFmtId="0" fontId="15" fillId="2" borderId="22" xfId="0" applyFont="1" applyFill="1" applyBorder="1" applyAlignment="1" applyProtection="1">
      <alignment horizontal="right" vertical="center" wrapText="1" indent="1"/>
      <protection locked="0"/>
    </xf>
    <xf numFmtId="0" fontId="11" fillId="2" borderId="21" xfId="0" applyFont="1" applyFill="1" applyBorder="1" applyAlignment="1" applyProtection="1">
      <alignment horizontal="right" vertical="center" wrapText="1" indent="1"/>
      <protection locked="0"/>
    </xf>
    <xf numFmtId="0" fontId="8" fillId="4" borderId="86" xfId="0" applyFont="1" applyFill="1" applyBorder="1" applyAlignment="1" applyProtection="1">
      <alignment horizontal="center" vertical="center" textRotation="90" wrapText="1"/>
      <protection locked="0"/>
    </xf>
    <xf numFmtId="0" fontId="9" fillId="0" borderId="55" xfId="0" applyFont="1" applyFill="1" applyBorder="1" applyAlignment="1" applyProtection="1">
      <alignment horizontal="center" vertical="center" wrapText="1"/>
      <protection locked="0"/>
    </xf>
    <xf numFmtId="0" fontId="9" fillId="0" borderId="35" xfId="0" applyFont="1" applyFill="1" applyBorder="1" applyAlignment="1" applyProtection="1">
      <alignment horizontal="center" vertical="center" wrapText="1"/>
      <protection locked="0"/>
    </xf>
    <xf numFmtId="0" fontId="11" fillId="2" borderId="78" xfId="0" applyFont="1" applyFill="1" applyBorder="1" applyAlignment="1" applyProtection="1">
      <alignment horizontal="center" vertical="center" wrapText="1"/>
      <protection locked="0"/>
    </xf>
    <xf numFmtId="0" fontId="0" fillId="0" borderId="111" xfId="0" applyFill="1" applyBorder="1" applyAlignment="1" applyProtection="1">
      <alignment horizontal="center"/>
      <protection locked="0"/>
    </xf>
    <xf numFmtId="0" fontId="0" fillId="0" borderId="18" xfId="0" applyFill="1" applyBorder="1" applyAlignment="1" applyProtection="1">
      <alignment horizontal="center"/>
      <protection locked="0"/>
    </xf>
    <xf numFmtId="0" fontId="0" fillId="0" borderId="112" xfId="0" applyFill="1" applyBorder="1" applyAlignment="1" applyProtection="1">
      <alignment horizontal="center"/>
      <protection locked="0"/>
    </xf>
    <xf numFmtId="0" fontId="0" fillId="0" borderId="113" xfId="0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114" xfId="0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0" fillId="0" borderId="5" xfId="0" applyFill="1" applyBorder="1" applyAlignment="1" applyProtection="1">
      <alignment horizontal="center"/>
      <protection locked="0"/>
    </xf>
    <xf numFmtId="0" fontId="4" fillId="0" borderId="110" xfId="1" applyNumberFormat="1" applyFont="1" applyFill="1" applyBorder="1" applyAlignment="1" applyProtection="1">
      <alignment horizontal="center" vertical="center" wrapText="1"/>
      <protection locked="0"/>
    </xf>
    <xf numFmtId="0" fontId="15" fillId="0" borderId="75" xfId="0" applyFont="1" applyFill="1" applyBorder="1" applyAlignment="1" applyProtection="1">
      <alignment horizontal="left" vertical="top" wrapText="1"/>
      <protection locked="0"/>
    </xf>
    <xf numFmtId="0" fontId="15" fillId="0" borderId="29" xfId="0" applyFont="1" applyFill="1" applyBorder="1" applyAlignment="1" applyProtection="1">
      <alignment horizontal="left" vertical="top" wrapText="1"/>
      <protection locked="0"/>
    </xf>
    <xf numFmtId="0" fontId="15" fillId="0" borderId="56" xfId="0" applyFont="1" applyFill="1" applyBorder="1" applyAlignment="1" applyProtection="1">
      <alignment horizontal="left" vertical="top" wrapText="1"/>
      <protection locked="0"/>
    </xf>
    <xf numFmtId="0" fontId="8" fillId="4" borderId="74" xfId="0" applyFont="1" applyFill="1" applyBorder="1" applyAlignment="1" applyProtection="1">
      <alignment horizontal="center" vertical="center" textRotation="90" wrapText="1"/>
      <protection locked="0"/>
    </xf>
    <xf numFmtId="0" fontId="8" fillId="2" borderId="25" xfId="0" applyFont="1" applyFill="1" applyBorder="1" applyAlignment="1" applyProtection="1">
      <alignment horizontal="center" vertical="center" wrapText="1"/>
      <protection locked="0"/>
    </xf>
    <xf numFmtId="0" fontId="11" fillId="2" borderId="77" xfId="0" applyFont="1" applyFill="1" applyBorder="1" applyAlignment="1" applyProtection="1">
      <alignment horizontal="center" vertical="center"/>
      <protection locked="0"/>
    </xf>
    <xf numFmtId="0" fontId="11" fillId="2" borderId="80" xfId="0" applyFont="1" applyFill="1" applyBorder="1" applyAlignment="1" applyProtection="1">
      <alignment horizontal="center" vertical="center"/>
      <protection locked="0"/>
    </xf>
    <xf numFmtId="0" fontId="11" fillId="2" borderId="79" xfId="0" applyFont="1" applyFill="1" applyBorder="1" applyAlignment="1" applyProtection="1">
      <alignment horizontal="center" vertical="center"/>
      <protection locked="0"/>
    </xf>
    <xf numFmtId="0" fontId="8" fillId="2" borderId="26" xfId="0" applyFont="1" applyFill="1" applyBorder="1" applyAlignment="1" applyProtection="1">
      <alignment horizontal="center" vertical="center" wrapText="1"/>
      <protection locked="0"/>
    </xf>
    <xf numFmtId="1" fontId="4" fillId="0" borderId="24" xfId="0" applyNumberFormat="1" applyFont="1" applyFill="1" applyBorder="1" applyAlignment="1" applyProtection="1">
      <alignment horizontal="center" vertical="center" wrapText="1"/>
      <protection locked="0"/>
    </xf>
    <xf numFmtId="14" fontId="4" fillId="0" borderId="43" xfId="0" applyNumberFormat="1" applyFont="1" applyFill="1" applyBorder="1" applyAlignment="1" applyProtection="1">
      <alignment horizontal="center" vertical="center" wrapText="1"/>
      <protection locked="0"/>
    </xf>
    <xf numFmtId="14" fontId="4" fillId="0" borderId="42" xfId="0" applyNumberFormat="1" applyFont="1" applyFill="1" applyBorder="1" applyAlignment="1" applyProtection="1">
      <alignment horizontal="center" vertical="center" wrapText="1"/>
      <protection locked="0"/>
    </xf>
  </cellXfs>
  <cellStyles count="6">
    <cellStyle name="Millares" xfId="3" builtinId="3"/>
    <cellStyle name="Moneda" xfId="1" builtinId="4"/>
    <cellStyle name="Moneda 3" xfId="5" xr:uid="{00000000-0005-0000-0000-000002000000}"/>
    <cellStyle name="Normal" xfId="0" builtinId="0"/>
    <cellStyle name="Normal 2" xfId="4" xr:uid="{00000000-0005-0000-0000-000004000000}"/>
    <cellStyle name="Porcentaje" xfId="2" builtinId="5"/>
  </cellStyles>
  <dxfs count="33">
    <dxf>
      <fill>
        <patternFill>
          <bgColor rgb="FF66FF33"/>
        </patternFill>
      </fill>
    </dxf>
    <dxf>
      <fill>
        <patternFill>
          <bgColor theme="8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9933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b val="0"/>
        <i val="0"/>
        <color theme="0"/>
      </font>
      <fill>
        <patternFill>
          <bgColor rgb="FF00B050"/>
        </patternFill>
      </fill>
    </dxf>
    <dxf>
      <font>
        <b val="0"/>
        <i val="0"/>
        <color theme="0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theme="0" tint="-4.9989318521683403E-2"/>
        </patternFill>
      </fill>
    </dxf>
    <dxf>
      <fill>
        <patternFill>
          <bgColor theme="9" tint="0.39994506668294322"/>
        </patternFill>
      </fill>
    </dxf>
    <dxf>
      <fill>
        <patternFill>
          <bgColor rgb="FF66FF33"/>
        </patternFill>
      </fill>
    </dxf>
    <dxf>
      <fill>
        <patternFill>
          <bgColor theme="8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9933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244072"/>
      <color rgb="FFDEA900"/>
      <color rgb="FFEAB200"/>
      <color rgb="FFEE853E"/>
      <color rgb="FFB0F2B6"/>
      <color rgb="FFF4B8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62851999381347312"/>
          <c:y val="3.3163437219351652E-2"/>
          <c:w val="0.32458225895639781"/>
          <c:h val="0.8528931621169257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1861-42D9-AC1B-CAFD833514B0}"/>
              </c:ext>
            </c:extLst>
          </c:dPt>
          <c:dPt>
            <c:idx val="1"/>
            <c:bubble3D val="0"/>
            <c:spPr>
              <a:solidFill>
                <a:srgbClr val="00206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D42B-4F41-BA60-A175DB0223E7}"/>
              </c:ext>
            </c:extLst>
          </c:dPt>
          <c:dLbls>
            <c:dLbl>
              <c:idx val="1"/>
              <c:layout>
                <c:manualLayout>
                  <c:x val="4.6235973144729506E-2"/>
                  <c:y val="-0.108631763233839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42B-4F41-BA60-A175DB0223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('FICHA DE SEGU Y CTRL'!$C$33,'FICHA DE SEGU Y CTRL'!$E$33)</c:f>
              <c:strCache>
                <c:ptCount val="2"/>
                <c:pt idx="0">
                  <c:v>DURACIÓN INICIAL (meses)</c:v>
                </c:pt>
                <c:pt idx="1">
                  <c:v>TIEMPO ADICIONAL DEL PROYECTO</c:v>
                </c:pt>
              </c:strCache>
            </c:strRef>
          </c:cat>
          <c:val>
            <c:numRef>
              <c:f>('FICHA DE SEGU Y CTRL'!$C$34,'FICHA DE SEGU Y CTRL'!$E$34)</c:f>
              <c:numCache>
                <c:formatCode>0.00</c:formatCode>
                <c:ptCount val="2"/>
                <c:pt idx="0" formatCode="0.0">
                  <c:v>13.7</c:v>
                </c:pt>
                <c:pt idx="1">
                  <c:v>18.533333333333335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861-42D9-AC1B-CAFD833514B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2.2109767934581921E-2"/>
          <c:y val="0.26718479021772468"/>
          <c:w val="0.42377369244848556"/>
          <c:h val="0.43100640754987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s-CO" b="1">
                <a:latin typeface="Arial Narrow" panose="020B0606020202030204" pitchFamily="34" charset="0"/>
              </a:rPr>
              <a:t>FINANCIACIÓN</a:t>
            </a:r>
            <a:r>
              <a:rPr lang="es-CO" b="1" baseline="0">
                <a:latin typeface="Arial Narrow" panose="020B0606020202030204" pitchFamily="34" charset="0"/>
              </a:rPr>
              <a:t> DEL PROYECTO</a:t>
            </a:r>
            <a:endParaRPr lang="es-CO" b="1">
              <a:latin typeface="Arial Narrow" panose="020B060602020203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'FICHA DE SEGU Y CTRL'!$C$42:$C$50</c:f>
              <c:strCache>
                <c:ptCount val="1"/>
                <c:pt idx="0">
                  <c:v> Unidad de Servicios Penitenciarios - USPEC </c:v>
                </c:pt>
              </c:strCache>
            </c:strRef>
          </c:cat>
          <c:val>
            <c:numRef>
              <c:f>'FICHA DE SEGU Y CTRL'!$E$42:$E$50</c:f>
              <c:numCache>
                <c:formatCode>0%</c:formatCode>
                <c:ptCount val="9"/>
                <c:pt idx="0">
                  <c:v>1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2F-4CF9-A690-3EB4BFF14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33557456"/>
        <c:axId val="-1433556368"/>
      </c:barChart>
      <c:catAx>
        <c:axId val="-143355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433556368"/>
        <c:crosses val="autoZero"/>
        <c:auto val="1"/>
        <c:lblAlgn val="ctr"/>
        <c:lblOffset val="100"/>
        <c:noMultiLvlLbl val="0"/>
      </c:catAx>
      <c:valAx>
        <c:axId val="-14335563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433557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62851999381347312"/>
          <c:y val="3.3163437219351652E-2"/>
          <c:w val="0.32458225895639781"/>
          <c:h val="0.8528931621169257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D613-4C43-AE55-DB0AF8219CD3}"/>
              </c:ext>
            </c:extLst>
          </c:dPt>
          <c:dPt>
            <c:idx val="1"/>
            <c:bubble3D val="0"/>
            <c:spPr>
              <a:solidFill>
                <a:srgbClr val="00206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D613-4C43-AE55-DB0AF8219CD3}"/>
              </c:ext>
            </c:extLst>
          </c:dPt>
          <c:dLbls>
            <c:dLbl>
              <c:idx val="1"/>
              <c:layout>
                <c:manualLayout>
                  <c:x val="-1.4495674873810349E-2"/>
                  <c:y val="4.677365720651858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613-4C43-AE55-DB0AF8219C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('FICHA DE SEGU Y CTRL'!$C$36,'FICHA DE SEGU Y CTRL'!$E$36)</c:f>
              <c:strCache>
                <c:ptCount val="2"/>
                <c:pt idx="0">
                  <c:v>VALOR TOTAL INICIAL DEL PROYECTO</c:v>
                </c:pt>
                <c:pt idx="1">
                  <c:v>VALOR ADICIONAL DEL PROYECTO</c:v>
                </c:pt>
              </c:strCache>
            </c:strRef>
          </c:cat>
          <c:val>
            <c:numRef>
              <c:f>('FICHA DE SEGU Y CTRL'!$C$37,'FICHA DE SEGU Y CTRL'!$E$37)</c:f>
              <c:numCache>
                <c:formatCode>_("$"\ * #,##0.00_);_("$"\ * \(#,##0.00\);_("$"\ * "-"??_);_(@_)</c:formatCode>
                <c:ptCount val="2"/>
                <c:pt idx="0">
                  <c:v>721835518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13-4C43-AE55-DB0AF8219CD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2.2109767934581921E-2"/>
          <c:y val="0.26718479021772468"/>
          <c:w val="0.42377369244848556"/>
          <c:h val="0.568379962898262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png"/><Relationship Id="rId5" Type="http://schemas.openxmlformats.org/officeDocument/2006/relationships/chart" Target="../charts/chart3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100852</xdr:colOff>
      <xdr:row>30</xdr:row>
      <xdr:rowOff>134471</xdr:rowOff>
    </xdr:from>
    <xdr:to>
      <xdr:col>13</xdr:col>
      <xdr:colOff>1098177</xdr:colOff>
      <xdr:row>34</xdr:row>
      <xdr:rowOff>100853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37</xdr:row>
          <xdr:rowOff>95250</xdr:rowOff>
        </xdr:from>
        <xdr:to>
          <xdr:col>3</xdr:col>
          <xdr:colOff>352425</xdr:colOff>
          <xdr:row>39</xdr:row>
          <xdr:rowOff>133350</xdr:rowOff>
        </xdr:to>
        <xdr:sp macro="" textlink="">
          <xdr:nvSpPr>
            <xdr:cNvPr id="1033" name="Documento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RECURSOS CLIENTES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38</xdr:row>
          <xdr:rowOff>152400</xdr:rowOff>
        </xdr:from>
        <xdr:to>
          <xdr:col>3</xdr:col>
          <xdr:colOff>133350</xdr:colOff>
          <xdr:row>39</xdr:row>
          <xdr:rowOff>257175</xdr:rowOff>
        </xdr:to>
        <xdr:sp macro="" textlink="">
          <xdr:nvSpPr>
            <xdr:cNvPr id="1034" name="Documento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RECURSOS INTERNACIONALES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1085850</xdr:colOff>
          <xdr:row>37</xdr:row>
          <xdr:rowOff>190500</xdr:rowOff>
        </xdr:from>
        <xdr:to>
          <xdr:col>4</xdr:col>
          <xdr:colOff>1466850</xdr:colOff>
          <xdr:row>39</xdr:row>
          <xdr:rowOff>47625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RECURSOS ENTERRITORIO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1085850</xdr:colOff>
          <xdr:row>38</xdr:row>
          <xdr:rowOff>85725</xdr:rowOff>
        </xdr:from>
        <xdr:to>
          <xdr:col>4</xdr:col>
          <xdr:colOff>1447800</xdr:colOff>
          <xdr:row>40</xdr:row>
          <xdr:rowOff>38100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OTROS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33618</xdr:colOff>
      <xdr:row>54</xdr:row>
      <xdr:rowOff>56101</xdr:rowOff>
    </xdr:from>
    <xdr:to>
      <xdr:col>4</xdr:col>
      <xdr:colOff>1568823</xdr:colOff>
      <xdr:row>65</xdr:row>
      <xdr:rowOff>179295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114286</xdr:colOff>
      <xdr:row>1</xdr:row>
      <xdr:rowOff>78819</xdr:rowOff>
    </xdr:from>
    <xdr:to>
      <xdr:col>3</xdr:col>
      <xdr:colOff>1641382</xdr:colOff>
      <xdr:row>3</xdr:row>
      <xdr:rowOff>336177</xdr:rowOff>
    </xdr:to>
    <xdr:pic>
      <xdr:nvPicPr>
        <xdr:cNvPr id="21" name="Imagen 2" descr="Logo Firma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197" t="25974" r="7159" b="22078"/>
        <a:stretch/>
      </xdr:blipFill>
      <xdr:spPr bwMode="auto">
        <a:xfrm>
          <a:off x="181521" y="179672"/>
          <a:ext cx="3801890" cy="9969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280150</xdr:colOff>
      <xdr:row>19</xdr:row>
      <xdr:rowOff>112059</xdr:rowOff>
    </xdr:from>
    <xdr:to>
      <xdr:col>6</xdr:col>
      <xdr:colOff>160519</xdr:colOff>
      <xdr:row>25</xdr:row>
      <xdr:rowOff>100854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47385" y="6219265"/>
          <a:ext cx="8011637" cy="1467970"/>
        </a:xfrm>
        <a:prstGeom prst="rect">
          <a:avLst/>
        </a:prstGeom>
      </xdr:spPr>
    </xdr:pic>
    <xdr:clientData/>
  </xdr:twoCellAnchor>
  <xdr:twoCellAnchor>
    <xdr:from>
      <xdr:col>9</xdr:col>
      <xdr:colOff>11205</xdr:colOff>
      <xdr:row>30</xdr:row>
      <xdr:rowOff>22412</xdr:rowOff>
    </xdr:from>
    <xdr:to>
      <xdr:col>12</xdr:col>
      <xdr:colOff>1109383</xdr:colOff>
      <xdr:row>30</xdr:row>
      <xdr:rowOff>336176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9838764" y="7799294"/>
          <a:ext cx="2868707" cy="3137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s-CO" sz="1400" b="1">
              <a:solidFill>
                <a:srgbClr val="002060"/>
              </a:solidFill>
              <a:latin typeface="Arial Narrow" panose="020B0606020202030204" pitchFamily="34" charset="0"/>
            </a:rPr>
            <a:t>ANÁLISIS</a:t>
          </a:r>
          <a:r>
            <a:rPr lang="es-CO" sz="1400" b="1" baseline="0">
              <a:solidFill>
                <a:srgbClr val="002060"/>
              </a:solidFill>
              <a:latin typeface="Arial Narrow" panose="020B0606020202030204" pitchFamily="34" charset="0"/>
            </a:rPr>
            <a:t> LÍNEA BASE DEL TIEMPO</a:t>
          </a:r>
          <a:endParaRPr lang="es-CO" sz="1400" b="1">
            <a:solidFill>
              <a:srgbClr val="002060"/>
            </a:solidFill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8</xdr:col>
      <xdr:colOff>904874</xdr:colOff>
      <xdr:row>35</xdr:row>
      <xdr:rowOff>77743</xdr:rowOff>
    </xdr:from>
    <xdr:to>
      <xdr:col>12</xdr:col>
      <xdr:colOff>164446</xdr:colOff>
      <xdr:row>35</xdr:row>
      <xdr:rowOff>324271</xdr:rowOff>
    </xdr:to>
    <xdr:sp macro="" textlink="">
      <xdr:nvSpPr>
        <xdr:cNvPr id="34" name="CuadroTexto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025062" y="11757774"/>
          <a:ext cx="3152915" cy="2465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O" sz="1400" b="1">
              <a:solidFill>
                <a:srgbClr val="002060"/>
              </a:solidFill>
              <a:latin typeface="Arial Narrow" panose="020B0606020202030204" pitchFamily="34" charset="0"/>
            </a:rPr>
            <a:t>ANÁLISIS</a:t>
          </a:r>
          <a:r>
            <a:rPr lang="es-CO" sz="1400" b="1" baseline="0">
              <a:solidFill>
                <a:srgbClr val="002060"/>
              </a:solidFill>
              <a:latin typeface="Arial Narrow" panose="020B0606020202030204" pitchFamily="34" charset="0"/>
            </a:rPr>
            <a:t> LÍNEA BASE DEL COSTO</a:t>
          </a:r>
          <a:endParaRPr lang="es-CO" sz="1400" b="1">
            <a:solidFill>
              <a:srgbClr val="002060"/>
            </a:solidFill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9</xdr:col>
      <xdr:colOff>100852</xdr:colOff>
      <xdr:row>35</xdr:row>
      <xdr:rowOff>123264</xdr:rowOff>
    </xdr:from>
    <xdr:to>
      <xdr:col>13</xdr:col>
      <xdr:colOff>1098176</xdr:colOff>
      <xdr:row>40</xdr:row>
      <xdr:rowOff>100853</xdr:rowOff>
    </xdr:to>
    <xdr:graphicFrame macro="">
      <xdr:nvGraphicFramePr>
        <xdr:cNvPr id="35" name="Gráfico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22412</xdr:colOff>
      <xdr:row>66</xdr:row>
      <xdr:rowOff>33618</xdr:rowOff>
    </xdr:from>
    <xdr:to>
      <xdr:col>13</xdr:col>
      <xdr:colOff>1075764</xdr:colOff>
      <xdr:row>66</xdr:row>
      <xdr:rowOff>470647</xdr:rowOff>
    </xdr:to>
    <xdr:sp macro="" textlink="">
      <xdr:nvSpPr>
        <xdr:cNvPr id="24" name="Rectángulo: esquinas redondeadas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549088" y="19128442"/>
          <a:ext cx="13794441" cy="437029"/>
        </a:xfrm>
        <a:prstGeom prst="roundRect">
          <a:avLst>
            <a:gd name="adj" fmla="val 8602"/>
          </a:avLst>
        </a:prstGeom>
        <a:noFill/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800">
              <a:solidFill>
                <a:schemeClr val="bg1">
                  <a:lumMod val="75000"/>
                </a:schemeClr>
              </a:solidFill>
            </a:rPr>
            <a:t>OBSERVACIONE</a:t>
          </a:r>
          <a:r>
            <a:rPr lang="es-CO" sz="800">
              <a:solidFill>
                <a:schemeClr val="bg1">
                  <a:lumMod val="85000"/>
                </a:schemeClr>
              </a:solidFill>
            </a:rPr>
            <a:t>S</a:t>
          </a:r>
        </a:p>
      </xdr:txBody>
    </xdr:sp>
    <xdr:clientData/>
  </xdr:twoCellAnchor>
  <xdr:twoCellAnchor>
    <xdr:from>
      <xdr:col>2</xdr:col>
      <xdr:colOff>22412</xdr:colOff>
      <xdr:row>34</xdr:row>
      <xdr:rowOff>33618</xdr:rowOff>
    </xdr:from>
    <xdr:to>
      <xdr:col>13</xdr:col>
      <xdr:colOff>1075764</xdr:colOff>
      <xdr:row>34</xdr:row>
      <xdr:rowOff>470647</xdr:rowOff>
    </xdr:to>
    <xdr:sp macro="" textlink="">
      <xdr:nvSpPr>
        <xdr:cNvPr id="28" name="Rectángulo: esquinas redondeadas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549088" y="11261912"/>
          <a:ext cx="13794441" cy="437029"/>
        </a:xfrm>
        <a:prstGeom prst="roundRect">
          <a:avLst>
            <a:gd name="adj" fmla="val 8602"/>
          </a:avLst>
        </a:prstGeom>
        <a:noFill/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800">
              <a:solidFill>
                <a:schemeClr val="bg1">
                  <a:lumMod val="75000"/>
                </a:schemeClr>
              </a:solidFill>
            </a:rPr>
            <a:t>OBSERVACIONE</a:t>
          </a:r>
          <a:r>
            <a:rPr lang="es-CO" sz="800">
              <a:solidFill>
                <a:schemeClr val="bg1">
                  <a:lumMod val="85000"/>
                </a:schemeClr>
              </a:solidFill>
            </a:rPr>
            <a:t>S</a:t>
          </a:r>
        </a:p>
      </xdr:txBody>
    </xdr:sp>
    <xdr:clientData/>
  </xdr:twoCellAnchor>
  <xdr:twoCellAnchor>
    <xdr:from>
      <xdr:col>2</xdr:col>
      <xdr:colOff>22412</xdr:colOff>
      <xdr:row>29</xdr:row>
      <xdr:rowOff>33618</xdr:rowOff>
    </xdr:from>
    <xdr:to>
      <xdr:col>13</xdr:col>
      <xdr:colOff>1075764</xdr:colOff>
      <xdr:row>29</xdr:row>
      <xdr:rowOff>470647</xdr:rowOff>
    </xdr:to>
    <xdr:sp macro="" textlink="">
      <xdr:nvSpPr>
        <xdr:cNvPr id="29" name="Rectángulo: esquinas redondeadas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549088" y="11261912"/>
          <a:ext cx="13794441" cy="437029"/>
        </a:xfrm>
        <a:prstGeom prst="roundRect">
          <a:avLst>
            <a:gd name="adj" fmla="val 8602"/>
          </a:avLst>
        </a:prstGeom>
        <a:noFill/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800">
              <a:solidFill>
                <a:schemeClr val="bg1">
                  <a:lumMod val="75000"/>
                </a:schemeClr>
              </a:solidFill>
            </a:rPr>
            <a:t>OBSERVACIONE</a:t>
          </a:r>
          <a:r>
            <a:rPr lang="es-CO" sz="800">
              <a:solidFill>
                <a:schemeClr val="bg1">
                  <a:lumMod val="85000"/>
                </a:schemeClr>
              </a:solidFill>
            </a:rPr>
            <a:t>S</a:t>
          </a:r>
        </a:p>
      </xdr:txBody>
    </xdr:sp>
    <xdr:clientData/>
  </xdr:twoCellAnchor>
  <xdr:twoCellAnchor>
    <xdr:from>
      <xdr:col>2</xdr:col>
      <xdr:colOff>22412</xdr:colOff>
      <xdr:row>17</xdr:row>
      <xdr:rowOff>33618</xdr:rowOff>
    </xdr:from>
    <xdr:to>
      <xdr:col>13</xdr:col>
      <xdr:colOff>1075764</xdr:colOff>
      <xdr:row>17</xdr:row>
      <xdr:rowOff>470647</xdr:rowOff>
    </xdr:to>
    <xdr:sp macro="" textlink="">
      <xdr:nvSpPr>
        <xdr:cNvPr id="30" name="Rectángulo: esquinas redondeadas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549088" y="9121589"/>
          <a:ext cx="13794441" cy="437029"/>
        </a:xfrm>
        <a:prstGeom prst="roundRect">
          <a:avLst>
            <a:gd name="adj" fmla="val 8602"/>
          </a:avLst>
        </a:prstGeom>
        <a:noFill/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800">
              <a:solidFill>
                <a:schemeClr val="bg1">
                  <a:lumMod val="75000"/>
                </a:schemeClr>
              </a:solidFill>
            </a:rPr>
            <a:t>OBSERVACIONE</a:t>
          </a:r>
          <a:r>
            <a:rPr lang="es-CO" sz="800">
              <a:solidFill>
                <a:schemeClr val="bg1">
                  <a:lumMod val="85000"/>
                </a:schemeClr>
              </a:solidFill>
            </a:rPr>
            <a:t>S</a:t>
          </a:r>
        </a:p>
      </xdr:txBody>
    </xdr:sp>
    <xdr:clientData/>
  </xdr:twoCellAnchor>
  <xdr:twoCellAnchor>
    <xdr:from>
      <xdr:col>2</xdr:col>
      <xdr:colOff>22412</xdr:colOff>
      <xdr:row>91</xdr:row>
      <xdr:rowOff>33618</xdr:rowOff>
    </xdr:from>
    <xdr:to>
      <xdr:col>13</xdr:col>
      <xdr:colOff>1075764</xdr:colOff>
      <xdr:row>91</xdr:row>
      <xdr:rowOff>470647</xdr:rowOff>
    </xdr:to>
    <xdr:sp macro="" textlink="">
      <xdr:nvSpPr>
        <xdr:cNvPr id="31" name="Rectángulo: esquinas redondeadas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549088" y="19128442"/>
          <a:ext cx="13794441" cy="437029"/>
        </a:xfrm>
        <a:prstGeom prst="roundRect">
          <a:avLst>
            <a:gd name="adj" fmla="val 8602"/>
          </a:avLst>
        </a:prstGeom>
        <a:noFill/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800">
              <a:solidFill>
                <a:schemeClr val="bg1">
                  <a:lumMod val="75000"/>
                </a:schemeClr>
              </a:solidFill>
            </a:rPr>
            <a:t>OBSERVACIONE</a:t>
          </a:r>
          <a:r>
            <a:rPr lang="es-CO" sz="800">
              <a:solidFill>
                <a:schemeClr val="bg1">
                  <a:lumMod val="85000"/>
                </a:schemeClr>
              </a:solidFill>
            </a:rPr>
            <a:t>S</a:t>
          </a:r>
        </a:p>
      </xdr:txBody>
    </xdr:sp>
    <xdr:clientData/>
  </xdr:twoCellAnchor>
  <xdr:twoCellAnchor>
    <xdr:from>
      <xdr:col>2</xdr:col>
      <xdr:colOff>22412</xdr:colOff>
      <xdr:row>94</xdr:row>
      <xdr:rowOff>33618</xdr:rowOff>
    </xdr:from>
    <xdr:to>
      <xdr:col>13</xdr:col>
      <xdr:colOff>1075764</xdr:colOff>
      <xdr:row>94</xdr:row>
      <xdr:rowOff>470647</xdr:rowOff>
    </xdr:to>
    <xdr:sp macro="" textlink="">
      <xdr:nvSpPr>
        <xdr:cNvPr id="32" name="Rectángulo: esquinas redondeadas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549088" y="20697265"/>
          <a:ext cx="13794441" cy="437029"/>
        </a:xfrm>
        <a:prstGeom prst="roundRect">
          <a:avLst>
            <a:gd name="adj" fmla="val 8602"/>
          </a:avLst>
        </a:prstGeom>
        <a:noFill/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800">
              <a:solidFill>
                <a:schemeClr val="bg1">
                  <a:lumMod val="75000"/>
                </a:schemeClr>
              </a:solidFill>
            </a:rPr>
            <a:t>OBSERVACIONE</a:t>
          </a:r>
          <a:r>
            <a:rPr lang="es-CO" sz="800">
              <a:solidFill>
                <a:schemeClr val="bg1">
                  <a:lumMod val="85000"/>
                </a:schemeClr>
              </a:solidFill>
            </a:rPr>
            <a:t>S</a:t>
          </a:r>
        </a:p>
      </xdr:txBody>
    </xdr:sp>
    <xdr:clientData/>
  </xdr:twoCellAnchor>
  <xdr:twoCellAnchor>
    <xdr:from>
      <xdr:col>2</xdr:col>
      <xdr:colOff>11206</xdr:colOff>
      <xdr:row>173</xdr:row>
      <xdr:rowOff>302559</xdr:rowOff>
    </xdr:from>
    <xdr:to>
      <xdr:col>13</xdr:col>
      <xdr:colOff>1064558</xdr:colOff>
      <xdr:row>174</xdr:row>
      <xdr:rowOff>425823</xdr:rowOff>
    </xdr:to>
    <xdr:sp macro="" textlink="">
      <xdr:nvSpPr>
        <xdr:cNvPr id="43" name="Rectángulo: esquinas redondeadas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/>
      </xdr:nvSpPr>
      <xdr:spPr>
        <a:xfrm>
          <a:off x="537882" y="46582853"/>
          <a:ext cx="13928911" cy="437029"/>
        </a:xfrm>
        <a:prstGeom prst="roundRect">
          <a:avLst>
            <a:gd name="adj" fmla="val 8602"/>
          </a:avLst>
        </a:prstGeom>
        <a:noFill/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800">
              <a:solidFill>
                <a:schemeClr val="bg1">
                  <a:lumMod val="75000"/>
                </a:schemeClr>
              </a:solidFill>
            </a:rPr>
            <a:t>OBSERVACIONE</a:t>
          </a:r>
          <a:r>
            <a:rPr lang="es-CO" sz="800">
              <a:solidFill>
                <a:schemeClr val="bg1">
                  <a:lumMod val="85000"/>
                </a:schemeClr>
              </a:solidFill>
            </a:rPr>
            <a:t>S</a:t>
          </a:r>
        </a:p>
      </xdr:txBody>
    </xdr:sp>
    <xdr:clientData/>
  </xdr:twoCellAnchor>
  <xdr:twoCellAnchor>
    <xdr:from>
      <xdr:col>2</xdr:col>
      <xdr:colOff>22412</xdr:colOff>
      <xdr:row>180</xdr:row>
      <xdr:rowOff>33618</xdr:rowOff>
    </xdr:from>
    <xdr:to>
      <xdr:col>13</xdr:col>
      <xdr:colOff>1075764</xdr:colOff>
      <xdr:row>180</xdr:row>
      <xdr:rowOff>470647</xdr:rowOff>
    </xdr:to>
    <xdr:sp macro="" textlink="">
      <xdr:nvSpPr>
        <xdr:cNvPr id="44" name="Rectángulo: esquinas redondeadas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/>
      </xdr:nvSpPr>
      <xdr:spPr>
        <a:xfrm>
          <a:off x="549088" y="30603265"/>
          <a:ext cx="13794441" cy="437029"/>
        </a:xfrm>
        <a:prstGeom prst="roundRect">
          <a:avLst>
            <a:gd name="adj" fmla="val 8602"/>
          </a:avLst>
        </a:prstGeom>
        <a:noFill/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800">
              <a:solidFill>
                <a:schemeClr val="bg1">
                  <a:lumMod val="75000"/>
                </a:schemeClr>
              </a:solidFill>
            </a:rPr>
            <a:t>OBSERVACIONE</a:t>
          </a:r>
          <a:r>
            <a:rPr lang="es-CO" sz="800">
              <a:solidFill>
                <a:schemeClr val="bg1">
                  <a:lumMod val="85000"/>
                </a:schemeClr>
              </a:solidFill>
            </a:rPr>
            <a:t>S</a:t>
          </a:r>
        </a:p>
      </xdr:txBody>
    </xdr:sp>
    <xdr:clientData/>
  </xdr:twoCellAnchor>
  <xdr:twoCellAnchor>
    <xdr:from>
      <xdr:col>2</xdr:col>
      <xdr:colOff>22412</xdr:colOff>
      <xdr:row>140</xdr:row>
      <xdr:rowOff>33618</xdr:rowOff>
    </xdr:from>
    <xdr:to>
      <xdr:col>13</xdr:col>
      <xdr:colOff>1075764</xdr:colOff>
      <xdr:row>140</xdr:row>
      <xdr:rowOff>470647</xdr:rowOff>
    </xdr:to>
    <xdr:sp macro="" textlink="">
      <xdr:nvSpPr>
        <xdr:cNvPr id="33" name="Rectángulo: esquinas redondeadas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549088" y="42335824"/>
          <a:ext cx="13794441" cy="437029"/>
        </a:xfrm>
        <a:prstGeom prst="roundRect">
          <a:avLst>
            <a:gd name="adj" fmla="val 8602"/>
          </a:avLst>
        </a:prstGeom>
        <a:noFill/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800">
              <a:solidFill>
                <a:schemeClr val="bg1">
                  <a:lumMod val="75000"/>
                </a:schemeClr>
              </a:solidFill>
            </a:rPr>
            <a:t>OBSERVACIONE</a:t>
          </a:r>
          <a:r>
            <a:rPr lang="es-CO" sz="800">
              <a:solidFill>
                <a:schemeClr val="bg1">
                  <a:lumMod val="85000"/>
                </a:schemeClr>
              </a:solidFill>
            </a:rPr>
            <a:t>S</a:t>
          </a:r>
        </a:p>
      </xdr:txBody>
    </xdr:sp>
    <xdr:clientData/>
  </xdr:twoCellAnchor>
  <xdr:twoCellAnchor>
    <xdr:from>
      <xdr:col>1</xdr:col>
      <xdr:colOff>11208</xdr:colOff>
      <xdr:row>143</xdr:row>
      <xdr:rowOff>22412</xdr:rowOff>
    </xdr:from>
    <xdr:to>
      <xdr:col>13</xdr:col>
      <xdr:colOff>1042148</xdr:colOff>
      <xdr:row>143</xdr:row>
      <xdr:rowOff>459441</xdr:rowOff>
    </xdr:to>
    <xdr:sp macro="" textlink="">
      <xdr:nvSpPr>
        <xdr:cNvPr id="42" name="Rectángulo: esquinas redondeadas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/>
      </xdr:nvSpPr>
      <xdr:spPr>
        <a:xfrm>
          <a:off x="78443" y="38940441"/>
          <a:ext cx="14365940" cy="437029"/>
        </a:xfrm>
        <a:prstGeom prst="roundRect">
          <a:avLst>
            <a:gd name="adj" fmla="val 8602"/>
          </a:avLst>
        </a:prstGeom>
        <a:noFill/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800">
              <a:solidFill>
                <a:schemeClr val="bg1">
                  <a:lumMod val="75000"/>
                </a:schemeClr>
              </a:solidFill>
            </a:rPr>
            <a:t>OBSERVACIONE</a:t>
          </a:r>
          <a:r>
            <a:rPr lang="es-CO" sz="800">
              <a:solidFill>
                <a:schemeClr val="bg1">
                  <a:lumMod val="85000"/>
                </a:schemeClr>
              </a:solidFill>
            </a:rPr>
            <a:t>S</a:t>
          </a:r>
        </a:p>
      </xdr:txBody>
    </xdr:sp>
    <xdr:clientData/>
  </xdr:twoCellAnchor>
  <xdr:twoCellAnchor>
    <xdr:from>
      <xdr:col>2</xdr:col>
      <xdr:colOff>22412</xdr:colOff>
      <xdr:row>187</xdr:row>
      <xdr:rowOff>33618</xdr:rowOff>
    </xdr:from>
    <xdr:to>
      <xdr:col>13</xdr:col>
      <xdr:colOff>1075764</xdr:colOff>
      <xdr:row>187</xdr:row>
      <xdr:rowOff>470647</xdr:rowOff>
    </xdr:to>
    <xdr:sp macro="" textlink="">
      <xdr:nvSpPr>
        <xdr:cNvPr id="45" name="Rectángulo: esquinas redondeadas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/>
      </xdr:nvSpPr>
      <xdr:spPr>
        <a:xfrm>
          <a:off x="549088" y="43803794"/>
          <a:ext cx="13794441" cy="437029"/>
        </a:xfrm>
        <a:prstGeom prst="roundRect">
          <a:avLst>
            <a:gd name="adj" fmla="val 8602"/>
          </a:avLst>
        </a:prstGeom>
        <a:noFill/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800">
              <a:solidFill>
                <a:schemeClr val="bg1">
                  <a:lumMod val="75000"/>
                </a:schemeClr>
              </a:solidFill>
            </a:rPr>
            <a:t>OBSERVACIONE</a:t>
          </a:r>
          <a:r>
            <a:rPr lang="es-CO" sz="800">
              <a:solidFill>
                <a:schemeClr val="bg1">
                  <a:lumMod val="85000"/>
                </a:schemeClr>
              </a:solidFill>
            </a:rPr>
            <a:t>S</a:t>
          </a:r>
        </a:p>
      </xdr:txBody>
    </xdr:sp>
    <xdr:clientData/>
  </xdr:twoCellAnchor>
  <xdr:oneCellAnchor>
    <xdr:from>
      <xdr:col>3</xdr:col>
      <xdr:colOff>702054</xdr:colOff>
      <xdr:row>80</xdr:row>
      <xdr:rowOff>106457</xdr:rowOff>
    </xdr:from>
    <xdr:ext cx="2453620" cy="3561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3045204" y="20947157"/>
              <a:ext cx="2453620" cy="3561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CO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subHide m:val="on"/>
                            <m:supHide m:val="on"/>
                            <m:ctrlPr>
                              <a:rPr lang="es-CO" sz="1100" i="1">
                                <a:latin typeface="Cambria Math" panose="02040503050406030204" pitchFamily="18" charset="0"/>
                              </a:rPr>
                            </m:ctrlPr>
                          </m:naryPr>
                          <m:sub/>
                          <m:sup/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𝐴𝑣𝑎𝑛𝑐𝑒</m:t>
                            </m:r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𝑜</m:t>
                            </m:r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𝐻𝑖𝑡𝑜𝑠</m:t>
                            </m:r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𝐸𝑗𝑒𝑐𝑢𝑡𝑎𝑑𝑜𝑠</m:t>
                            </m:r>
                          </m:e>
                        </m:nary>
                      </m:num>
                      <m:den>
                        <m:nary>
                          <m:naryPr>
                            <m:chr m:val="∑"/>
                            <m:subHide m:val="on"/>
                            <m:supHide m:val="on"/>
                            <m:ctrlPr>
                              <a:rPr lang="es-CO" sz="1100" i="1">
                                <a:latin typeface="Cambria Math" panose="02040503050406030204" pitchFamily="18" charset="0"/>
                              </a:rPr>
                            </m:ctrlPr>
                          </m:naryPr>
                          <m:sub/>
                          <m:sup/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𝐴𝑣𝑎𝑛𝑐𝑒</m:t>
                            </m:r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𝑜</m:t>
                            </m:r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𝐻𝑖𝑡𝑜𝑠</m:t>
                            </m:r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𝑝𝑟𝑜𝑦𝑒𝑐𝑡𝑎𝑑𝑜𝑠</m:t>
                            </m:r>
                          </m:e>
                        </m:nary>
                      </m:den>
                    </m:f>
                    <m:r>
                      <a:rPr lang="es-CO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100%</m:t>
                    </m:r>
                  </m:oMath>
                </m:oMathPara>
              </a14:m>
              <a:endParaRPr lang="es-CO" sz="110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3045204" y="20947157"/>
              <a:ext cx="2453620" cy="3561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O" sz="1100" i="0">
                  <a:latin typeface="Cambria Math" panose="02040503050406030204" pitchFamily="18" charset="0"/>
                </a:rPr>
                <a:t>(∑</a:t>
              </a:r>
              <a:r>
                <a:rPr lang="es-ES" sz="1100" b="0" i="0">
                  <a:latin typeface="Cambria Math" panose="02040503050406030204" pitchFamily="18" charset="0"/>
                </a:rPr>
                <a:t>▒</a:t>
              </a:r>
              <a:r>
                <a:rPr lang="es-CO" sz="1100" b="0" i="0">
                  <a:latin typeface="Cambria Math" panose="02040503050406030204" pitchFamily="18" charset="0"/>
                </a:rPr>
                <a:t>〖</a:t>
              </a:r>
              <a:r>
                <a:rPr lang="es-ES" sz="1100" b="0" i="0">
                  <a:latin typeface="Cambria Math" panose="02040503050406030204" pitchFamily="18" charset="0"/>
                </a:rPr>
                <a:t>𝐴𝑣𝑎𝑛𝑐𝑒 𝑜 𝐻𝑖𝑡𝑜𝑠 𝐸𝑗𝑒𝑐𝑢𝑡𝑎𝑑𝑜𝑠</a:t>
              </a:r>
              <a:r>
                <a:rPr lang="es-CO" sz="1100" b="0" i="0">
                  <a:latin typeface="Cambria Math" panose="02040503050406030204" pitchFamily="18" charset="0"/>
                </a:rPr>
                <a:t>〗)/(∑</a:t>
              </a:r>
              <a:r>
                <a:rPr lang="es-ES" sz="1100" b="0" i="0">
                  <a:latin typeface="Cambria Math" panose="02040503050406030204" pitchFamily="18" charset="0"/>
                </a:rPr>
                <a:t>▒</a:t>
              </a:r>
              <a:r>
                <a:rPr lang="es-CO" sz="1100" b="0" i="0">
                  <a:latin typeface="Cambria Math" panose="02040503050406030204" pitchFamily="18" charset="0"/>
                </a:rPr>
                <a:t>〖</a:t>
              </a:r>
              <a:r>
                <a:rPr lang="es-ES" sz="1100" b="0" i="0">
                  <a:latin typeface="Cambria Math" panose="02040503050406030204" pitchFamily="18" charset="0"/>
                </a:rPr>
                <a:t>𝐴𝑣𝑎𝑛𝑐𝑒 𝑜 𝐻𝑖𝑡𝑜𝑠 𝑝𝑟𝑜𝑦𝑒𝑐𝑡𝑎𝑑𝑜𝑠</a:t>
              </a:r>
              <a:r>
                <a:rPr lang="es-CO" sz="1100" b="0" i="0">
                  <a:latin typeface="Cambria Math" panose="02040503050406030204" pitchFamily="18" charset="0"/>
                </a:rPr>
                <a:t>〗)</a:t>
              </a:r>
              <a:r>
                <a:rPr lang="es-CO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100%</a:t>
              </a:r>
              <a:endParaRPr lang="es-CO" sz="1100"/>
            </a:p>
          </xdr:txBody>
        </xdr:sp>
      </mc:Fallback>
    </mc:AlternateContent>
    <xdr:clientData/>
  </xdr:oneCellAnchor>
  <xdr:oneCellAnchor>
    <xdr:from>
      <xdr:col>3</xdr:col>
      <xdr:colOff>490820</xdr:colOff>
      <xdr:row>81</xdr:row>
      <xdr:rowOff>114300</xdr:rowOff>
    </xdr:from>
    <xdr:ext cx="2775055" cy="3561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8" name="CuadroTexto 47">
              <a:extLst>
                <a:ext uri="{FF2B5EF4-FFF2-40B4-BE49-F238E27FC236}">
                  <a16:creationId xmlns:a16="http://schemas.microsoft.com/office/drawing/2014/main" id="{00000000-0008-0000-0000-000030000000}"/>
                </a:ext>
              </a:extLst>
            </xdr:cNvPr>
            <xdr:cNvSpPr txBox="1"/>
          </xdr:nvSpPr>
          <xdr:spPr>
            <a:xfrm>
              <a:off x="2833970" y="21526500"/>
              <a:ext cx="2775055" cy="3561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CO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subHide m:val="on"/>
                            <m:supHide m:val="on"/>
                            <m:ctrlPr>
                              <a:rPr lang="es-CO" sz="1100" i="1">
                                <a:latin typeface="Cambria Math" panose="02040503050406030204" pitchFamily="18" charset="0"/>
                              </a:rPr>
                            </m:ctrlPr>
                          </m:naryPr>
                          <m:sub/>
                          <m:sup/>
                          <m:e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𝑉𝑎𝑙𝑜𝑟</m:t>
                            </m:r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𝑑𝑒</m:t>
                            </m:r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𝑅𝑃</m:t>
                            </m:r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´</m:t>
                            </m:r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𝑠</m:t>
                            </m:r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𝑒𝑚𝑖𝑡𝑖𝑑𝑜𝑠</m:t>
                            </m:r>
                          </m:e>
                        </m:nary>
                      </m:num>
                      <m:den>
                        <m:r>
                          <a:rPr lang="es-ES" sz="110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𝑒𝑡𝑎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𝑐𝑜𝑚𝑝𝑟𝑜𝑚𝑖𝑠𝑜𝑠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𝑝𝑟𝑜𝑦𝑒𝑐𝑡𝑎𝑑𝑜𝑠</m:t>
                        </m:r>
                      </m:den>
                    </m:f>
                    <m:r>
                      <a:rPr lang="es-CO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s-E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100%</m:t>
                    </m:r>
                  </m:oMath>
                </m:oMathPara>
              </a14:m>
              <a:endParaRPr lang="es-CO" sz="1100"/>
            </a:p>
          </xdr:txBody>
        </xdr:sp>
      </mc:Choice>
      <mc:Fallback xmlns="">
        <xdr:sp macro="" textlink="">
          <xdr:nvSpPr>
            <xdr:cNvPr id="48" name="CuadroTexto 47">
              <a:extLst>
                <a:ext uri="{FF2B5EF4-FFF2-40B4-BE49-F238E27FC236}">
                  <a16:creationId xmlns:a16="http://schemas.microsoft.com/office/drawing/2014/main" id="{00000000-0008-0000-0000-000030000000}"/>
                </a:ext>
              </a:extLst>
            </xdr:cNvPr>
            <xdr:cNvSpPr txBox="1"/>
          </xdr:nvSpPr>
          <xdr:spPr>
            <a:xfrm>
              <a:off x="2833970" y="21526500"/>
              <a:ext cx="2775055" cy="3561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O" sz="1100" i="0">
                  <a:latin typeface="Cambria Math" panose="02040503050406030204" pitchFamily="18" charset="0"/>
                </a:rPr>
                <a:t>(∑</a:t>
              </a:r>
              <a:r>
                <a:rPr lang="es-ES" sz="1100" b="0" i="0">
                  <a:latin typeface="Cambria Math" panose="02040503050406030204" pitchFamily="18" charset="0"/>
                </a:rPr>
                <a:t>▒</a:t>
              </a:r>
              <a:r>
                <a:rPr lang="es-CO" sz="1100" b="0" i="0">
                  <a:latin typeface="Cambria Math" panose="02040503050406030204" pitchFamily="18" charset="0"/>
                </a:rPr>
                <a:t>〖</a:t>
              </a:r>
              <a:r>
                <a:rPr lang="es-ES" sz="1100" b="0" i="0">
                  <a:latin typeface="Cambria Math" panose="02040503050406030204" pitchFamily="18" charset="0"/>
                </a:rPr>
                <a:t>𝑉𝑎𝑙𝑜𝑟 𝑑𝑒 𝑅𝑃´𝑠 𝑒𝑚𝑖𝑡𝑖𝑑𝑜𝑠</a:t>
              </a:r>
              <a:r>
                <a:rPr lang="es-CO" sz="1100" b="0" i="0">
                  <a:latin typeface="Cambria Math" panose="02040503050406030204" pitchFamily="18" charset="0"/>
                </a:rPr>
                <a:t>〗)/(</a:t>
              </a:r>
              <a:r>
                <a:rPr lang="es-ES" sz="1100" i="0">
                  <a:latin typeface="Cambria Math" panose="02040503050406030204" pitchFamily="18" charset="0"/>
                </a:rPr>
                <a:t>𝑀</a:t>
              </a:r>
              <a:r>
                <a:rPr lang="es-ES" sz="1100" b="0" i="0">
                  <a:latin typeface="Cambria Math" panose="02040503050406030204" pitchFamily="18" charset="0"/>
                </a:rPr>
                <a:t>𝑒𝑡𝑎 𝑑𝑒 𝑐𝑜𝑚𝑝𝑟𝑜𝑚𝑖𝑠𝑜𝑠 𝑝𝑟𝑜𝑦𝑒𝑐𝑡𝑎𝑑𝑜𝑠</a:t>
              </a:r>
              <a:r>
                <a:rPr lang="es-CO" sz="1100" b="0" i="0">
                  <a:latin typeface="Cambria Math" panose="02040503050406030204" pitchFamily="18" charset="0"/>
                </a:rPr>
                <a:t>)</a:t>
              </a:r>
              <a:r>
                <a:rPr lang="es-CO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es-E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100%</a:t>
              </a:r>
              <a:endParaRPr lang="es-CO" sz="1100"/>
            </a:p>
          </xdr:txBody>
        </xdr:sp>
      </mc:Fallback>
    </mc:AlternateContent>
    <xdr:clientData/>
  </xdr:oneCellAnchor>
  <xdr:twoCellAnchor>
    <xdr:from>
      <xdr:col>1</xdr:col>
      <xdr:colOff>44825</xdr:colOff>
      <xdr:row>87</xdr:row>
      <xdr:rowOff>33618</xdr:rowOff>
    </xdr:from>
    <xdr:to>
      <xdr:col>13</xdr:col>
      <xdr:colOff>1075765</xdr:colOff>
      <xdr:row>87</xdr:row>
      <xdr:rowOff>470647</xdr:rowOff>
    </xdr:to>
    <xdr:sp macro="" textlink="">
      <xdr:nvSpPr>
        <xdr:cNvPr id="54" name="Rectángulo: esquinas redondeadas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/>
      </xdr:nvSpPr>
      <xdr:spPr>
        <a:xfrm>
          <a:off x="112060" y="37248353"/>
          <a:ext cx="14365940" cy="437029"/>
        </a:xfrm>
        <a:prstGeom prst="roundRect">
          <a:avLst>
            <a:gd name="adj" fmla="val 8602"/>
          </a:avLst>
        </a:prstGeom>
        <a:noFill/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800">
              <a:solidFill>
                <a:schemeClr val="bg1">
                  <a:lumMod val="75000"/>
                </a:schemeClr>
              </a:solidFill>
            </a:rPr>
            <a:t>OBSERVACIONE</a:t>
          </a:r>
          <a:r>
            <a:rPr lang="es-CO" sz="800">
              <a:solidFill>
                <a:schemeClr val="bg1">
                  <a:lumMod val="85000"/>
                </a:schemeClr>
              </a:solidFill>
            </a:rPr>
            <a:t>S</a:t>
          </a:r>
        </a:p>
      </xdr:txBody>
    </xdr:sp>
    <xdr:clientData/>
  </xdr:twoCellAnchor>
  <xdr:twoCellAnchor>
    <xdr:from>
      <xdr:col>2</xdr:col>
      <xdr:colOff>22412</xdr:colOff>
      <xdr:row>194</xdr:row>
      <xdr:rowOff>33618</xdr:rowOff>
    </xdr:from>
    <xdr:to>
      <xdr:col>13</xdr:col>
      <xdr:colOff>1075764</xdr:colOff>
      <xdr:row>194</xdr:row>
      <xdr:rowOff>470647</xdr:rowOff>
    </xdr:to>
    <xdr:sp macro="" textlink="">
      <xdr:nvSpPr>
        <xdr:cNvPr id="46" name="Rectángulo: esquinas redondeadas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/>
      </xdr:nvSpPr>
      <xdr:spPr>
        <a:xfrm>
          <a:off x="546287" y="57755118"/>
          <a:ext cx="14209758" cy="437029"/>
        </a:xfrm>
        <a:prstGeom prst="roundRect">
          <a:avLst>
            <a:gd name="adj" fmla="val 8602"/>
          </a:avLst>
        </a:prstGeom>
        <a:noFill/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800">
              <a:solidFill>
                <a:schemeClr val="bg1">
                  <a:lumMod val="75000"/>
                </a:schemeClr>
              </a:solidFill>
            </a:rPr>
            <a:t>OBSERVACIONE</a:t>
          </a:r>
          <a:r>
            <a:rPr lang="es-CO" sz="800">
              <a:solidFill>
                <a:schemeClr val="bg1">
                  <a:lumMod val="85000"/>
                </a:schemeClr>
              </a:solidFill>
            </a:rPr>
            <a:t>S</a:t>
          </a:r>
        </a:p>
      </xdr:txBody>
    </xdr:sp>
    <xdr:clientData/>
  </xdr:twoCellAnchor>
  <xdr:twoCellAnchor editAs="oneCell">
    <xdr:from>
      <xdr:col>10</xdr:col>
      <xdr:colOff>66724</xdr:colOff>
      <xdr:row>126</xdr:row>
      <xdr:rowOff>50346</xdr:rowOff>
    </xdr:from>
    <xdr:to>
      <xdr:col>13</xdr:col>
      <xdr:colOff>447335</xdr:colOff>
      <xdr:row>131</xdr:row>
      <xdr:rowOff>252580</xdr:rowOff>
    </xdr:to>
    <xdr:pic>
      <xdr:nvPicPr>
        <xdr:cNvPr id="37" name="Imagen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/>
        <a:srcRect l="50153" t="37114" r="1818" b="13531"/>
        <a:stretch/>
      </xdr:blipFill>
      <xdr:spPr>
        <a:xfrm>
          <a:off x="11646403" y="37674096"/>
          <a:ext cx="3484740" cy="1862305"/>
        </a:xfrm>
        <a:prstGeom prst="rect">
          <a:avLst/>
        </a:prstGeom>
      </xdr:spPr>
    </xdr:pic>
    <xdr:clientData/>
  </xdr:twoCellAnchor>
  <xdr:twoCellAnchor>
    <xdr:from>
      <xdr:col>2</xdr:col>
      <xdr:colOff>22412</xdr:colOff>
      <xdr:row>201</xdr:row>
      <xdr:rowOff>33618</xdr:rowOff>
    </xdr:from>
    <xdr:to>
      <xdr:col>13</xdr:col>
      <xdr:colOff>1075764</xdr:colOff>
      <xdr:row>201</xdr:row>
      <xdr:rowOff>470647</xdr:rowOff>
    </xdr:to>
    <xdr:sp macro="" textlink="">
      <xdr:nvSpPr>
        <xdr:cNvPr id="36" name="Rectángulo: esquinas redondeadas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545125" y="60610295"/>
          <a:ext cx="14655517" cy="437029"/>
        </a:xfrm>
        <a:prstGeom prst="roundRect">
          <a:avLst>
            <a:gd name="adj" fmla="val 8602"/>
          </a:avLst>
        </a:prstGeom>
        <a:noFill/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800">
              <a:solidFill>
                <a:schemeClr val="bg1">
                  <a:lumMod val="75000"/>
                </a:schemeClr>
              </a:solidFill>
            </a:rPr>
            <a:t>OBSERVACIONE</a:t>
          </a:r>
          <a:r>
            <a:rPr lang="es-CO" sz="800">
              <a:solidFill>
                <a:schemeClr val="bg1">
                  <a:lumMod val="85000"/>
                </a:schemeClr>
              </a:solidFill>
            </a:rPr>
            <a:t>S</a:t>
          </a:r>
        </a:p>
      </xdr:txBody>
    </xdr:sp>
    <xdr:clientData/>
  </xdr:twoCellAnchor>
  <xdr:twoCellAnchor>
    <xdr:from>
      <xdr:col>1</xdr:col>
      <xdr:colOff>44825</xdr:colOff>
      <xdr:row>77</xdr:row>
      <xdr:rowOff>33618</xdr:rowOff>
    </xdr:from>
    <xdr:to>
      <xdr:col>13</xdr:col>
      <xdr:colOff>1075765</xdr:colOff>
      <xdr:row>77</xdr:row>
      <xdr:rowOff>470647</xdr:rowOff>
    </xdr:to>
    <xdr:sp macro="" textlink="">
      <xdr:nvSpPr>
        <xdr:cNvPr id="41" name="Rectángulo: esquinas redondeadas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>
          <a:off x="114520" y="29665661"/>
          <a:ext cx="15086123" cy="437029"/>
        </a:xfrm>
        <a:prstGeom prst="roundRect">
          <a:avLst>
            <a:gd name="adj" fmla="val 8602"/>
          </a:avLst>
        </a:prstGeom>
        <a:noFill/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800">
              <a:solidFill>
                <a:schemeClr val="bg1">
                  <a:lumMod val="75000"/>
                </a:schemeClr>
              </a:solidFill>
            </a:rPr>
            <a:t>OBSERVACIONE</a:t>
          </a:r>
          <a:r>
            <a:rPr lang="es-CO" sz="800">
              <a:solidFill>
                <a:schemeClr val="bg1">
                  <a:lumMod val="85000"/>
                </a:schemeClr>
              </a:solidFill>
            </a:rPr>
            <a:t>S</a:t>
          </a:r>
        </a:p>
      </xdr:txBody>
    </xdr:sp>
    <xdr:clientData/>
  </xdr:twoCellAnchor>
  <xdr:twoCellAnchor>
    <xdr:from>
      <xdr:col>2</xdr:col>
      <xdr:colOff>1679639</xdr:colOff>
      <xdr:row>81</xdr:row>
      <xdr:rowOff>557561</xdr:rowOff>
    </xdr:from>
    <xdr:to>
      <xdr:col>4</xdr:col>
      <xdr:colOff>394942</xdr:colOff>
      <xdr:row>83</xdr:row>
      <xdr:rowOff>232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8" name="CuadroTexto 47">
              <a:extLst>
                <a:ext uri="{FF2B5EF4-FFF2-40B4-BE49-F238E27FC236}">
                  <a16:creationId xmlns:a16="http://schemas.microsoft.com/office/drawing/2014/main" id="{00000000-0008-0000-0000-000026000000}"/>
                </a:ext>
              </a:extLst>
            </xdr:cNvPr>
            <xdr:cNvSpPr txBox="1"/>
          </xdr:nvSpPr>
          <xdr:spPr>
            <a:xfrm>
              <a:off x="2202352" y="25566494"/>
              <a:ext cx="2513688" cy="5810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wrap="square" lIns="0" tIns="0" rIns="0" bIns="0" rtlCol="0" anchor="t">
              <a:noAutofit/>
            </a:bodyPr>
            <a:lstStyle/>
            <a:p>
              <a:pPr algn="ctr">
                <a:lnSpc>
                  <a:spcPct val="115000"/>
                </a:lnSpc>
              </a:pPr>
              <a14:m>
                <m:oMath xmlns:m="http://schemas.openxmlformats.org/officeDocument/2006/math">
                  <m:f>
                    <m:fPr>
                      <m:ctrlPr>
                        <a:rPr lang="es-CO" sz="1800" i="1">
                          <a:solidFill>
                            <a:srgbClr val="000000"/>
                          </a:solidFill>
                          <a:effectLst/>
                          <a:latin typeface="Cambria Math" panose="02040503050406030204" pitchFamily="18" charset="0"/>
                          <a:ea typeface="Times New Roman" panose="02020603050405020304" pitchFamily="18" charset="0"/>
                          <a:cs typeface="Arial" panose="020B0604020202020204" pitchFamily="34" charset="0"/>
                        </a:rPr>
                      </m:ctrlPr>
                    </m:fPr>
                    <m:num>
                      <m:nary>
                        <m:naryPr>
                          <m:chr m:val="∑"/>
                          <m:limLoc m:val="subSup"/>
                          <m:ctrlPr>
                            <a:rPr lang="es-CO" sz="1800" i="1">
                              <a:solidFill>
                                <a:srgbClr val="000000"/>
                              </a:solidFill>
                              <a:effectLst/>
                              <a:latin typeface="Cambria Math" panose="02040503050406030204" pitchFamily="18" charset="0"/>
                              <a:ea typeface="Times New Roman" panose="02020603050405020304" pitchFamily="18" charset="0"/>
                              <a:cs typeface="Arial" panose="020B0604020202020204" pitchFamily="34" charset="0"/>
                            </a:rPr>
                          </m:ctrlPr>
                        </m:naryPr>
                        <m:sub>
                          <m:r>
                            <a:rPr lang="es-CO" sz="1800" i="1">
                              <a:solidFill>
                                <a:srgbClr val="000000"/>
                              </a:solidFill>
                              <a:effectLst/>
                              <a:latin typeface="Cambria Math" panose="02040503050406030204" pitchFamily="18" charset="0"/>
                              <a:ea typeface="Times New Roman" panose="02020603050405020304" pitchFamily="18" charset="0"/>
                              <a:cs typeface="Arial" panose="020B0604020202020204" pitchFamily="34" charset="0"/>
                            </a:rPr>
                            <m:t>𝑖</m:t>
                          </m:r>
                        </m:sub>
                        <m:sup>
                          <m:r>
                            <a:rPr lang="es-CO" sz="1800" i="1">
                              <a:solidFill>
                                <a:srgbClr val="000000"/>
                              </a:solidFill>
                              <a:effectLst/>
                              <a:latin typeface="Cambria Math" panose="02040503050406030204" pitchFamily="18" charset="0"/>
                              <a:ea typeface="Times New Roman" panose="02020603050405020304" pitchFamily="18" charset="0"/>
                              <a:cs typeface="Arial" panose="020B0604020202020204" pitchFamily="34" charset="0"/>
                            </a:rPr>
                            <m:t>𝑛</m:t>
                          </m:r>
                        </m:sup>
                        <m:e>
                          <m:r>
                            <a:rPr lang="es-CO" sz="1800" i="1">
                              <a:solidFill>
                                <a:srgbClr val="000000"/>
                              </a:solidFill>
                              <a:effectLst/>
                              <a:latin typeface="Cambria Math" panose="02040503050406030204" pitchFamily="18" charset="0"/>
                              <a:ea typeface="Times New Roman" panose="02020603050405020304" pitchFamily="18" charset="0"/>
                              <a:cs typeface="Arial" panose="020B0604020202020204" pitchFamily="34" charset="0"/>
                            </a:rPr>
                            <m:t>(</m:t>
                          </m:r>
                          <m:sSub>
                            <m:sSubPr>
                              <m:ctrlPr>
                                <a:rPr lang="es-CO" sz="1800" i="1">
                                  <a:solidFill>
                                    <a:srgbClr val="000000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Times New Roman" panose="02020603050405020304" pitchFamily="18" charset="0"/>
                                  <a:cs typeface="Arial" panose="020B0604020202020204" pitchFamily="34" charset="0"/>
                                </a:rPr>
                              </m:ctrlPr>
                            </m:sSubPr>
                            <m:e>
                              <m:r>
                                <a:rPr lang="es-CO" sz="1800" i="1">
                                  <a:solidFill>
                                    <a:srgbClr val="000000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Times New Roman" panose="02020603050405020304" pitchFamily="18" charset="0"/>
                                  <a:cs typeface="Arial" panose="020B0604020202020204" pitchFamily="34" charset="0"/>
                                </a:rPr>
                                <m:t>𝑆𝑃𝐼</m:t>
                              </m:r>
                            </m:e>
                            <m:sub>
                              <m:r>
                                <a:rPr lang="es-CO" sz="1800" i="1">
                                  <a:solidFill>
                                    <a:srgbClr val="000000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Times New Roman" panose="02020603050405020304" pitchFamily="18" charset="0"/>
                                  <a:cs typeface="Arial" panose="020B0604020202020204" pitchFamily="34" charset="0"/>
                                </a:rPr>
                                <m:t>𝑖</m:t>
                              </m:r>
                            </m:sub>
                          </m:sSub>
                          <m:r>
                            <a:rPr lang="es-CO" sz="1800" i="1">
                              <a:solidFill>
                                <a:srgbClr val="000000"/>
                              </a:solidFill>
                              <a:effectLst/>
                              <a:latin typeface="Cambria Math" panose="02040503050406030204" pitchFamily="18" charset="0"/>
                              <a:ea typeface="Times New Roman" panose="02020603050405020304" pitchFamily="18" charset="0"/>
                              <a:cs typeface="Arial" panose="020B0604020202020204" pitchFamily="34" charset="0"/>
                            </a:rPr>
                            <m:t>∗</m:t>
                          </m:r>
                          <m:sSub>
                            <m:sSubPr>
                              <m:ctrlPr>
                                <a:rPr lang="es-CO" sz="1800" i="1">
                                  <a:solidFill>
                                    <a:srgbClr val="000000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Times New Roman" panose="02020603050405020304" pitchFamily="18" charset="0"/>
                                  <a:cs typeface="Arial" panose="020B0604020202020204" pitchFamily="34" charset="0"/>
                                </a:rPr>
                              </m:ctrlPr>
                            </m:sSubPr>
                            <m:e>
                              <m:r>
                                <a:rPr lang="es-CO" sz="1800" i="1">
                                  <a:solidFill>
                                    <a:srgbClr val="000000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Times New Roman" panose="02020603050405020304" pitchFamily="18" charset="0"/>
                                  <a:cs typeface="Arial" panose="020B0604020202020204" pitchFamily="34" charset="0"/>
                                </a:rPr>
                                <m:t>𝑃𝑝𝑡𝑜</m:t>
                              </m:r>
                            </m:e>
                            <m:sub>
                              <m:r>
                                <a:rPr lang="es-CO" sz="1800" i="1">
                                  <a:solidFill>
                                    <a:srgbClr val="000000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Times New Roman" panose="02020603050405020304" pitchFamily="18" charset="0"/>
                                  <a:cs typeface="Arial" panose="020B0604020202020204" pitchFamily="34" charset="0"/>
                                </a:rPr>
                                <m:t>𝑖</m:t>
                              </m:r>
                            </m:sub>
                          </m:sSub>
                          <m:r>
                            <a:rPr lang="es-CO" sz="1800" i="1">
                              <a:solidFill>
                                <a:srgbClr val="000000"/>
                              </a:solidFill>
                              <a:effectLst/>
                              <a:latin typeface="Cambria Math" panose="02040503050406030204" pitchFamily="18" charset="0"/>
                              <a:ea typeface="Times New Roman" panose="02020603050405020304" pitchFamily="18" charset="0"/>
                              <a:cs typeface="Arial" panose="020B0604020202020204" pitchFamily="34" charset="0"/>
                            </a:rPr>
                            <m:t>)</m:t>
                          </m:r>
                        </m:e>
                      </m:nary>
                    </m:num>
                    <m:den>
                      <m:nary>
                        <m:naryPr>
                          <m:chr m:val="∑"/>
                          <m:limLoc m:val="undOvr"/>
                          <m:subHide m:val="on"/>
                          <m:supHide m:val="on"/>
                          <m:ctrlPr>
                            <a:rPr lang="es-CO" sz="1800" i="1">
                              <a:solidFill>
                                <a:srgbClr val="000000"/>
                              </a:solidFill>
                              <a:effectLst/>
                              <a:latin typeface="Cambria Math" panose="02040503050406030204" pitchFamily="18" charset="0"/>
                              <a:ea typeface="Times New Roman" panose="02020603050405020304" pitchFamily="18" charset="0"/>
                              <a:cs typeface="Arial" panose="020B0604020202020204" pitchFamily="34" charset="0"/>
                            </a:rPr>
                          </m:ctrlPr>
                        </m:naryPr>
                        <m:sub/>
                        <m:sup/>
                        <m:e>
                          <m:r>
                            <a:rPr lang="es-CO" sz="1800" i="1">
                              <a:solidFill>
                                <a:srgbClr val="000000"/>
                              </a:solidFill>
                              <a:effectLst/>
                              <a:latin typeface="Cambria Math" panose="02040503050406030204" pitchFamily="18" charset="0"/>
                              <a:ea typeface="Times New Roman" panose="02020603050405020304" pitchFamily="18" charset="0"/>
                              <a:cs typeface="Arial" panose="020B0604020202020204" pitchFamily="34" charset="0"/>
                            </a:rPr>
                            <m:t>𝑃𝑝𝑡𝑜</m:t>
                          </m:r>
                        </m:e>
                      </m:nary>
                    </m:den>
                  </m:f>
                  <m:r>
                    <a:rPr lang="es-CO" sz="1800" i="1">
                      <a:solidFill>
                        <a:srgbClr val="000000"/>
                      </a:solidFill>
                      <a:effectLst/>
                      <a:latin typeface="Cambria Math" panose="02040503050406030204" pitchFamily="18" charset="0"/>
                      <a:ea typeface="Cambria Math" panose="02040503050406030204" pitchFamily="18" charset="0"/>
                      <a:cs typeface="Arial" panose="020B0604020202020204" pitchFamily="34" charset="0"/>
                    </a:rPr>
                    <m:t>×</m:t>
                  </m:r>
                  <m:r>
                    <a:rPr lang="es-ES" sz="1800" i="1">
                      <a:solidFill>
                        <a:srgbClr val="000000"/>
                      </a:solidFill>
                      <a:effectLst/>
                      <a:latin typeface="Cambria Math" panose="02040503050406030204" pitchFamily="18" charset="0"/>
                      <a:ea typeface="Cambria Math" panose="02040503050406030204" pitchFamily="18" charset="0"/>
                      <a:cs typeface="Arial" panose="020B0604020202020204" pitchFamily="34" charset="0"/>
                    </a:rPr>
                    <m:t>100</m:t>
                  </m:r>
                </m:oMath>
              </a14:m>
              <a:r>
                <a:rPr lang="es-ES" sz="18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Arial" panose="020B0604020202020204" pitchFamily="34" charset="0"/>
                </a:rPr>
                <a:t>%</a:t>
              </a:r>
              <a:endParaRPr lang="es-CO" sz="1100">
                <a:effectLst/>
                <a:ea typeface="Calibri" panose="020F050202020403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38" name="CuadroTexto 47">
              <a:extLst>
                <a:ext uri="{FF2B5EF4-FFF2-40B4-BE49-F238E27FC236}">
                  <a16:creationId xmlns:a16="http://schemas.microsoft.com/office/drawing/2014/main" id="{2899C727-8F88-4008-B8C2-C816AF95565C}"/>
                </a:ext>
              </a:extLst>
            </xdr:cNvPr>
            <xdr:cNvSpPr txBox="1"/>
          </xdr:nvSpPr>
          <xdr:spPr>
            <a:xfrm>
              <a:off x="2202352" y="25566494"/>
              <a:ext cx="2513688" cy="5810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wrap="square" lIns="0" tIns="0" rIns="0" bIns="0" rtlCol="0" anchor="t">
              <a:noAutofit/>
            </a:bodyPr>
            <a:lstStyle/>
            <a:p>
              <a:pPr algn="ctr">
                <a:lnSpc>
                  <a:spcPct val="115000"/>
                </a:lnSpc>
              </a:pPr>
              <a:r>
                <a:rPr lang="es-CO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cs typeface="Arial" panose="020B0604020202020204" pitchFamily="34" charset="0"/>
                </a:rPr>
                <a:t>(∑2_</a:t>
              </a:r>
              <a:r>
                <a:rPr lang="es-CO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Times New Roman" panose="02020603050405020304" pitchFamily="18" charset="0"/>
                  <a:cs typeface="Arial" panose="020B0604020202020204" pitchFamily="34" charset="0"/>
                </a:rPr>
                <a:t>𝑖^𝑛▒〖(〖𝑆𝑃𝐼〗_𝑖∗〖𝑃𝑝𝑡𝑜〗_𝑖)〗)/(∑1▒𝑃𝑝𝑡𝑜)</a:t>
              </a:r>
              <a:r>
                <a:rPr lang="es-CO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Arial" panose="020B0604020202020204" pitchFamily="34" charset="0"/>
                </a:rPr>
                <a:t>×</a:t>
              </a:r>
              <a:r>
                <a:rPr lang="es-E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Arial" panose="020B0604020202020204" pitchFamily="34" charset="0"/>
                </a:rPr>
                <a:t>100</a:t>
              </a:r>
              <a:r>
                <a:rPr lang="es-ES" sz="18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Arial" panose="020B0604020202020204" pitchFamily="34" charset="0"/>
                </a:rPr>
                <a:t>%</a:t>
              </a:r>
              <a:endParaRPr lang="es-CO" sz="1100">
                <a:effectLst/>
                <a:ea typeface="Calibri" panose="020F050202020403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twoCellAnchor>
  <xdr:twoCellAnchor>
    <xdr:from>
      <xdr:col>4</xdr:col>
      <xdr:colOff>174236</xdr:colOff>
      <xdr:row>82</xdr:row>
      <xdr:rowOff>69695</xdr:rowOff>
    </xdr:from>
    <xdr:to>
      <xdr:col>4</xdr:col>
      <xdr:colOff>1881767</xdr:colOff>
      <xdr:row>83</xdr:row>
      <xdr:rowOff>81310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495334" y="25647805"/>
          <a:ext cx="1707531" cy="5807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/>
            <a:t>(Aplica para PM, en el caso del PD, es igual al SPI)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T216"/>
  <sheetViews>
    <sheetView showGridLines="0" tabSelected="1" view="pageBreakPreview" topLeftCell="B1" zoomScale="77" zoomScaleNormal="90" zoomScaleSheetLayoutView="77" workbookViewId="0">
      <selection activeCell="D143" sqref="D143"/>
    </sheetView>
  </sheetViews>
  <sheetFormatPr baseColWidth="10" defaultColWidth="11.42578125" defaultRowHeight="15.75" x14ac:dyDescent="0.25"/>
  <cols>
    <col min="1" max="1" width="1" style="19" customWidth="1"/>
    <col min="2" max="2" width="6.85546875" style="19" customWidth="1"/>
    <col min="3" max="3" width="27.28515625" style="19" customWidth="1"/>
    <col min="4" max="4" width="29.5703125" style="19" customWidth="1"/>
    <col min="5" max="5" width="28.5703125" style="19" customWidth="1"/>
    <col min="6" max="6" width="29.5703125" style="19" customWidth="1"/>
    <col min="7" max="7" width="12.7109375" style="19" customWidth="1"/>
    <col min="8" max="8" width="5.7109375" style="19" customWidth="1"/>
    <col min="9" max="9" width="23.85546875" style="19" customWidth="1"/>
    <col min="10" max="10" width="15.5703125" style="19" customWidth="1"/>
    <col min="11" max="11" width="21.28515625" style="19" customWidth="1"/>
    <col min="12" max="12" width="19.5703125" style="19" customWidth="1"/>
    <col min="13" max="13" width="5.7109375" style="19" customWidth="1"/>
    <col min="14" max="14" width="16.7109375" style="19" customWidth="1"/>
    <col min="15" max="15" width="1" style="19" customWidth="1"/>
    <col min="16" max="16384" width="11.42578125" style="19"/>
  </cols>
  <sheetData>
    <row r="1" spans="2:14" ht="7.5" customHeight="1" thickBot="1" x14ac:dyDescent="0.3">
      <c r="E1" s="20"/>
      <c r="F1" s="20"/>
      <c r="G1" s="20"/>
      <c r="H1" s="20"/>
      <c r="I1" s="20"/>
      <c r="J1" s="20"/>
    </row>
    <row r="2" spans="2:14" ht="29.25" customHeight="1" x14ac:dyDescent="0.25">
      <c r="B2" s="325"/>
      <c r="C2" s="326"/>
      <c r="D2" s="327"/>
      <c r="E2" s="353" t="s">
        <v>0</v>
      </c>
      <c r="F2" s="354"/>
      <c r="G2" s="354"/>
      <c r="H2" s="354"/>
      <c r="I2" s="354"/>
      <c r="J2" s="354"/>
      <c r="K2" s="355"/>
      <c r="L2" s="87" t="s">
        <v>21</v>
      </c>
      <c r="M2" s="316" t="s">
        <v>273</v>
      </c>
      <c r="N2" s="317"/>
    </row>
    <row r="3" spans="2:14" ht="29.25" customHeight="1" x14ac:dyDescent="0.25">
      <c r="B3" s="328"/>
      <c r="C3" s="329"/>
      <c r="D3" s="330"/>
      <c r="E3" s="356"/>
      <c r="F3" s="357"/>
      <c r="G3" s="357"/>
      <c r="H3" s="357"/>
      <c r="I3" s="357"/>
      <c r="J3" s="357"/>
      <c r="K3" s="358"/>
      <c r="L3" s="88" t="s">
        <v>22</v>
      </c>
      <c r="M3" s="318">
        <v>2</v>
      </c>
      <c r="N3" s="319"/>
    </row>
    <row r="4" spans="2:14" ht="29.25" customHeight="1" thickBot="1" x14ac:dyDescent="0.3">
      <c r="B4" s="331"/>
      <c r="C4" s="332"/>
      <c r="D4" s="333"/>
      <c r="E4" s="359" t="s">
        <v>274</v>
      </c>
      <c r="F4" s="360"/>
      <c r="G4" s="360"/>
      <c r="H4" s="360"/>
      <c r="I4" s="360"/>
      <c r="J4" s="360"/>
      <c r="K4" s="361"/>
      <c r="L4" s="89" t="s">
        <v>23</v>
      </c>
      <c r="M4" s="320">
        <v>44243</v>
      </c>
      <c r="N4" s="321"/>
    </row>
    <row r="5" spans="2:14" ht="60" customHeight="1" thickBot="1" x14ac:dyDescent="0.3">
      <c r="B5" s="322" t="s">
        <v>24</v>
      </c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4"/>
    </row>
    <row r="6" spans="2:14" ht="20.100000000000001" customHeight="1" thickBot="1" x14ac:dyDescent="0.3">
      <c r="B6" s="150" t="s">
        <v>35</v>
      </c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2"/>
    </row>
    <row r="7" spans="2:14" s="21" customFormat="1" ht="22.5" customHeight="1" x14ac:dyDescent="0.2">
      <c r="B7" s="236" t="s">
        <v>44</v>
      </c>
      <c r="C7" s="114" t="s">
        <v>32</v>
      </c>
      <c r="D7" s="96" t="s">
        <v>275</v>
      </c>
      <c r="E7" s="125" t="s">
        <v>215</v>
      </c>
      <c r="F7" s="344"/>
      <c r="G7" s="345"/>
      <c r="H7" s="345"/>
      <c r="I7" s="345"/>
      <c r="J7" s="345"/>
      <c r="K7" s="345"/>
      <c r="L7" s="345"/>
      <c r="M7" s="345"/>
      <c r="N7" s="346"/>
    </row>
    <row r="8" spans="2:14" s="21" customFormat="1" ht="22.5" customHeight="1" x14ac:dyDescent="0.2">
      <c r="B8" s="237"/>
      <c r="C8" s="115" t="s">
        <v>36</v>
      </c>
      <c r="D8" s="103">
        <v>216144</v>
      </c>
      <c r="E8" s="121" t="s">
        <v>221</v>
      </c>
      <c r="F8" s="347" t="s">
        <v>287</v>
      </c>
      <c r="G8" s="348"/>
      <c r="H8" s="348"/>
      <c r="I8" s="349"/>
      <c r="J8" s="337" t="s">
        <v>26</v>
      </c>
      <c r="K8" s="337"/>
      <c r="L8" s="338" t="s">
        <v>279</v>
      </c>
      <c r="M8" s="339"/>
      <c r="N8" s="340"/>
    </row>
    <row r="9" spans="2:14" s="21" customFormat="1" ht="36.75" customHeight="1" x14ac:dyDescent="0.2">
      <c r="B9" s="237"/>
      <c r="C9" s="115" t="s">
        <v>25</v>
      </c>
      <c r="D9" s="229" t="s">
        <v>288</v>
      </c>
      <c r="E9" s="230"/>
      <c r="F9" s="99" t="s">
        <v>27</v>
      </c>
      <c r="G9" s="135" t="s">
        <v>277</v>
      </c>
      <c r="H9" s="136"/>
      <c r="I9" s="137"/>
      <c r="J9" s="145" t="s">
        <v>34</v>
      </c>
      <c r="K9" s="145"/>
      <c r="L9" s="138">
        <v>44208</v>
      </c>
      <c r="M9" s="136"/>
      <c r="N9" s="146"/>
    </row>
    <row r="10" spans="2:14" s="21" customFormat="1" ht="22.5" customHeight="1" x14ac:dyDescent="0.2">
      <c r="B10" s="237"/>
      <c r="C10" s="115" t="s">
        <v>214</v>
      </c>
      <c r="D10" s="190">
        <v>216144</v>
      </c>
      <c r="E10" s="192"/>
      <c r="F10" s="99" t="s">
        <v>31</v>
      </c>
      <c r="G10" s="135" t="s">
        <v>278</v>
      </c>
      <c r="H10" s="136"/>
      <c r="I10" s="137"/>
      <c r="J10" s="145" t="s">
        <v>34</v>
      </c>
      <c r="K10" s="145"/>
      <c r="L10" s="138">
        <v>44188</v>
      </c>
      <c r="M10" s="139"/>
      <c r="N10" s="140"/>
    </row>
    <row r="11" spans="2:14" s="24" customFormat="1" ht="33" customHeight="1" x14ac:dyDescent="0.2">
      <c r="B11" s="237"/>
      <c r="C11" s="352" t="s">
        <v>1</v>
      </c>
      <c r="D11" s="22" t="s">
        <v>29</v>
      </c>
      <c r="E11" s="133" t="s">
        <v>282</v>
      </c>
      <c r="F11" s="119" t="s">
        <v>217</v>
      </c>
      <c r="G11" s="135" t="s">
        <v>280</v>
      </c>
      <c r="H11" s="136"/>
      <c r="I11" s="137"/>
      <c r="J11" s="145" t="s">
        <v>218</v>
      </c>
      <c r="K11" s="145"/>
      <c r="L11" s="135">
        <v>2</v>
      </c>
      <c r="M11" s="136"/>
      <c r="N11" s="146"/>
    </row>
    <row r="12" spans="2:14" s="24" customFormat="1" ht="33" customHeight="1" x14ac:dyDescent="0.2">
      <c r="B12" s="237"/>
      <c r="C12" s="352"/>
      <c r="D12" s="22" t="s">
        <v>30</v>
      </c>
      <c r="E12" s="133" t="s">
        <v>283</v>
      </c>
      <c r="F12" s="119" t="s">
        <v>28</v>
      </c>
      <c r="G12" s="135" t="s">
        <v>281</v>
      </c>
      <c r="H12" s="136"/>
      <c r="I12" s="137"/>
      <c r="J12" s="145" t="s">
        <v>219</v>
      </c>
      <c r="K12" s="145"/>
      <c r="L12" s="141"/>
      <c r="M12" s="142"/>
      <c r="N12" s="143"/>
    </row>
    <row r="13" spans="2:14" s="21" customFormat="1" ht="22.5" customHeight="1" thickBot="1" x14ac:dyDescent="0.25">
      <c r="B13" s="238"/>
      <c r="C13" s="25" t="s">
        <v>33</v>
      </c>
      <c r="D13" s="350" t="s">
        <v>284</v>
      </c>
      <c r="E13" s="351"/>
      <c r="F13" s="341" t="s">
        <v>37</v>
      </c>
      <c r="G13" s="342"/>
      <c r="H13" s="342"/>
      <c r="I13" s="343"/>
      <c r="J13" s="334">
        <v>44253</v>
      </c>
      <c r="K13" s="335"/>
      <c r="L13" s="335"/>
      <c r="M13" s="335"/>
      <c r="N13" s="336"/>
    </row>
    <row r="14" spans="2:14" s="21" customFormat="1" ht="24.95" customHeight="1" x14ac:dyDescent="0.2">
      <c r="B14" s="236" t="s">
        <v>45</v>
      </c>
      <c r="C14" s="293" t="s">
        <v>38</v>
      </c>
      <c r="D14" s="299" t="s">
        <v>41</v>
      </c>
      <c r="E14" s="118" t="s">
        <v>42</v>
      </c>
      <c r="F14" s="127" t="s">
        <v>281</v>
      </c>
      <c r="G14" s="301" t="s">
        <v>40</v>
      </c>
      <c r="H14" s="302"/>
      <c r="I14" s="303"/>
      <c r="J14" s="299" t="s">
        <v>42</v>
      </c>
      <c r="K14" s="299"/>
      <c r="L14" s="135">
        <v>2181135</v>
      </c>
      <c r="M14" s="136"/>
      <c r="N14" s="146"/>
    </row>
    <row r="15" spans="2:14" s="21" customFormat="1" ht="24.95" customHeight="1" x14ac:dyDescent="0.2">
      <c r="B15" s="237"/>
      <c r="C15" s="294"/>
      <c r="D15" s="300"/>
      <c r="E15" s="119" t="s">
        <v>39</v>
      </c>
      <c r="F15" s="127" t="s">
        <v>281</v>
      </c>
      <c r="G15" s="304"/>
      <c r="H15" s="305"/>
      <c r="I15" s="306"/>
      <c r="J15" s="300" t="s">
        <v>39</v>
      </c>
      <c r="K15" s="300"/>
      <c r="L15" s="135" t="s">
        <v>285</v>
      </c>
      <c r="M15" s="136"/>
      <c r="N15" s="146"/>
    </row>
    <row r="16" spans="2:14" s="21" customFormat="1" ht="24.95" customHeight="1" x14ac:dyDescent="0.2">
      <c r="B16" s="237"/>
      <c r="C16" s="294"/>
      <c r="D16" s="300" t="s">
        <v>43</v>
      </c>
      <c r="E16" s="119" t="s">
        <v>42</v>
      </c>
      <c r="F16" s="127" t="s">
        <v>281</v>
      </c>
      <c r="G16" s="307" t="s">
        <v>105</v>
      </c>
      <c r="H16" s="308"/>
      <c r="I16" s="309"/>
      <c r="J16" s="300" t="s">
        <v>42</v>
      </c>
      <c r="K16" s="300"/>
      <c r="L16" s="135">
        <v>2200110</v>
      </c>
      <c r="M16" s="136"/>
      <c r="N16" s="146"/>
    </row>
    <row r="17" spans="2:14" s="21" customFormat="1" ht="24.95" customHeight="1" x14ac:dyDescent="0.2">
      <c r="B17" s="237"/>
      <c r="C17" s="294"/>
      <c r="D17" s="300"/>
      <c r="E17" s="119" t="s">
        <v>39</v>
      </c>
      <c r="F17" s="127" t="s">
        <v>281</v>
      </c>
      <c r="G17" s="304"/>
      <c r="H17" s="305"/>
      <c r="I17" s="306"/>
      <c r="J17" s="300" t="s">
        <v>39</v>
      </c>
      <c r="K17" s="300"/>
      <c r="L17" s="135" t="s">
        <v>286</v>
      </c>
      <c r="M17" s="136"/>
      <c r="N17" s="146"/>
    </row>
    <row r="18" spans="2:14" s="21" customFormat="1" ht="39.950000000000003" customHeight="1" thickBot="1" x14ac:dyDescent="0.25">
      <c r="B18" s="238"/>
      <c r="C18" s="164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6"/>
    </row>
    <row r="19" spans="2:14" ht="20.100000000000001" customHeight="1" thickBot="1" x14ac:dyDescent="0.3">
      <c r="B19" s="150" t="s">
        <v>48</v>
      </c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2"/>
    </row>
    <row r="20" spans="2:14" s="28" customFormat="1" ht="20.100000000000001" customHeight="1" x14ac:dyDescent="0.2">
      <c r="B20" s="295"/>
      <c r="C20" s="296"/>
      <c r="D20" s="296"/>
      <c r="E20" s="296"/>
      <c r="F20" s="296"/>
      <c r="G20" s="116"/>
      <c r="H20" s="363" t="s">
        <v>49</v>
      </c>
      <c r="I20" s="314" t="s">
        <v>50</v>
      </c>
      <c r="J20" s="314"/>
      <c r="K20" s="314"/>
      <c r="L20" s="26" t="s">
        <v>90</v>
      </c>
      <c r="M20" s="120" t="s">
        <v>130</v>
      </c>
      <c r="N20" s="27" t="s">
        <v>51</v>
      </c>
    </row>
    <row r="21" spans="2:14" s="28" customFormat="1" ht="20.100000000000001" customHeight="1" x14ac:dyDescent="0.2">
      <c r="B21" s="295"/>
      <c r="C21" s="296"/>
      <c r="D21" s="296"/>
      <c r="E21" s="296"/>
      <c r="F21" s="296"/>
      <c r="G21" s="116"/>
      <c r="H21" s="364"/>
      <c r="I21" s="315" t="s">
        <v>269</v>
      </c>
      <c r="J21" s="315"/>
      <c r="K21" s="315"/>
      <c r="L21" s="128" t="s">
        <v>53</v>
      </c>
      <c r="M21" s="129" t="s">
        <v>56</v>
      </c>
      <c r="N21" s="130">
        <v>43976</v>
      </c>
    </row>
    <row r="22" spans="2:14" s="28" customFormat="1" ht="20.100000000000001" customHeight="1" x14ac:dyDescent="0.2">
      <c r="B22" s="295"/>
      <c r="C22" s="296"/>
      <c r="D22" s="296"/>
      <c r="E22" s="296"/>
      <c r="F22" s="296"/>
      <c r="G22" s="116"/>
      <c r="H22" s="364"/>
      <c r="I22" s="315" t="s">
        <v>264</v>
      </c>
      <c r="J22" s="315"/>
      <c r="K22" s="315"/>
      <c r="L22" s="128" t="s">
        <v>54</v>
      </c>
      <c r="M22" s="129" t="s">
        <v>265</v>
      </c>
      <c r="N22" s="130">
        <v>44130</v>
      </c>
    </row>
    <row r="23" spans="2:14" s="28" customFormat="1" ht="20.100000000000001" customHeight="1" x14ac:dyDescent="0.2">
      <c r="B23" s="295"/>
      <c r="C23" s="296"/>
      <c r="D23" s="296"/>
      <c r="E23" s="296"/>
      <c r="F23" s="296"/>
      <c r="G23" s="116"/>
      <c r="H23" s="364"/>
      <c r="I23" s="315" t="s">
        <v>266</v>
      </c>
      <c r="J23" s="315"/>
      <c r="K23" s="315"/>
      <c r="L23" s="128" t="s">
        <v>55</v>
      </c>
      <c r="M23" s="129" t="s">
        <v>52</v>
      </c>
      <c r="N23" s="130">
        <v>44200</v>
      </c>
    </row>
    <row r="24" spans="2:14" s="28" customFormat="1" ht="20.100000000000001" customHeight="1" x14ac:dyDescent="0.2">
      <c r="B24" s="295"/>
      <c r="C24" s="296"/>
      <c r="D24" s="296"/>
      <c r="E24" s="296"/>
      <c r="F24" s="296"/>
      <c r="G24" s="116"/>
      <c r="H24" s="364"/>
      <c r="I24" s="315" t="s">
        <v>267</v>
      </c>
      <c r="J24" s="315"/>
      <c r="K24" s="315"/>
      <c r="L24" s="128" t="s">
        <v>57</v>
      </c>
      <c r="M24" s="129" t="s">
        <v>52</v>
      </c>
      <c r="N24" s="130">
        <v>44217</v>
      </c>
    </row>
    <row r="25" spans="2:14" s="28" customFormat="1" ht="20.100000000000001" customHeight="1" x14ac:dyDescent="0.2">
      <c r="B25" s="295"/>
      <c r="C25" s="296"/>
      <c r="D25" s="296"/>
      <c r="E25" s="296"/>
      <c r="F25" s="296"/>
      <c r="G25" s="116"/>
      <c r="H25" s="364"/>
      <c r="I25" s="315" t="s">
        <v>58</v>
      </c>
      <c r="J25" s="315"/>
      <c r="K25" s="315"/>
      <c r="L25" s="128" t="s">
        <v>263</v>
      </c>
      <c r="M25" s="129" t="s">
        <v>59</v>
      </c>
      <c r="N25" s="130">
        <v>43970</v>
      </c>
    </row>
    <row r="26" spans="2:14" s="28" customFormat="1" ht="20.100000000000001" customHeight="1" thickBot="1" x14ac:dyDescent="0.25">
      <c r="B26" s="297"/>
      <c r="C26" s="298"/>
      <c r="D26" s="298"/>
      <c r="E26" s="298"/>
      <c r="F26" s="298"/>
      <c r="G26" s="117"/>
      <c r="H26" s="365"/>
      <c r="I26" s="362" t="s">
        <v>268</v>
      </c>
      <c r="J26" s="362"/>
      <c r="K26" s="362"/>
      <c r="L26" s="131" t="s">
        <v>60</v>
      </c>
      <c r="M26" s="131" t="s">
        <v>56</v>
      </c>
      <c r="N26" s="132">
        <v>44028</v>
      </c>
    </row>
    <row r="27" spans="2:14" ht="20.100000000000001" customHeight="1" thickBot="1" x14ac:dyDescent="0.3">
      <c r="B27" s="150" t="s">
        <v>46</v>
      </c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2"/>
    </row>
    <row r="28" spans="2:14" ht="39.950000000000003" customHeight="1" x14ac:dyDescent="0.25">
      <c r="B28" s="237" t="s">
        <v>87</v>
      </c>
      <c r="C28" s="29" t="s">
        <v>88</v>
      </c>
      <c r="D28" s="311" t="s">
        <v>276</v>
      </c>
      <c r="E28" s="312"/>
      <c r="F28" s="312"/>
      <c r="G28" s="312"/>
      <c r="H28" s="312"/>
      <c r="I28" s="312"/>
      <c r="J28" s="312"/>
      <c r="K28" s="312"/>
      <c r="L28" s="312"/>
      <c r="M28" s="312"/>
      <c r="N28" s="313"/>
    </row>
    <row r="29" spans="2:14" ht="39.950000000000003" customHeight="1" x14ac:dyDescent="0.25">
      <c r="B29" s="237"/>
      <c r="C29" s="115" t="s">
        <v>89</v>
      </c>
      <c r="D29" s="366" t="s">
        <v>289</v>
      </c>
      <c r="E29" s="367"/>
      <c r="F29" s="367"/>
      <c r="G29" s="367"/>
      <c r="H29" s="367"/>
      <c r="I29" s="367"/>
      <c r="J29" s="367"/>
      <c r="K29" s="367"/>
      <c r="L29" s="367"/>
      <c r="M29" s="367"/>
      <c r="N29" s="368"/>
    </row>
    <row r="30" spans="2:14" ht="39.950000000000003" customHeight="1" thickBot="1" x14ac:dyDescent="0.3">
      <c r="B30" s="238"/>
      <c r="C30" s="164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6"/>
    </row>
    <row r="31" spans="2:14" s="21" customFormat="1" ht="39.950000000000003" customHeight="1" x14ac:dyDescent="0.2">
      <c r="B31" s="236" t="s">
        <v>47</v>
      </c>
      <c r="C31" s="30" t="s">
        <v>64</v>
      </c>
      <c r="D31" s="108" t="s">
        <v>61</v>
      </c>
      <c r="E31" s="108" t="s">
        <v>62</v>
      </c>
      <c r="F31" s="108" t="s">
        <v>70</v>
      </c>
      <c r="G31" s="199" t="s">
        <v>7</v>
      </c>
      <c r="H31" s="310"/>
      <c r="I31" s="200"/>
      <c r="J31" s="369"/>
      <c r="K31" s="369"/>
      <c r="L31" s="369"/>
      <c r="M31" s="369"/>
      <c r="N31" s="370"/>
    </row>
    <row r="32" spans="2:14" s="21" customFormat="1" ht="24.95" customHeight="1" x14ac:dyDescent="0.2">
      <c r="B32" s="237"/>
      <c r="C32" s="31">
        <v>43307</v>
      </c>
      <c r="D32" s="101">
        <v>43718</v>
      </c>
      <c r="E32" s="101">
        <v>44274</v>
      </c>
      <c r="F32" s="75" t="str">
        <f>+IF(E32=D32,"No","Si")</f>
        <v>Si</v>
      </c>
      <c r="G32" s="376">
        <v>2</v>
      </c>
      <c r="H32" s="377"/>
      <c r="I32" s="378"/>
      <c r="J32" s="371"/>
      <c r="K32" s="371"/>
      <c r="L32" s="371"/>
      <c r="M32" s="371"/>
      <c r="N32" s="372"/>
    </row>
    <row r="33" spans="2:18" s="21" customFormat="1" ht="39.950000000000003" customHeight="1" x14ac:dyDescent="0.2">
      <c r="B33" s="237"/>
      <c r="C33" s="32" t="s">
        <v>5</v>
      </c>
      <c r="D33" s="124" t="s">
        <v>6</v>
      </c>
      <c r="E33" s="124" t="s">
        <v>63</v>
      </c>
      <c r="F33" s="124" t="s">
        <v>8</v>
      </c>
      <c r="G33" s="373" t="s">
        <v>65</v>
      </c>
      <c r="H33" s="374"/>
      <c r="I33" s="375"/>
      <c r="J33" s="371"/>
      <c r="K33" s="371"/>
      <c r="L33" s="371"/>
      <c r="M33" s="371"/>
      <c r="N33" s="372"/>
    </row>
    <row r="34" spans="2:18" s="21" customFormat="1" ht="24.95" customHeight="1" x14ac:dyDescent="0.2">
      <c r="B34" s="237"/>
      <c r="C34" s="76">
        <f>(D32-C32)/30</f>
        <v>13.7</v>
      </c>
      <c r="D34" s="77">
        <f>(E32-C32)/30</f>
        <v>32.233333333333334</v>
      </c>
      <c r="E34" s="77">
        <f>+D34-C34</f>
        <v>18.533333333333335</v>
      </c>
      <c r="F34" s="78">
        <f>IFERROR((D34-C34)/C34,0)</f>
        <v>1.3527980535279807</v>
      </c>
      <c r="G34" s="135">
        <v>5</v>
      </c>
      <c r="H34" s="136"/>
      <c r="I34" s="137"/>
      <c r="J34" s="371"/>
      <c r="K34" s="371"/>
      <c r="L34" s="371"/>
      <c r="M34" s="371"/>
      <c r="N34" s="372"/>
    </row>
    <row r="35" spans="2:18" ht="39.950000000000003" customHeight="1" thickBot="1" x14ac:dyDescent="0.3">
      <c r="B35" s="238"/>
      <c r="C35" s="164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6"/>
    </row>
    <row r="36" spans="2:18" s="21" customFormat="1" ht="39.950000000000003" customHeight="1" x14ac:dyDescent="0.2">
      <c r="B36" s="236" t="s">
        <v>66</v>
      </c>
      <c r="C36" s="110" t="s">
        <v>67</v>
      </c>
      <c r="D36" s="109" t="s">
        <v>68</v>
      </c>
      <c r="E36" s="109" t="s">
        <v>20</v>
      </c>
      <c r="F36" s="109" t="s">
        <v>70</v>
      </c>
      <c r="G36" s="199" t="s">
        <v>7</v>
      </c>
      <c r="H36" s="310"/>
      <c r="I36" s="200"/>
      <c r="J36" s="452"/>
      <c r="K36" s="453"/>
      <c r="L36" s="453"/>
      <c r="M36" s="453"/>
      <c r="N36" s="454"/>
    </row>
    <row r="37" spans="2:18" s="21" customFormat="1" ht="24.95" customHeight="1" x14ac:dyDescent="0.2">
      <c r="B37" s="237"/>
      <c r="C37" s="33">
        <v>721835518</v>
      </c>
      <c r="D37" s="34">
        <f>C37</f>
        <v>721835518</v>
      </c>
      <c r="E37" s="13">
        <f>+D37-C37</f>
        <v>0</v>
      </c>
      <c r="F37" s="75" t="str">
        <f>+IF(D37=C37,"No","Si")</f>
        <v>No</v>
      </c>
      <c r="G37" s="376">
        <v>1</v>
      </c>
      <c r="H37" s="377"/>
      <c r="I37" s="378"/>
      <c r="J37" s="455"/>
      <c r="K37" s="456"/>
      <c r="L37" s="456"/>
      <c r="M37" s="456"/>
      <c r="N37" s="457"/>
    </row>
    <row r="38" spans="2:18" s="21" customFormat="1" ht="20.100000000000001" customHeight="1" x14ac:dyDescent="0.2">
      <c r="B38" s="237"/>
      <c r="C38" s="239" t="s">
        <v>72</v>
      </c>
      <c r="D38" s="240"/>
      <c r="E38" s="240"/>
      <c r="F38" s="476" t="s">
        <v>69</v>
      </c>
      <c r="G38" s="468" t="s">
        <v>71</v>
      </c>
      <c r="H38" s="469"/>
      <c r="I38" s="470"/>
      <c r="J38" s="455"/>
      <c r="K38" s="456"/>
      <c r="L38" s="456"/>
      <c r="M38" s="456"/>
      <c r="N38" s="457"/>
    </row>
    <row r="39" spans="2:18" s="21" customFormat="1" ht="20.100000000000001" customHeight="1" x14ac:dyDescent="0.2">
      <c r="B39" s="237"/>
      <c r="C39" s="462"/>
      <c r="D39" s="462"/>
      <c r="E39" s="463"/>
      <c r="F39" s="476"/>
      <c r="G39" s="471"/>
      <c r="H39" s="472"/>
      <c r="I39" s="473"/>
      <c r="J39" s="455"/>
      <c r="K39" s="456"/>
      <c r="L39" s="456"/>
      <c r="M39" s="456"/>
      <c r="N39" s="457"/>
    </row>
    <row r="40" spans="2:18" s="21" customFormat="1" ht="24.95" customHeight="1" x14ac:dyDescent="0.2">
      <c r="B40" s="237"/>
      <c r="C40" s="464"/>
      <c r="D40" s="464"/>
      <c r="E40" s="465"/>
      <c r="F40" s="78">
        <f>IFERROR((D37-C37)/C37,0)</f>
        <v>0</v>
      </c>
      <c r="G40" s="135">
        <v>0</v>
      </c>
      <c r="H40" s="136"/>
      <c r="I40" s="137"/>
      <c r="J40" s="458"/>
      <c r="K40" s="459"/>
      <c r="L40" s="459"/>
      <c r="M40" s="459"/>
      <c r="N40" s="460"/>
    </row>
    <row r="41" spans="2:18" s="35" customFormat="1" ht="20.100000000000001" customHeight="1" x14ac:dyDescent="0.2">
      <c r="B41" s="237"/>
      <c r="C41" s="111" t="s">
        <v>73</v>
      </c>
      <c r="D41" s="112" t="s">
        <v>3</v>
      </c>
      <c r="E41" s="112" t="s">
        <v>4</v>
      </c>
      <c r="F41" s="240" t="s">
        <v>75</v>
      </c>
      <c r="G41" s="240"/>
      <c r="H41" s="240"/>
      <c r="I41" s="240"/>
      <c r="J41" s="240"/>
      <c r="K41" s="240"/>
      <c r="L41" s="240"/>
      <c r="M41" s="240"/>
      <c r="N41" s="461"/>
      <c r="R41" s="21"/>
    </row>
    <row r="42" spans="2:18" s="35" customFormat="1" ht="15" customHeight="1" x14ac:dyDescent="0.2">
      <c r="B42" s="237"/>
      <c r="C42" s="260" t="s">
        <v>290</v>
      </c>
      <c r="D42" s="218">
        <v>878548421</v>
      </c>
      <c r="E42" s="220">
        <f>IFERROR(D42/$D$54,0)</f>
        <v>1</v>
      </c>
      <c r="F42" s="257" t="s">
        <v>81</v>
      </c>
      <c r="G42" s="399">
        <f>D37</f>
        <v>721835518</v>
      </c>
      <c r="H42" s="399"/>
      <c r="I42" s="398">
        <f>IFERROR(G42/C37,0)</f>
        <v>1</v>
      </c>
      <c r="J42" s="259" t="s">
        <v>77</v>
      </c>
      <c r="K42" s="259"/>
      <c r="L42" s="379">
        <f>G42*L50</f>
        <v>635215255.84000003</v>
      </c>
      <c r="M42" s="379"/>
      <c r="N42" s="474">
        <f>IFERROR(L42/G42,0)</f>
        <v>0.88</v>
      </c>
      <c r="R42" s="21"/>
    </row>
    <row r="43" spans="2:18" s="35" customFormat="1" ht="15" customHeight="1" x14ac:dyDescent="0.2">
      <c r="B43" s="237"/>
      <c r="C43" s="261"/>
      <c r="D43" s="219"/>
      <c r="E43" s="221"/>
      <c r="F43" s="257"/>
      <c r="G43" s="399"/>
      <c r="H43" s="399"/>
      <c r="I43" s="398"/>
      <c r="J43" s="259"/>
      <c r="K43" s="259"/>
      <c r="L43" s="379"/>
      <c r="M43" s="379"/>
      <c r="N43" s="474"/>
      <c r="R43" s="21"/>
    </row>
    <row r="44" spans="2:18" s="35" customFormat="1" ht="15" customHeight="1" x14ac:dyDescent="0.2">
      <c r="B44" s="237"/>
      <c r="C44" s="260"/>
      <c r="D44" s="218"/>
      <c r="E44" s="220">
        <f t="shared" ref="E44" si="0">IFERROR(D44/$D$54,0)</f>
        <v>0</v>
      </c>
      <c r="F44" s="257" t="s">
        <v>76</v>
      </c>
      <c r="G44" s="475">
        <f>G42*L51</f>
        <v>252642431.29999998</v>
      </c>
      <c r="H44" s="475"/>
      <c r="I44" s="398">
        <f>IFERROR(G44/G42,0)</f>
        <v>0.35</v>
      </c>
      <c r="J44" s="259" t="s">
        <v>78</v>
      </c>
      <c r="K44" s="259"/>
      <c r="L44" s="380">
        <f>G44</f>
        <v>252642431.29999998</v>
      </c>
      <c r="M44" s="380"/>
      <c r="N44" s="474">
        <f>IFERROR(L44/G42,0)</f>
        <v>0.35</v>
      </c>
      <c r="R44" s="21"/>
    </row>
    <row r="45" spans="2:18" s="35" customFormat="1" ht="15" customHeight="1" x14ac:dyDescent="0.2">
      <c r="B45" s="237"/>
      <c r="C45" s="261"/>
      <c r="D45" s="219"/>
      <c r="E45" s="221"/>
      <c r="F45" s="257"/>
      <c r="G45" s="475"/>
      <c r="H45" s="475"/>
      <c r="I45" s="398"/>
      <c r="J45" s="259"/>
      <c r="K45" s="259"/>
      <c r="L45" s="380"/>
      <c r="M45" s="380"/>
      <c r="N45" s="474"/>
      <c r="R45" s="21"/>
    </row>
    <row r="46" spans="2:18" s="35" customFormat="1" ht="15" customHeight="1" x14ac:dyDescent="0.2">
      <c r="B46" s="237"/>
      <c r="C46" s="260"/>
      <c r="D46" s="218"/>
      <c r="E46" s="220">
        <f t="shared" ref="E46" si="1">IFERROR(D46/$D$54,0)</f>
        <v>0</v>
      </c>
      <c r="F46" s="257" t="s">
        <v>80</v>
      </c>
      <c r="G46" s="258">
        <f>+G44-L42</f>
        <v>-382572824.54000008</v>
      </c>
      <c r="H46" s="258"/>
      <c r="I46" s="398">
        <f>IFERROR(G46/L42,0)</f>
        <v>-0.6022727272727274</v>
      </c>
      <c r="J46" s="259" t="s">
        <v>79</v>
      </c>
      <c r="K46" s="259"/>
      <c r="L46" s="467">
        <f>+G44-L44</f>
        <v>0</v>
      </c>
      <c r="M46" s="467"/>
      <c r="N46" s="474">
        <f>IFERROR(L46/L44,0)</f>
        <v>0</v>
      </c>
      <c r="R46" s="21"/>
    </row>
    <row r="47" spans="2:18" s="35" customFormat="1" ht="15" customHeight="1" x14ac:dyDescent="0.2">
      <c r="B47" s="237"/>
      <c r="C47" s="261"/>
      <c r="D47" s="219"/>
      <c r="E47" s="221"/>
      <c r="F47" s="257"/>
      <c r="G47" s="258"/>
      <c r="H47" s="258"/>
      <c r="I47" s="398"/>
      <c r="J47" s="259"/>
      <c r="K47" s="259"/>
      <c r="L47" s="467"/>
      <c r="M47" s="467"/>
      <c r="N47" s="474"/>
      <c r="R47" s="21"/>
    </row>
    <row r="48" spans="2:18" s="35" customFormat="1" ht="15" customHeight="1" x14ac:dyDescent="0.2">
      <c r="B48" s="237"/>
      <c r="D48" s="218"/>
      <c r="E48" s="220">
        <f t="shared" ref="E48" si="2">IFERROR(D48/$D$54,0)</f>
        <v>0</v>
      </c>
      <c r="F48" s="259" t="s">
        <v>83</v>
      </c>
      <c r="G48" s="242"/>
      <c r="H48" s="266">
        <f>IFERROR(G44/L42,0)</f>
        <v>0.39772727272727265</v>
      </c>
      <c r="I48" s="241">
        <f>IFERROR(G44/L42,0)</f>
        <v>0.39772727272727265</v>
      </c>
      <c r="J48" s="259" t="s">
        <v>82</v>
      </c>
      <c r="K48" s="259"/>
      <c r="L48" s="466"/>
      <c r="M48" s="265">
        <f>IFERROR(G44/L44,0)</f>
        <v>1</v>
      </c>
      <c r="N48" s="292">
        <f>IFERROR(G44/L44,0)</f>
        <v>1</v>
      </c>
      <c r="R48" s="21"/>
    </row>
    <row r="49" spans="2:20" s="21" customFormat="1" ht="15" customHeight="1" x14ac:dyDescent="0.2">
      <c r="B49" s="237"/>
      <c r="D49" s="219"/>
      <c r="E49" s="221"/>
      <c r="F49" s="259"/>
      <c r="G49" s="242"/>
      <c r="H49" s="266"/>
      <c r="I49" s="241"/>
      <c r="J49" s="259"/>
      <c r="K49" s="259"/>
      <c r="L49" s="466"/>
      <c r="M49" s="265"/>
      <c r="N49" s="292"/>
      <c r="Q49" s="35"/>
      <c r="S49" s="35"/>
      <c r="T49" s="35"/>
    </row>
    <row r="50" spans="2:20" s="21" customFormat="1" ht="15" customHeight="1" x14ac:dyDescent="0.2">
      <c r="B50" s="237"/>
      <c r="C50" s="260"/>
      <c r="D50" s="218"/>
      <c r="E50" s="220">
        <f t="shared" ref="E50" si="3">IFERROR(D50/$D$54,0)</f>
        <v>0</v>
      </c>
      <c r="F50" s="257" t="s">
        <v>84</v>
      </c>
      <c r="G50" s="243">
        <f>IFERROR(G42/M48,0)</f>
        <v>721835518</v>
      </c>
      <c r="H50" s="243"/>
      <c r="I50" s="254">
        <f>IFERROR(G50/G42,0)</f>
        <v>1</v>
      </c>
      <c r="J50" s="425" t="s">
        <v>106</v>
      </c>
      <c r="K50" s="36" t="s">
        <v>107</v>
      </c>
      <c r="L50" s="37">
        <v>0.88</v>
      </c>
      <c r="M50" s="448">
        <f>IFERROR(L51/L50,0)</f>
        <v>0.39772727272727271</v>
      </c>
      <c r="N50" s="449"/>
      <c r="Q50" s="35"/>
      <c r="S50" s="35"/>
      <c r="T50" s="35"/>
    </row>
    <row r="51" spans="2:20" s="21" customFormat="1" ht="15" customHeight="1" x14ac:dyDescent="0.2">
      <c r="B51" s="237"/>
      <c r="C51" s="261"/>
      <c r="D51" s="219"/>
      <c r="E51" s="221"/>
      <c r="F51" s="257"/>
      <c r="G51" s="243"/>
      <c r="H51" s="243"/>
      <c r="I51" s="254"/>
      <c r="J51" s="426"/>
      <c r="K51" s="36" t="s">
        <v>108</v>
      </c>
      <c r="L51" s="37">
        <v>0.35</v>
      </c>
      <c r="M51" s="450"/>
      <c r="N51" s="451"/>
      <c r="Q51" s="35"/>
      <c r="S51" s="35"/>
      <c r="T51" s="35"/>
    </row>
    <row r="52" spans="2:20" s="21" customFormat="1" ht="15" customHeight="1" x14ac:dyDescent="0.2">
      <c r="B52" s="237"/>
      <c r="C52" s="255"/>
      <c r="D52" s="218"/>
      <c r="E52" s="220">
        <f t="shared" ref="E52" si="4">IFERROR(D52/$D$54,0)</f>
        <v>0</v>
      </c>
      <c r="F52" s="257" t="s">
        <v>85</v>
      </c>
      <c r="G52" s="243">
        <f>IFERROR((G42-G44)/M48,0)</f>
        <v>469193086.70000005</v>
      </c>
      <c r="H52" s="243"/>
      <c r="I52" s="254">
        <f>IFERROR(G52/G42,0)</f>
        <v>0.65</v>
      </c>
      <c r="J52" s="244" t="s">
        <v>174</v>
      </c>
      <c r="K52" s="245"/>
      <c r="L52" s="248">
        <v>44246</v>
      </c>
      <c r="M52" s="249"/>
      <c r="N52" s="250"/>
      <c r="Q52" s="35"/>
      <c r="S52" s="35"/>
      <c r="T52" s="35"/>
    </row>
    <row r="53" spans="2:20" s="21" customFormat="1" ht="15" customHeight="1" x14ac:dyDescent="0.2">
      <c r="B53" s="237"/>
      <c r="C53" s="256"/>
      <c r="D53" s="219"/>
      <c r="E53" s="221"/>
      <c r="F53" s="257"/>
      <c r="G53" s="243"/>
      <c r="H53" s="243"/>
      <c r="I53" s="254"/>
      <c r="J53" s="246"/>
      <c r="K53" s="247"/>
      <c r="L53" s="251"/>
      <c r="M53" s="252"/>
      <c r="N53" s="253"/>
      <c r="Q53" s="35"/>
      <c r="S53" s="35"/>
      <c r="T53" s="35"/>
    </row>
    <row r="54" spans="2:20" s="21" customFormat="1" ht="20.100000000000001" customHeight="1" x14ac:dyDescent="0.2">
      <c r="B54" s="237"/>
      <c r="C54" s="38" t="s">
        <v>74</v>
      </c>
      <c r="D54" s="80">
        <f>SUM(D42:D53)</f>
        <v>878548421</v>
      </c>
      <c r="E54" s="79">
        <f>SUM(E42:E53)</f>
        <v>1</v>
      </c>
      <c r="F54" s="381" t="s">
        <v>86</v>
      </c>
      <c r="G54" s="382"/>
      <c r="H54" s="382"/>
      <c r="I54" s="382"/>
      <c r="J54" s="382"/>
      <c r="K54" s="382"/>
      <c r="L54" s="382"/>
      <c r="M54" s="382"/>
      <c r="N54" s="383"/>
      <c r="S54" s="35"/>
      <c r="T54" s="35"/>
    </row>
    <row r="55" spans="2:20" s="21" customFormat="1" ht="20.100000000000001" customHeight="1" x14ac:dyDescent="0.2">
      <c r="B55" s="237"/>
      <c r="C55" s="396"/>
      <c r="D55" s="397"/>
      <c r="E55" s="397"/>
      <c r="F55" s="267" t="s">
        <v>272</v>
      </c>
      <c r="G55" s="268"/>
      <c r="H55" s="268"/>
      <c r="I55" s="268"/>
      <c r="J55" s="269"/>
      <c r="K55" s="384" t="s">
        <v>116</v>
      </c>
      <c r="L55" s="385"/>
      <c r="M55" s="385"/>
      <c r="N55" s="386"/>
      <c r="S55" s="35"/>
      <c r="T55" s="35"/>
    </row>
    <row r="56" spans="2:20" s="21" customFormat="1" ht="20.100000000000001" customHeight="1" x14ac:dyDescent="0.2">
      <c r="B56" s="237"/>
      <c r="C56" s="396"/>
      <c r="D56" s="397"/>
      <c r="E56" s="397"/>
      <c r="F56" s="270"/>
      <c r="G56" s="271"/>
      <c r="H56" s="271"/>
      <c r="I56" s="271"/>
      <c r="J56" s="272"/>
      <c r="K56" s="387"/>
      <c r="L56" s="388"/>
      <c r="M56" s="388"/>
      <c r="N56" s="389"/>
      <c r="S56" s="35"/>
      <c r="T56" s="35"/>
    </row>
    <row r="57" spans="2:20" s="21" customFormat="1" ht="20.100000000000001" customHeight="1" x14ac:dyDescent="0.2">
      <c r="B57" s="237"/>
      <c r="C57" s="396"/>
      <c r="D57" s="397"/>
      <c r="E57" s="397"/>
      <c r="F57" s="270"/>
      <c r="G57" s="271"/>
      <c r="H57" s="271"/>
      <c r="I57" s="271"/>
      <c r="J57" s="272"/>
      <c r="K57" s="390"/>
      <c r="L57" s="391"/>
      <c r="M57" s="391"/>
      <c r="N57" s="392"/>
      <c r="S57" s="35"/>
      <c r="T57" s="35"/>
    </row>
    <row r="58" spans="2:20" s="21" customFormat="1" ht="20.100000000000001" customHeight="1" x14ac:dyDescent="0.2">
      <c r="B58" s="237"/>
      <c r="C58" s="396"/>
      <c r="D58" s="397"/>
      <c r="E58" s="397"/>
      <c r="F58" s="270"/>
      <c r="G58" s="271"/>
      <c r="H58" s="271"/>
      <c r="I58" s="271"/>
      <c r="J58" s="272"/>
      <c r="K58" s="390"/>
      <c r="L58" s="391"/>
      <c r="M58" s="391"/>
      <c r="N58" s="392"/>
    </row>
    <row r="59" spans="2:20" s="21" customFormat="1" ht="20.100000000000001" customHeight="1" x14ac:dyDescent="0.2">
      <c r="B59" s="237"/>
      <c r="C59" s="396"/>
      <c r="D59" s="397"/>
      <c r="E59" s="397"/>
      <c r="F59" s="270"/>
      <c r="G59" s="271"/>
      <c r="H59" s="271"/>
      <c r="I59" s="271"/>
      <c r="J59" s="272"/>
      <c r="K59" s="390"/>
      <c r="L59" s="391"/>
      <c r="M59" s="391"/>
      <c r="N59" s="392"/>
    </row>
    <row r="60" spans="2:20" s="21" customFormat="1" ht="20.100000000000001" customHeight="1" x14ac:dyDescent="0.2">
      <c r="B60" s="237"/>
      <c r="C60" s="396"/>
      <c r="D60" s="397"/>
      <c r="E60" s="397"/>
      <c r="F60" s="270"/>
      <c r="G60" s="271"/>
      <c r="H60" s="271"/>
      <c r="I60" s="271"/>
      <c r="J60" s="272"/>
      <c r="K60" s="390"/>
      <c r="L60" s="391"/>
      <c r="M60" s="391"/>
      <c r="N60" s="392"/>
    </row>
    <row r="61" spans="2:20" s="21" customFormat="1" ht="20.100000000000001" customHeight="1" x14ac:dyDescent="0.2">
      <c r="B61" s="237"/>
      <c r="C61" s="396"/>
      <c r="D61" s="397"/>
      <c r="E61" s="397"/>
      <c r="F61" s="270"/>
      <c r="G61" s="271"/>
      <c r="H61" s="271"/>
      <c r="I61" s="271"/>
      <c r="J61" s="272"/>
      <c r="K61" s="390"/>
      <c r="L61" s="391"/>
      <c r="M61" s="391"/>
      <c r="N61" s="392"/>
    </row>
    <row r="62" spans="2:20" s="21" customFormat="1" ht="20.100000000000001" customHeight="1" x14ac:dyDescent="0.2">
      <c r="B62" s="237"/>
      <c r="C62" s="396"/>
      <c r="D62" s="397"/>
      <c r="E62" s="397"/>
      <c r="F62" s="270"/>
      <c r="G62" s="271"/>
      <c r="H62" s="271"/>
      <c r="I62" s="271"/>
      <c r="J62" s="272"/>
      <c r="K62" s="390"/>
      <c r="L62" s="391"/>
      <c r="M62" s="391"/>
      <c r="N62" s="392"/>
    </row>
    <row r="63" spans="2:20" s="21" customFormat="1" ht="20.100000000000001" customHeight="1" x14ac:dyDescent="0.2">
      <c r="B63" s="237"/>
      <c r="C63" s="396"/>
      <c r="D63" s="397"/>
      <c r="E63" s="397"/>
      <c r="F63" s="270"/>
      <c r="G63" s="271"/>
      <c r="H63" s="271"/>
      <c r="I63" s="271"/>
      <c r="J63" s="272"/>
      <c r="K63" s="390"/>
      <c r="L63" s="391"/>
      <c r="M63" s="391"/>
      <c r="N63" s="392"/>
    </row>
    <row r="64" spans="2:20" s="21" customFormat="1" ht="20.100000000000001" customHeight="1" x14ac:dyDescent="0.2">
      <c r="B64" s="237"/>
      <c r="C64" s="396"/>
      <c r="D64" s="397"/>
      <c r="E64" s="397"/>
      <c r="F64" s="270"/>
      <c r="G64" s="271"/>
      <c r="H64" s="271"/>
      <c r="I64" s="271"/>
      <c r="J64" s="272"/>
      <c r="K64" s="390"/>
      <c r="L64" s="391"/>
      <c r="M64" s="391"/>
      <c r="N64" s="392"/>
    </row>
    <row r="65" spans="2:14" s="21" customFormat="1" ht="20.100000000000001" customHeight="1" x14ac:dyDescent="0.2">
      <c r="B65" s="237"/>
      <c r="C65" s="396"/>
      <c r="D65" s="397"/>
      <c r="E65" s="397"/>
      <c r="F65" s="270"/>
      <c r="G65" s="271"/>
      <c r="H65" s="271"/>
      <c r="I65" s="271"/>
      <c r="J65" s="272"/>
      <c r="K65" s="390"/>
      <c r="L65" s="391"/>
      <c r="M65" s="391"/>
      <c r="N65" s="392"/>
    </row>
    <row r="66" spans="2:14" s="21" customFormat="1" ht="20.100000000000001" customHeight="1" x14ac:dyDescent="0.2">
      <c r="B66" s="237"/>
      <c r="C66" s="396"/>
      <c r="D66" s="397"/>
      <c r="E66" s="397"/>
      <c r="F66" s="273"/>
      <c r="G66" s="274"/>
      <c r="H66" s="274"/>
      <c r="I66" s="274"/>
      <c r="J66" s="275"/>
      <c r="K66" s="393"/>
      <c r="L66" s="394"/>
      <c r="M66" s="394"/>
      <c r="N66" s="395"/>
    </row>
    <row r="67" spans="2:14" s="21" customFormat="1" ht="39.950000000000003" customHeight="1" thickBot="1" x14ac:dyDescent="0.25">
      <c r="B67" s="238"/>
      <c r="C67" s="164"/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66"/>
    </row>
    <row r="68" spans="2:14" ht="20.100000000000001" customHeight="1" thickBot="1" x14ac:dyDescent="0.3">
      <c r="B68" s="150" t="s">
        <v>246</v>
      </c>
      <c r="C68" s="151" t="s">
        <v>112</v>
      </c>
      <c r="D68" s="151"/>
      <c r="E68" s="151"/>
      <c r="F68" s="151"/>
      <c r="G68" s="151"/>
      <c r="H68" s="151"/>
      <c r="I68" s="151"/>
      <c r="J68" s="151"/>
      <c r="K68" s="151"/>
      <c r="L68" s="151"/>
      <c r="M68" s="151"/>
      <c r="N68" s="152"/>
    </row>
    <row r="69" spans="2:14" ht="35.1" customHeight="1" x14ac:dyDescent="0.25">
      <c r="B69" s="39" t="s">
        <v>260</v>
      </c>
      <c r="C69" s="108" t="s">
        <v>247</v>
      </c>
      <c r="D69" s="108" t="s">
        <v>257</v>
      </c>
      <c r="E69" s="108" t="s">
        <v>248</v>
      </c>
      <c r="F69" s="108" t="s">
        <v>251</v>
      </c>
      <c r="G69" s="203" t="s">
        <v>252</v>
      </c>
      <c r="H69" s="203"/>
      <c r="I69" s="203"/>
      <c r="J69" s="203" t="s">
        <v>249</v>
      </c>
      <c r="K69" s="203"/>
      <c r="L69" s="203"/>
      <c r="M69" s="203" t="s">
        <v>250</v>
      </c>
      <c r="N69" s="208"/>
    </row>
    <row r="70" spans="2:14" ht="16.5" x14ac:dyDescent="0.25">
      <c r="B70" s="502">
        <v>1</v>
      </c>
      <c r="C70" s="184"/>
      <c r="D70" s="503"/>
      <c r="E70" s="217" t="s">
        <v>253</v>
      </c>
      <c r="F70" s="217" t="s">
        <v>254</v>
      </c>
      <c r="G70" s="231" t="s">
        <v>255</v>
      </c>
      <c r="H70" s="231"/>
      <c r="I70" s="231"/>
      <c r="J70" s="113" t="s">
        <v>66</v>
      </c>
      <c r="K70" s="112" t="s">
        <v>47</v>
      </c>
      <c r="L70" s="112" t="s">
        <v>87</v>
      </c>
      <c r="M70" s="232"/>
      <c r="N70" s="233"/>
    </row>
    <row r="71" spans="2:14" ht="35.1" customHeight="1" x14ac:dyDescent="0.25">
      <c r="B71" s="502"/>
      <c r="C71" s="184"/>
      <c r="D71" s="504"/>
      <c r="E71" s="217"/>
      <c r="F71" s="217"/>
      <c r="G71" s="231"/>
      <c r="H71" s="231"/>
      <c r="I71" s="231"/>
      <c r="J71" s="40" t="s">
        <v>258</v>
      </c>
      <c r="K71" s="40" t="s">
        <v>259</v>
      </c>
      <c r="L71" s="40" t="s">
        <v>256</v>
      </c>
      <c r="M71" s="232"/>
      <c r="N71" s="233"/>
    </row>
    <row r="72" spans="2:14" ht="16.5" x14ac:dyDescent="0.25">
      <c r="B72" s="502">
        <v>2</v>
      </c>
      <c r="C72" s="184"/>
      <c r="D72" s="503"/>
      <c r="E72" s="217" t="s">
        <v>253</v>
      </c>
      <c r="F72" s="217" t="s">
        <v>254</v>
      </c>
      <c r="G72" s="231" t="s">
        <v>255</v>
      </c>
      <c r="H72" s="231"/>
      <c r="I72" s="231"/>
      <c r="J72" s="113" t="s">
        <v>66</v>
      </c>
      <c r="K72" s="112" t="s">
        <v>47</v>
      </c>
      <c r="L72" s="112" t="s">
        <v>87</v>
      </c>
      <c r="M72" s="232"/>
      <c r="N72" s="233"/>
    </row>
    <row r="73" spans="2:14" ht="35.1" customHeight="1" x14ac:dyDescent="0.25">
      <c r="B73" s="502"/>
      <c r="C73" s="184"/>
      <c r="D73" s="504"/>
      <c r="E73" s="217"/>
      <c r="F73" s="217"/>
      <c r="G73" s="231"/>
      <c r="H73" s="231"/>
      <c r="I73" s="231"/>
      <c r="J73" s="40" t="s">
        <v>258</v>
      </c>
      <c r="K73" s="40" t="s">
        <v>259</v>
      </c>
      <c r="L73" s="40" t="s">
        <v>256</v>
      </c>
      <c r="M73" s="232"/>
      <c r="N73" s="233"/>
    </row>
    <row r="74" spans="2:14" ht="16.5" x14ac:dyDescent="0.25">
      <c r="B74" s="502">
        <v>3</v>
      </c>
      <c r="C74" s="184"/>
      <c r="D74" s="503"/>
      <c r="E74" s="217" t="s">
        <v>253</v>
      </c>
      <c r="F74" s="217" t="s">
        <v>254</v>
      </c>
      <c r="G74" s="231" t="s">
        <v>255</v>
      </c>
      <c r="H74" s="231"/>
      <c r="I74" s="231"/>
      <c r="J74" s="113" t="s">
        <v>66</v>
      </c>
      <c r="K74" s="112" t="s">
        <v>47</v>
      </c>
      <c r="L74" s="112" t="s">
        <v>87</v>
      </c>
      <c r="M74" s="232"/>
      <c r="N74" s="233"/>
    </row>
    <row r="75" spans="2:14" ht="35.1" customHeight="1" x14ac:dyDescent="0.25">
      <c r="B75" s="502"/>
      <c r="C75" s="184"/>
      <c r="D75" s="504"/>
      <c r="E75" s="217"/>
      <c r="F75" s="217"/>
      <c r="G75" s="231"/>
      <c r="H75" s="231"/>
      <c r="I75" s="231"/>
      <c r="J75" s="40" t="s">
        <v>258</v>
      </c>
      <c r="K75" s="40" t="s">
        <v>259</v>
      </c>
      <c r="L75" s="40" t="s">
        <v>256</v>
      </c>
      <c r="M75" s="232"/>
      <c r="N75" s="233"/>
    </row>
    <row r="76" spans="2:14" ht="16.5" x14ac:dyDescent="0.25">
      <c r="B76" s="502">
        <v>4</v>
      </c>
      <c r="C76" s="184"/>
      <c r="D76" s="503"/>
      <c r="E76" s="217" t="s">
        <v>253</v>
      </c>
      <c r="F76" s="217" t="s">
        <v>254</v>
      </c>
      <c r="G76" s="231" t="s">
        <v>255</v>
      </c>
      <c r="H76" s="231"/>
      <c r="I76" s="231"/>
      <c r="J76" s="113" t="s">
        <v>66</v>
      </c>
      <c r="K76" s="112" t="s">
        <v>47</v>
      </c>
      <c r="L76" s="112" t="s">
        <v>87</v>
      </c>
      <c r="M76" s="232"/>
      <c r="N76" s="233"/>
    </row>
    <row r="77" spans="2:14" ht="35.1" customHeight="1" x14ac:dyDescent="0.25">
      <c r="B77" s="502"/>
      <c r="C77" s="184"/>
      <c r="D77" s="504"/>
      <c r="E77" s="217"/>
      <c r="F77" s="217"/>
      <c r="G77" s="231"/>
      <c r="H77" s="231"/>
      <c r="I77" s="231"/>
      <c r="J77" s="40" t="s">
        <v>258</v>
      </c>
      <c r="K77" s="40" t="s">
        <v>259</v>
      </c>
      <c r="L77" s="40" t="s">
        <v>256</v>
      </c>
      <c r="M77" s="232"/>
      <c r="N77" s="233"/>
    </row>
    <row r="78" spans="2:14" ht="39.950000000000003" customHeight="1" thickBot="1" x14ac:dyDescent="0.3">
      <c r="B78" s="173"/>
      <c r="C78" s="174"/>
      <c r="D78" s="174"/>
      <c r="E78" s="174"/>
      <c r="F78" s="174"/>
      <c r="G78" s="174"/>
      <c r="H78" s="174"/>
      <c r="I78" s="174"/>
      <c r="J78" s="174"/>
      <c r="K78" s="174"/>
      <c r="L78" s="174"/>
      <c r="M78" s="174"/>
      <c r="N78" s="175"/>
    </row>
    <row r="79" spans="2:14" ht="20.100000000000001" customHeight="1" thickBot="1" x14ac:dyDescent="0.3">
      <c r="B79" s="150" t="s">
        <v>180</v>
      </c>
      <c r="C79" s="151" t="s">
        <v>112</v>
      </c>
      <c r="D79" s="151"/>
      <c r="E79" s="151"/>
      <c r="F79" s="151"/>
      <c r="G79" s="151"/>
      <c r="H79" s="151"/>
      <c r="I79" s="151"/>
      <c r="J79" s="151"/>
      <c r="K79" s="151"/>
      <c r="L79" s="151"/>
      <c r="M79" s="151"/>
      <c r="N79" s="152"/>
    </row>
    <row r="80" spans="2:14" ht="45" customHeight="1" x14ac:dyDescent="0.25">
      <c r="B80" s="236" t="s">
        <v>181</v>
      </c>
      <c r="C80" s="107" t="s">
        <v>183</v>
      </c>
      <c r="D80" s="199" t="s">
        <v>184</v>
      </c>
      <c r="E80" s="200"/>
      <c r="F80" s="108" t="s">
        <v>187</v>
      </c>
      <c r="G80" s="199" t="s">
        <v>190</v>
      </c>
      <c r="H80" s="200"/>
      <c r="I80" s="199" t="s">
        <v>188</v>
      </c>
      <c r="J80" s="200"/>
      <c r="K80" s="106" t="s">
        <v>185</v>
      </c>
      <c r="L80" s="106" t="s">
        <v>186</v>
      </c>
      <c r="M80" s="199" t="s">
        <v>189</v>
      </c>
      <c r="N80" s="222"/>
    </row>
    <row r="81" spans="2:14" ht="45" customHeight="1" x14ac:dyDescent="0.25">
      <c r="B81" s="237"/>
      <c r="C81" s="41" t="s">
        <v>182</v>
      </c>
      <c r="D81" s="223"/>
      <c r="E81" s="224"/>
      <c r="F81" s="42" t="s">
        <v>191</v>
      </c>
      <c r="G81" s="225" t="s">
        <v>192</v>
      </c>
      <c r="H81" s="226"/>
      <c r="I81" s="229">
        <v>44253</v>
      </c>
      <c r="J81" s="230"/>
      <c r="K81" s="23">
        <v>4</v>
      </c>
      <c r="L81" s="43">
        <v>13</v>
      </c>
      <c r="M81" s="81">
        <f>+K81/L81</f>
        <v>0.30769230769230771</v>
      </c>
      <c r="N81" s="82">
        <f>IFERROR(K81/L81,"")</f>
        <v>0.30769230769230771</v>
      </c>
    </row>
    <row r="82" spans="2:14" ht="45" customHeight="1" x14ac:dyDescent="0.25">
      <c r="B82" s="237"/>
      <c r="C82" s="41" t="s">
        <v>193</v>
      </c>
      <c r="D82" s="223"/>
      <c r="E82" s="224"/>
      <c r="F82" s="42" t="s">
        <v>191</v>
      </c>
      <c r="G82" s="227" t="s">
        <v>192</v>
      </c>
      <c r="H82" s="228"/>
      <c r="I82" s="229">
        <v>44253</v>
      </c>
      <c r="J82" s="230"/>
      <c r="K82" s="90">
        <v>721835518</v>
      </c>
      <c r="L82" s="91">
        <v>721835518</v>
      </c>
      <c r="M82" s="81">
        <f t="shared" ref="M82:M83" si="5">+K82/L82</f>
        <v>1</v>
      </c>
      <c r="N82" s="82">
        <f t="shared" ref="N82:N83" si="6">IFERROR(K82/L82,"")</f>
        <v>1</v>
      </c>
    </row>
    <row r="83" spans="2:14" ht="45" customHeight="1" thickBot="1" x14ac:dyDescent="0.3">
      <c r="B83" s="479"/>
      <c r="C83" s="41" t="s">
        <v>261</v>
      </c>
      <c r="D83" s="234"/>
      <c r="E83" s="235"/>
      <c r="F83" s="42" t="s">
        <v>262</v>
      </c>
      <c r="G83" s="227" t="s">
        <v>192</v>
      </c>
      <c r="H83" s="228"/>
      <c r="I83" s="229">
        <v>44253</v>
      </c>
      <c r="J83" s="230"/>
      <c r="K83" s="23"/>
      <c r="L83" s="43"/>
      <c r="M83" s="81" t="e">
        <f t="shared" si="5"/>
        <v>#DIV/0!</v>
      </c>
      <c r="N83" s="82" t="str">
        <f t="shared" si="6"/>
        <v/>
      </c>
    </row>
    <row r="84" spans="2:14" ht="45" customHeight="1" x14ac:dyDescent="0.25">
      <c r="B84" s="236" t="s">
        <v>194</v>
      </c>
      <c r="C84" s="107" t="s">
        <v>183</v>
      </c>
      <c r="D84" s="199" t="s">
        <v>184</v>
      </c>
      <c r="E84" s="200"/>
      <c r="F84" s="108" t="s">
        <v>197</v>
      </c>
      <c r="G84" s="199" t="s">
        <v>190</v>
      </c>
      <c r="H84" s="200"/>
      <c r="I84" s="199" t="s">
        <v>188</v>
      </c>
      <c r="J84" s="200"/>
      <c r="K84" s="106" t="s">
        <v>185</v>
      </c>
      <c r="L84" s="106" t="s">
        <v>186</v>
      </c>
      <c r="M84" s="199" t="s">
        <v>189</v>
      </c>
      <c r="N84" s="222"/>
    </row>
    <row r="85" spans="2:14" ht="45" customHeight="1" x14ac:dyDescent="0.25">
      <c r="B85" s="237"/>
      <c r="C85" s="44"/>
      <c r="D85" s="223"/>
      <c r="E85" s="224"/>
      <c r="F85" s="42"/>
      <c r="G85" s="225"/>
      <c r="H85" s="226"/>
      <c r="I85" s="229"/>
      <c r="J85" s="230"/>
      <c r="K85" s="23"/>
      <c r="L85" s="43"/>
      <c r="M85" s="81" t="e">
        <f>+K85/L85</f>
        <v>#DIV/0!</v>
      </c>
      <c r="N85" s="83" t="str">
        <f>IFERROR(K85/L85,"")</f>
        <v/>
      </c>
    </row>
    <row r="86" spans="2:14" ht="45" customHeight="1" x14ac:dyDescent="0.25">
      <c r="B86" s="237"/>
      <c r="C86" s="41"/>
      <c r="D86" s="223"/>
      <c r="E86" s="224"/>
      <c r="F86" s="42"/>
      <c r="G86" s="227"/>
      <c r="H86" s="228"/>
      <c r="I86" s="229"/>
      <c r="J86" s="230"/>
      <c r="K86" s="23"/>
      <c r="L86" s="43"/>
      <c r="M86" s="81" t="e">
        <f t="shared" ref="M86:M87" si="7">+K86/L86</f>
        <v>#DIV/0!</v>
      </c>
      <c r="N86" s="83" t="str">
        <f t="shared" ref="N86:N87" si="8">IFERROR(K86/L86,"")</f>
        <v/>
      </c>
    </row>
    <row r="87" spans="2:14" ht="45" customHeight="1" x14ac:dyDescent="0.25">
      <c r="B87" s="479"/>
      <c r="C87" s="41"/>
      <c r="D87" s="223"/>
      <c r="E87" s="224"/>
      <c r="F87" s="42"/>
      <c r="G87" s="227"/>
      <c r="H87" s="228"/>
      <c r="I87" s="229"/>
      <c r="J87" s="230"/>
      <c r="K87" s="23"/>
      <c r="L87" s="43"/>
      <c r="M87" s="81" t="e">
        <f t="shared" si="7"/>
        <v>#DIV/0!</v>
      </c>
      <c r="N87" s="83" t="str">
        <f t="shared" si="8"/>
        <v/>
      </c>
    </row>
    <row r="88" spans="2:14" ht="39.950000000000003" customHeight="1" thickBot="1" x14ac:dyDescent="0.3">
      <c r="B88" s="173"/>
      <c r="C88" s="174"/>
      <c r="D88" s="174"/>
      <c r="E88" s="174"/>
      <c r="F88" s="174"/>
      <c r="G88" s="174"/>
      <c r="H88" s="174"/>
      <c r="I88" s="174"/>
      <c r="J88" s="174"/>
      <c r="K88" s="174"/>
      <c r="L88" s="174"/>
      <c r="M88" s="174"/>
      <c r="N88" s="175"/>
    </row>
    <row r="89" spans="2:14" ht="20.100000000000001" customHeight="1" thickBot="1" x14ac:dyDescent="0.3">
      <c r="B89" s="150" t="s">
        <v>113</v>
      </c>
      <c r="C89" s="151" t="s">
        <v>112</v>
      </c>
      <c r="D89" s="151"/>
      <c r="E89" s="151"/>
      <c r="F89" s="151"/>
      <c r="G89" s="151"/>
      <c r="H89" s="151"/>
      <c r="I89" s="151"/>
      <c r="J89" s="151"/>
      <c r="K89" s="151"/>
      <c r="L89" s="151"/>
      <c r="M89" s="151"/>
      <c r="N89" s="152"/>
    </row>
    <row r="90" spans="2:14" ht="39.950000000000003" customHeight="1" x14ac:dyDescent="0.25">
      <c r="B90" s="216" t="s">
        <v>114</v>
      </c>
      <c r="C90" s="107" t="s">
        <v>118</v>
      </c>
      <c r="D90" s="108" t="s">
        <v>117</v>
      </c>
      <c r="E90" s="108" t="s">
        <v>119</v>
      </c>
      <c r="F90" s="108" t="s">
        <v>120</v>
      </c>
      <c r="G90" s="203" t="s">
        <v>124</v>
      </c>
      <c r="H90" s="203"/>
      <c r="I90" s="108" t="s">
        <v>125</v>
      </c>
      <c r="J90" s="108" t="s">
        <v>121</v>
      </c>
      <c r="K90" s="203" t="s">
        <v>122</v>
      </c>
      <c r="L90" s="203"/>
      <c r="M90" s="203" t="s">
        <v>123</v>
      </c>
      <c r="N90" s="208"/>
    </row>
    <row r="91" spans="2:14" ht="24.95" customHeight="1" x14ac:dyDescent="0.25">
      <c r="B91" s="201"/>
      <c r="C91" s="33">
        <v>101030751</v>
      </c>
      <c r="D91" s="34">
        <f>C91</f>
        <v>101030751</v>
      </c>
      <c r="E91" s="84">
        <f>+D91-C91</f>
        <v>0</v>
      </c>
      <c r="F91" s="78">
        <f>IFERROR(E91/C91,0)</f>
        <v>0</v>
      </c>
      <c r="G91" s="204">
        <v>1</v>
      </c>
      <c r="H91" s="205"/>
      <c r="I91" s="92">
        <v>1</v>
      </c>
      <c r="J91" s="93">
        <v>44040</v>
      </c>
      <c r="K91" s="206">
        <v>42943759</v>
      </c>
      <c r="L91" s="207"/>
      <c r="M91" s="14">
        <f>IFERROR(N91/D91,0)</f>
        <v>0.42505631775418556</v>
      </c>
      <c r="N91" s="97">
        <v>42943759</v>
      </c>
    </row>
    <row r="92" spans="2:14" ht="39.950000000000003" customHeight="1" x14ac:dyDescent="0.25">
      <c r="B92" s="201"/>
      <c r="C92" s="209" t="s">
        <v>195</v>
      </c>
      <c r="D92" s="210"/>
      <c r="E92" s="210"/>
      <c r="F92" s="210"/>
      <c r="G92" s="210"/>
      <c r="H92" s="210"/>
      <c r="I92" s="210"/>
      <c r="J92" s="210"/>
      <c r="K92" s="210"/>
      <c r="L92" s="210"/>
      <c r="M92" s="210"/>
      <c r="N92" s="211"/>
    </row>
    <row r="93" spans="2:14" ht="39.950000000000003" customHeight="1" x14ac:dyDescent="0.25">
      <c r="B93" s="201" t="s">
        <v>115</v>
      </c>
      <c r="C93" s="110" t="s">
        <v>126</v>
      </c>
      <c r="D93" s="109" t="s">
        <v>127</v>
      </c>
      <c r="E93" s="109" t="s">
        <v>128</v>
      </c>
      <c r="F93" s="109" t="s">
        <v>129</v>
      </c>
      <c r="G93" s="212" t="s">
        <v>124</v>
      </c>
      <c r="H93" s="212"/>
      <c r="I93" s="109" t="s">
        <v>125</v>
      </c>
      <c r="J93" s="109" t="s">
        <v>121</v>
      </c>
      <c r="K93" s="213" t="s">
        <v>122</v>
      </c>
      <c r="L93" s="214"/>
      <c r="M93" s="213" t="s">
        <v>123</v>
      </c>
      <c r="N93" s="215"/>
    </row>
    <row r="94" spans="2:14" ht="24.95" customHeight="1" x14ac:dyDescent="0.25">
      <c r="B94" s="201"/>
      <c r="C94" s="33">
        <f>C37</f>
        <v>721835518</v>
      </c>
      <c r="D94" s="34">
        <f>D37</f>
        <v>721835518</v>
      </c>
      <c r="E94" s="84">
        <f>+D94-C94</f>
        <v>0</v>
      </c>
      <c r="F94" s="78">
        <f>IFERROR(E94/C94,0)</f>
        <v>0</v>
      </c>
      <c r="G94" s="204">
        <v>12</v>
      </c>
      <c r="H94" s="205"/>
      <c r="I94" s="92">
        <v>12</v>
      </c>
      <c r="J94" s="94">
        <v>44005</v>
      </c>
      <c r="K94" s="206">
        <v>12164067</v>
      </c>
      <c r="L94" s="207"/>
      <c r="M94" s="14">
        <f>IFERROR(N94/D94,0)</f>
        <v>0.3525764577298065</v>
      </c>
      <c r="N94" s="97">
        <v>254502210</v>
      </c>
    </row>
    <row r="95" spans="2:14" ht="39.950000000000003" customHeight="1" thickBot="1" x14ac:dyDescent="0.3">
      <c r="B95" s="202"/>
      <c r="C95" s="164"/>
      <c r="D95" s="165"/>
      <c r="E95" s="165"/>
      <c r="F95" s="165"/>
      <c r="G95" s="165"/>
      <c r="H95" s="165"/>
      <c r="I95" s="165"/>
      <c r="J95" s="165"/>
      <c r="K95" s="165"/>
      <c r="L95" s="165"/>
      <c r="M95" s="165"/>
      <c r="N95" s="166"/>
    </row>
    <row r="96" spans="2:14" ht="20.100000000000001" customHeight="1" thickBot="1" x14ac:dyDescent="0.3">
      <c r="B96" s="150" t="s">
        <v>196</v>
      </c>
      <c r="C96" s="151" t="s">
        <v>112</v>
      </c>
      <c r="D96" s="151"/>
      <c r="E96" s="151"/>
      <c r="F96" s="151"/>
      <c r="G96" s="151"/>
      <c r="H96" s="151"/>
      <c r="I96" s="151"/>
      <c r="J96" s="151"/>
      <c r="K96" s="151"/>
      <c r="L96" s="151"/>
      <c r="M96" s="151"/>
      <c r="N96" s="152"/>
    </row>
    <row r="97" spans="1:19" ht="39.950000000000003" customHeight="1" x14ac:dyDescent="0.25">
      <c r="B97" s="478" t="s">
        <v>133</v>
      </c>
      <c r="C97" s="299"/>
      <c r="D97" s="299"/>
      <c r="E97" s="45"/>
      <c r="F97" s="299" t="s">
        <v>134</v>
      </c>
      <c r="G97" s="299"/>
      <c r="H97" s="299"/>
      <c r="I97" s="45"/>
      <c r="J97" s="477" t="s">
        <v>131</v>
      </c>
      <c r="K97" s="477"/>
      <c r="L97" s="477"/>
      <c r="M97" s="477"/>
      <c r="N97" s="46"/>
    </row>
    <row r="98" spans="1:19" x14ac:dyDescent="0.25">
      <c r="B98" s="428" t="s">
        <v>172</v>
      </c>
      <c r="C98" s="429"/>
      <c r="D98" s="429"/>
      <c r="E98" s="429"/>
      <c r="F98" s="429"/>
      <c r="G98" s="429"/>
      <c r="H98" s="429"/>
      <c r="I98" s="429"/>
      <c r="J98" s="429"/>
      <c r="K98" s="429"/>
      <c r="L98" s="429"/>
      <c r="M98" s="429"/>
      <c r="N98" s="430"/>
    </row>
    <row r="99" spans="1:19" ht="24.95" customHeight="1" x14ac:dyDescent="0.25">
      <c r="B99" s="47" t="s">
        <v>198</v>
      </c>
      <c r="C99" s="48" t="s">
        <v>199</v>
      </c>
      <c r="D99" s="126" t="s">
        <v>200</v>
      </c>
      <c r="E99" s="126" t="s">
        <v>201</v>
      </c>
      <c r="F99" s="497" t="s">
        <v>202</v>
      </c>
      <c r="G99" s="497"/>
      <c r="H99" s="497"/>
      <c r="I99" s="497"/>
      <c r="J99" s="497"/>
      <c r="K99" s="497" t="s">
        <v>203</v>
      </c>
      <c r="L99" s="497"/>
      <c r="M99" s="497" t="s">
        <v>204</v>
      </c>
      <c r="N99" s="501"/>
    </row>
    <row r="100" spans="1:19" ht="24.95" customHeight="1" x14ac:dyDescent="0.25">
      <c r="B100" s="49"/>
      <c r="C100" s="50"/>
      <c r="D100" s="123"/>
      <c r="E100" s="123"/>
      <c r="F100" s="427"/>
      <c r="G100" s="427"/>
      <c r="H100" s="427"/>
      <c r="I100" s="427"/>
      <c r="J100" s="427"/>
      <c r="K100" s="427"/>
      <c r="L100" s="427"/>
      <c r="M100" s="85" t="str">
        <f>IF(N100="","",N100-$Q$161)</f>
        <v/>
      </c>
      <c r="N100" s="51"/>
    </row>
    <row r="101" spans="1:19" ht="24.95" customHeight="1" x14ac:dyDescent="0.25">
      <c r="B101" s="49"/>
      <c r="C101" s="50"/>
      <c r="D101" s="123"/>
      <c r="E101" s="123"/>
      <c r="F101" s="427"/>
      <c r="G101" s="427"/>
      <c r="H101" s="427"/>
      <c r="I101" s="427"/>
      <c r="J101" s="427"/>
      <c r="K101" s="427"/>
      <c r="L101" s="427"/>
      <c r="M101" s="85" t="str">
        <f>IF(N101="","",N101-$Q$161)</f>
        <v/>
      </c>
      <c r="N101" s="51"/>
    </row>
    <row r="102" spans="1:19" ht="24.95" customHeight="1" x14ac:dyDescent="0.25">
      <c r="B102" s="49"/>
      <c r="C102" s="50"/>
      <c r="D102" s="123"/>
      <c r="E102" s="123"/>
      <c r="F102" s="427"/>
      <c r="G102" s="427"/>
      <c r="H102" s="427"/>
      <c r="I102" s="427"/>
      <c r="J102" s="427"/>
      <c r="K102" s="427"/>
      <c r="L102" s="427"/>
      <c r="M102" s="85" t="str">
        <f>IF(N102="","",N102-$Q$161)</f>
        <v/>
      </c>
      <c r="N102" s="51"/>
    </row>
    <row r="103" spans="1:19" ht="16.5" thickBot="1" x14ac:dyDescent="0.3">
      <c r="B103" s="428" t="s">
        <v>207</v>
      </c>
      <c r="C103" s="429"/>
      <c r="D103" s="429"/>
      <c r="E103" s="429"/>
      <c r="F103" s="429"/>
      <c r="G103" s="429"/>
      <c r="H103" s="429"/>
      <c r="I103" s="429"/>
      <c r="J103" s="429"/>
      <c r="K103" s="429"/>
      <c r="L103" s="429"/>
      <c r="M103" s="429"/>
      <c r="N103" s="430"/>
    </row>
    <row r="104" spans="1:19" ht="24.95" customHeight="1" thickBot="1" x14ac:dyDescent="0.3">
      <c r="B104" s="431" t="s">
        <v>208</v>
      </c>
      <c r="C104" s="375"/>
      <c r="D104" s="126" t="s">
        <v>209</v>
      </c>
      <c r="E104" s="126" t="s">
        <v>210</v>
      </c>
      <c r="F104" s="440" t="s">
        <v>211</v>
      </c>
      <c r="G104" s="429"/>
      <c r="H104" s="429"/>
      <c r="I104" s="429"/>
      <c r="J104" s="440" t="s">
        <v>212</v>
      </c>
      <c r="K104" s="429"/>
      <c r="L104" s="447"/>
      <c r="M104" s="440" t="s">
        <v>228</v>
      </c>
      <c r="N104" s="430"/>
      <c r="S104" s="52" t="s">
        <v>229</v>
      </c>
    </row>
    <row r="105" spans="1:19" ht="24.95" customHeight="1" thickBot="1" x14ac:dyDescent="0.3">
      <c r="B105" s="432"/>
      <c r="C105" s="433"/>
      <c r="D105" s="123"/>
      <c r="E105" s="123"/>
      <c r="F105" s="441"/>
      <c r="G105" s="442"/>
      <c r="H105" s="442"/>
      <c r="I105" s="443"/>
      <c r="J105" s="441"/>
      <c r="K105" s="442"/>
      <c r="L105" s="443"/>
      <c r="M105" s="441"/>
      <c r="N105" s="480"/>
      <c r="S105" s="53" t="s">
        <v>230</v>
      </c>
    </row>
    <row r="106" spans="1:19" ht="24.95" customHeight="1" thickBot="1" x14ac:dyDescent="0.3">
      <c r="B106" s="432"/>
      <c r="C106" s="433"/>
      <c r="D106" s="123"/>
      <c r="E106" s="123"/>
      <c r="F106" s="441"/>
      <c r="G106" s="442"/>
      <c r="H106" s="442"/>
      <c r="I106" s="443"/>
      <c r="J106" s="441"/>
      <c r="K106" s="442"/>
      <c r="L106" s="443"/>
      <c r="M106" s="441"/>
      <c r="N106" s="480"/>
      <c r="S106" s="53" t="s">
        <v>231</v>
      </c>
    </row>
    <row r="107" spans="1:19" ht="24.95" customHeight="1" thickBot="1" x14ac:dyDescent="0.3">
      <c r="B107" s="434"/>
      <c r="C107" s="435"/>
      <c r="D107" s="54"/>
      <c r="E107" s="54"/>
      <c r="F107" s="444"/>
      <c r="G107" s="445"/>
      <c r="H107" s="445"/>
      <c r="I107" s="446"/>
      <c r="J107" s="444"/>
      <c r="K107" s="445"/>
      <c r="L107" s="446"/>
      <c r="M107" s="444"/>
      <c r="N107" s="481"/>
      <c r="S107" s="53" t="s">
        <v>232</v>
      </c>
    </row>
    <row r="108" spans="1:19" s="5" customFormat="1" ht="16.5" thickBot="1" x14ac:dyDescent="0.25">
      <c r="A108" s="3"/>
      <c r="B108" s="194" t="s">
        <v>132</v>
      </c>
      <c r="C108" s="195" t="s">
        <v>112</v>
      </c>
      <c r="D108" s="195"/>
      <c r="E108" s="195"/>
      <c r="F108" s="195"/>
      <c r="G108" s="195"/>
      <c r="H108" s="195"/>
      <c r="I108" s="195"/>
      <c r="J108" s="195"/>
      <c r="K108" s="195"/>
      <c r="L108" s="195"/>
      <c r="M108" s="195"/>
      <c r="N108" s="196"/>
      <c r="O108" s="6"/>
      <c r="S108" s="53" t="s">
        <v>233</v>
      </c>
    </row>
    <row r="109" spans="1:19" s="5" customFormat="1" ht="33" customHeight="1" thickBot="1" x14ac:dyDescent="0.25">
      <c r="A109" s="3"/>
      <c r="B109" s="12" t="s">
        <v>225</v>
      </c>
      <c r="C109" s="197" t="s">
        <v>226</v>
      </c>
      <c r="D109" s="197"/>
      <c r="E109" s="197"/>
      <c r="F109" s="197"/>
      <c r="G109" s="197"/>
      <c r="H109" s="197"/>
      <c r="I109" s="197"/>
      <c r="J109" s="197"/>
      <c r="K109" s="197"/>
      <c r="L109" s="105" t="s">
        <v>227</v>
      </c>
      <c r="M109" s="197" t="s">
        <v>222</v>
      </c>
      <c r="N109" s="198"/>
      <c r="O109" s="4"/>
      <c r="S109" s="53" t="s">
        <v>234</v>
      </c>
    </row>
    <row r="110" spans="1:19" s="5" customFormat="1" ht="30" customHeight="1" thickBot="1" x14ac:dyDescent="0.25">
      <c r="A110" s="3"/>
      <c r="B110" s="55"/>
      <c r="C110" s="185"/>
      <c r="D110" s="185"/>
      <c r="E110" s="185"/>
      <c r="F110" s="185"/>
      <c r="G110" s="185"/>
      <c r="H110" s="185"/>
      <c r="I110" s="185"/>
      <c r="J110" s="185"/>
      <c r="K110" s="185"/>
      <c r="L110" s="102"/>
      <c r="M110" s="185"/>
      <c r="N110" s="186"/>
      <c r="O110" s="6"/>
      <c r="S110" s="53" t="s">
        <v>235</v>
      </c>
    </row>
    <row r="111" spans="1:19" s="5" customFormat="1" ht="16.5" thickBot="1" x14ac:dyDescent="0.25">
      <c r="A111" s="3"/>
      <c r="B111" s="55"/>
      <c r="C111" s="185"/>
      <c r="D111" s="185"/>
      <c r="E111" s="185"/>
      <c r="F111" s="185"/>
      <c r="G111" s="185"/>
      <c r="H111" s="185"/>
      <c r="I111" s="185"/>
      <c r="J111" s="185"/>
      <c r="K111" s="185"/>
      <c r="L111" s="102"/>
      <c r="M111" s="185"/>
      <c r="N111" s="186"/>
      <c r="O111" s="6"/>
      <c r="S111" s="53" t="s">
        <v>236</v>
      </c>
    </row>
    <row r="112" spans="1:19" s="5" customFormat="1" ht="24.95" customHeight="1" thickBot="1" x14ac:dyDescent="0.25">
      <c r="A112" s="3"/>
      <c r="B112" s="55"/>
      <c r="C112" s="185"/>
      <c r="D112" s="185"/>
      <c r="E112" s="185"/>
      <c r="F112" s="185"/>
      <c r="G112" s="185"/>
      <c r="H112" s="185"/>
      <c r="I112" s="185"/>
      <c r="J112" s="185"/>
      <c r="K112" s="185"/>
      <c r="L112" s="102"/>
      <c r="M112" s="185"/>
      <c r="N112" s="186"/>
      <c r="O112" s="6"/>
      <c r="S112" s="53" t="s">
        <v>237</v>
      </c>
    </row>
    <row r="113" spans="1:19" s="5" customFormat="1" ht="24.95" customHeight="1" thickBot="1" x14ac:dyDescent="0.25">
      <c r="A113" s="3"/>
      <c r="B113" s="55"/>
      <c r="C113" s="185"/>
      <c r="D113" s="185"/>
      <c r="E113" s="185"/>
      <c r="F113" s="185"/>
      <c r="G113" s="185"/>
      <c r="H113" s="185"/>
      <c r="I113" s="185"/>
      <c r="J113" s="185"/>
      <c r="K113" s="185"/>
      <c r="L113" s="102"/>
      <c r="M113" s="185"/>
      <c r="N113" s="186"/>
      <c r="O113" s="6"/>
      <c r="S113" s="53" t="s">
        <v>238</v>
      </c>
    </row>
    <row r="114" spans="1:19" s="5" customFormat="1" ht="24.95" customHeight="1" thickBot="1" x14ac:dyDescent="0.25">
      <c r="A114" s="3"/>
      <c r="B114" s="55"/>
      <c r="C114" s="185"/>
      <c r="D114" s="185"/>
      <c r="E114" s="185"/>
      <c r="F114" s="185"/>
      <c r="G114" s="185"/>
      <c r="H114" s="185"/>
      <c r="I114" s="185"/>
      <c r="J114" s="185"/>
      <c r="K114" s="185"/>
      <c r="L114" s="102"/>
      <c r="M114" s="185"/>
      <c r="N114" s="186"/>
      <c r="O114" s="6"/>
      <c r="S114" s="53" t="s">
        <v>239</v>
      </c>
    </row>
    <row r="115" spans="1:19" s="5" customFormat="1" ht="24.95" customHeight="1" thickBot="1" x14ac:dyDescent="0.25">
      <c r="A115" s="3"/>
      <c r="B115" s="55"/>
      <c r="C115" s="185"/>
      <c r="D115" s="185"/>
      <c r="E115" s="185"/>
      <c r="F115" s="185"/>
      <c r="G115" s="185"/>
      <c r="H115" s="185"/>
      <c r="I115" s="185"/>
      <c r="J115" s="185"/>
      <c r="K115" s="185"/>
      <c r="L115" s="102"/>
      <c r="M115" s="185"/>
      <c r="N115" s="186"/>
      <c r="O115" s="6"/>
      <c r="S115" s="53" t="s">
        <v>240</v>
      </c>
    </row>
    <row r="116" spans="1:19" s="5" customFormat="1" ht="24.95" customHeight="1" x14ac:dyDescent="0.2">
      <c r="A116" s="3"/>
      <c r="B116" s="55"/>
      <c r="C116" s="185"/>
      <c r="D116" s="185"/>
      <c r="E116" s="185"/>
      <c r="F116" s="185"/>
      <c r="G116" s="185"/>
      <c r="H116" s="185"/>
      <c r="I116" s="185"/>
      <c r="J116" s="185"/>
      <c r="K116" s="185"/>
      <c r="L116" s="102"/>
      <c r="M116" s="185"/>
      <c r="N116" s="186"/>
      <c r="O116" s="6"/>
    </row>
    <row r="117" spans="1:19" s="5" customFormat="1" ht="24.95" customHeight="1" x14ac:dyDescent="0.2">
      <c r="A117" s="3"/>
      <c r="B117" s="55"/>
      <c r="C117" s="185"/>
      <c r="D117" s="185"/>
      <c r="E117" s="185"/>
      <c r="F117" s="185"/>
      <c r="G117" s="185"/>
      <c r="H117" s="185"/>
      <c r="I117" s="185"/>
      <c r="J117" s="185"/>
      <c r="K117" s="185"/>
      <c r="L117" s="102"/>
      <c r="M117" s="185"/>
      <c r="N117" s="186"/>
      <c r="O117" s="6"/>
    </row>
    <row r="118" spans="1:19" s="5" customFormat="1" ht="24.95" customHeight="1" x14ac:dyDescent="0.2">
      <c r="A118" s="3"/>
      <c r="B118" s="55"/>
      <c r="C118" s="185"/>
      <c r="D118" s="185"/>
      <c r="E118" s="185"/>
      <c r="F118" s="185"/>
      <c r="G118" s="185"/>
      <c r="H118" s="185"/>
      <c r="I118" s="185"/>
      <c r="J118" s="185"/>
      <c r="K118" s="185"/>
      <c r="L118" s="102"/>
      <c r="M118" s="185"/>
      <c r="N118" s="186"/>
      <c r="O118" s="6"/>
    </row>
    <row r="119" spans="1:19" s="5" customFormat="1" ht="24.95" customHeight="1" x14ac:dyDescent="0.2">
      <c r="A119" s="3"/>
      <c r="B119" s="55"/>
      <c r="C119" s="185"/>
      <c r="D119" s="185"/>
      <c r="E119" s="185"/>
      <c r="F119" s="185"/>
      <c r="G119" s="185"/>
      <c r="H119" s="185"/>
      <c r="I119" s="185"/>
      <c r="J119" s="185"/>
      <c r="K119" s="185"/>
      <c r="L119" s="102"/>
      <c r="M119" s="185"/>
      <c r="N119" s="186"/>
      <c r="O119" s="6"/>
    </row>
    <row r="120" spans="1:19" s="5" customFormat="1" ht="24.95" customHeight="1" x14ac:dyDescent="0.2">
      <c r="A120" s="3"/>
      <c r="B120" s="55"/>
      <c r="C120" s="185"/>
      <c r="D120" s="185"/>
      <c r="E120" s="185"/>
      <c r="F120" s="185"/>
      <c r="G120" s="185"/>
      <c r="H120" s="185"/>
      <c r="I120" s="185"/>
      <c r="J120" s="185"/>
      <c r="K120" s="185"/>
      <c r="L120" s="102"/>
      <c r="M120" s="185"/>
      <c r="N120" s="186"/>
      <c r="O120" s="6"/>
    </row>
    <row r="121" spans="1:19" s="5" customFormat="1" ht="24.95" customHeight="1" x14ac:dyDescent="0.2">
      <c r="A121" s="3"/>
      <c r="B121" s="55"/>
      <c r="C121" s="185"/>
      <c r="D121" s="185"/>
      <c r="E121" s="185"/>
      <c r="F121" s="185"/>
      <c r="G121" s="185"/>
      <c r="H121" s="185"/>
      <c r="I121" s="185"/>
      <c r="J121" s="185"/>
      <c r="K121" s="185"/>
      <c r="L121" s="102"/>
      <c r="M121" s="185"/>
      <c r="N121" s="186"/>
      <c r="O121" s="6"/>
    </row>
    <row r="122" spans="1:19" s="5" customFormat="1" ht="24.95" customHeight="1" x14ac:dyDescent="0.2">
      <c r="A122" s="3"/>
      <c r="B122" s="55"/>
      <c r="C122" s="185"/>
      <c r="D122" s="185"/>
      <c r="E122" s="185"/>
      <c r="F122" s="185"/>
      <c r="G122" s="185"/>
      <c r="H122" s="185"/>
      <c r="I122" s="185"/>
      <c r="J122" s="185"/>
      <c r="K122" s="185"/>
      <c r="L122" s="102"/>
      <c r="M122" s="185"/>
      <c r="N122" s="186"/>
      <c r="O122" s="6"/>
    </row>
    <row r="123" spans="1:19" s="5" customFormat="1" ht="24.95" customHeight="1" x14ac:dyDescent="0.2">
      <c r="A123" s="3"/>
      <c r="B123" s="55"/>
      <c r="C123" s="185"/>
      <c r="D123" s="185"/>
      <c r="E123" s="185"/>
      <c r="F123" s="185"/>
      <c r="G123" s="185"/>
      <c r="H123" s="185"/>
      <c r="I123" s="185"/>
      <c r="J123" s="185"/>
      <c r="K123" s="185"/>
      <c r="L123" s="102"/>
      <c r="M123" s="185"/>
      <c r="N123" s="186"/>
      <c r="O123" s="6"/>
    </row>
    <row r="124" spans="1:19" s="5" customFormat="1" ht="24.95" customHeight="1" x14ac:dyDescent="0.2">
      <c r="A124" s="3"/>
      <c r="B124" s="55"/>
      <c r="C124" s="185"/>
      <c r="D124" s="185"/>
      <c r="E124" s="185"/>
      <c r="F124" s="185"/>
      <c r="G124" s="185"/>
      <c r="H124" s="185"/>
      <c r="I124" s="185"/>
      <c r="J124" s="185"/>
      <c r="K124" s="185"/>
      <c r="L124" s="102"/>
      <c r="M124" s="185"/>
      <c r="N124" s="186"/>
      <c r="O124" s="6"/>
    </row>
    <row r="125" spans="1:19" s="5" customFormat="1" ht="24.95" customHeight="1" x14ac:dyDescent="0.2">
      <c r="A125" s="3"/>
      <c r="B125" s="56"/>
      <c r="C125" s="193"/>
      <c r="D125" s="193"/>
      <c r="E125" s="193"/>
      <c r="F125" s="193"/>
      <c r="G125" s="193"/>
      <c r="H125" s="193"/>
      <c r="I125" s="193"/>
      <c r="J125" s="193"/>
      <c r="K125" s="193"/>
      <c r="L125" s="104"/>
      <c r="M125" s="193"/>
      <c r="N125" s="492"/>
      <c r="O125" s="6"/>
    </row>
    <row r="126" spans="1:19" s="11" customFormat="1" x14ac:dyDescent="0.2">
      <c r="A126" s="3"/>
      <c r="B126" s="436" t="s">
        <v>135</v>
      </c>
      <c r="C126" s="437"/>
      <c r="D126" s="437"/>
      <c r="E126" s="437"/>
      <c r="F126" s="437"/>
      <c r="G126" s="437"/>
      <c r="H126" s="437"/>
      <c r="I126" s="437"/>
      <c r="J126" s="437"/>
      <c r="K126" s="438"/>
      <c r="L126" s="438"/>
      <c r="M126" s="438"/>
      <c r="N126" s="439"/>
      <c r="O126" s="10"/>
    </row>
    <row r="127" spans="1:19" s="11" customFormat="1" ht="32.25" customHeight="1" x14ac:dyDescent="0.2">
      <c r="A127" s="3"/>
      <c r="B127" s="7" t="s">
        <v>225</v>
      </c>
      <c r="C127" s="8" t="s">
        <v>203</v>
      </c>
      <c r="D127" s="187" t="s">
        <v>224</v>
      </c>
      <c r="E127" s="188"/>
      <c r="F127" s="188"/>
      <c r="G127" s="188"/>
      <c r="H127" s="188"/>
      <c r="I127" s="189"/>
      <c r="J127" s="9" t="s">
        <v>223</v>
      </c>
      <c r="K127" s="483"/>
      <c r="L127" s="484"/>
      <c r="M127" s="484"/>
      <c r="N127" s="485"/>
      <c r="O127" s="10"/>
    </row>
    <row r="128" spans="1:19" s="11" customFormat="1" ht="24.95" customHeight="1" x14ac:dyDescent="0.2">
      <c r="A128" s="3"/>
      <c r="B128" s="57"/>
      <c r="C128" s="103"/>
      <c r="D128" s="190"/>
      <c r="E128" s="191"/>
      <c r="F128" s="191"/>
      <c r="G128" s="191"/>
      <c r="H128" s="191"/>
      <c r="I128" s="192"/>
      <c r="J128" s="15"/>
      <c r="K128" s="486"/>
      <c r="L128" s="487"/>
      <c r="M128" s="487"/>
      <c r="N128" s="488"/>
      <c r="O128" s="10"/>
    </row>
    <row r="129" spans="1:15" s="11" customFormat="1" ht="24.95" customHeight="1" x14ac:dyDescent="0.2">
      <c r="A129" s="3"/>
      <c r="B129" s="57"/>
      <c r="C129" s="103"/>
      <c r="D129" s="190"/>
      <c r="E129" s="191"/>
      <c r="F129" s="191"/>
      <c r="G129" s="191"/>
      <c r="H129" s="191"/>
      <c r="I129" s="192"/>
      <c r="J129" s="15"/>
      <c r="K129" s="486"/>
      <c r="L129" s="487"/>
      <c r="M129" s="487"/>
      <c r="N129" s="488"/>
      <c r="O129" s="10"/>
    </row>
    <row r="130" spans="1:15" s="11" customFormat="1" ht="24.95" customHeight="1" x14ac:dyDescent="0.2">
      <c r="A130" s="3"/>
      <c r="B130" s="57"/>
      <c r="C130" s="103"/>
      <c r="D130" s="190"/>
      <c r="E130" s="191"/>
      <c r="F130" s="191"/>
      <c r="G130" s="191"/>
      <c r="H130" s="191"/>
      <c r="I130" s="192"/>
      <c r="J130" s="15"/>
      <c r="K130" s="486"/>
      <c r="L130" s="487"/>
      <c r="M130" s="487"/>
      <c r="N130" s="488"/>
      <c r="O130" s="10"/>
    </row>
    <row r="131" spans="1:15" s="11" customFormat="1" ht="24.95" customHeight="1" x14ac:dyDescent="0.2">
      <c r="A131" s="3"/>
      <c r="B131" s="57"/>
      <c r="C131" s="103"/>
      <c r="D131" s="190"/>
      <c r="E131" s="191"/>
      <c r="F131" s="191"/>
      <c r="G131" s="191"/>
      <c r="H131" s="191"/>
      <c r="I131" s="192"/>
      <c r="J131" s="15"/>
      <c r="K131" s="486"/>
      <c r="L131" s="487"/>
      <c r="M131" s="487"/>
      <c r="N131" s="488"/>
      <c r="O131" s="10"/>
    </row>
    <row r="132" spans="1:15" s="11" customFormat="1" ht="24.95" customHeight="1" thickBot="1" x14ac:dyDescent="0.25">
      <c r="A132" s="3"/>
      <c r="B132" s="57"/>
      <c r="C132" s="103"/>
      <c r="D132" s="190"/>
      <c r="E132" s="191"/>
      <c r="F132" s="191"/>
      <c r="G132" s="191"/>
      <c r="H132" s="191"/>
      <c r="I132" s="192"/>
      <c r="J132" s="15"/>
      <c r="K132" s="489"/>
      <c r="L132" s="490"/>
      <c r="M132" s="490"/>
      <c r="N132" s="491"/>
      <c r="O132" s="10"/>
    </row>
    <row r="133" spans="1:15" ht="20.100000000000001" customHeight="1" thickBot="1" x14ac:dyDescent="0.3">
      <c r="B133" s="150" t="s">
        <v>167</v>
      </c>
      <c r="C133" s="151" t="s">
        <v>112</v>
      </c>
      <c r="D133" s="151"/>
      <c r="E133" s="151"/>
      <c r="F133" s="151"/>
      <c r="G133" s="151"/>
      <c r="H133" s="151"/>
      <c r="I133" s="151"/>
      <c r="J133" s="151"/>
      <c r="K133" s="151"/>
      <c r="L133" s="151"/>
      <c r="M133" s="151"/>
      <c r="N133" s="152"/>
    </row>
    <row r="134" spans="1:15" s="58" customFormat="1" ht="35.1" customHeight="1" x14ac:dyDescent="0.2">
      <c r="B134" s="236" t="s">
        <v>162</v>
      </c>
      <c r="C134" s="122" t="s">
        <v>170</v>
      </c>
      <c r="D134" s="59" t="s">
        <v>163</v>
      </c>
      <c r="E134" s="60" t="s">
        <v>164</v>
      </c>
      <c r="F134" s="423" t="s">
        <v>166</v>
      </c>
      <c r="G134" s="424"/>
      <c r="H134" s="498" t="s">
        <v>169</v>
      </c>
      <c r="I134" s="499"/>
      <c r="J134" s="500"/>
      <c r="K134" s="423" t="s">
        <v>168</v>
      </c>
      <c r="L134" s="424"/>
      <c r="M134" s="423" t="s">
        <v>165</v>
      </c>
      <c r="N134" s="482"/>
    </row>
    <row r="135" spans="1:15" s="24" customFormat="1" ht="24.95" customHeight="1" x14ac:dyDescent="0.2">
      <c r="B135" s="237"/>
      <c r="C135" s="61"/>
      <c r="D135" s="61"/>
      <c r="E135" s="61"/>
      <c r="F135" s="161"/>
      <c r="G135" s="163"/>
      <c r="H135" s="135"/>
      <c r="I135" s="136"/>
      <c r="J135" s="137"/>
      <c r="K135" s="161"/>
      <c r="L135" s="163"/>
      <c r="M135" s="86" t="str">
        <f t="shared" ref="M135:M140" si="9">IF(N135="","",N135-$Q$161)</f>
        <v/>
      </c>
      <c r="N135" s="62"/>
    </row>
    <row r="136" spans="1:15" s="24" customFormat="1" ht="24.95" customHeight="1" x14ac:dyDescent="0.2">
      <c r="B136" s="237"/>
      <c r="C136" s="61"/>
      <c r="D136" s="61"/>
      <c r="E136" s="61"/>
      <c r="F136" s="161"/>
      <c r="G136" s="163"/>
      <c r="H136" s="135"/>
      <c r="I136" s="136"/>
      <c r="J136" s="137"/>
      <c r="K136" s="161"/>
      <c r="L136" s="163"/>
      <c r="M136" s="86" t="str">
        <f t="shared" si="9"/>
        <v/>
      </c>
      <c r="N136" s="62"/>
    </row>
    <row r="137" spans="1:15" ht="24.95" customHeight="1" x14ac:dyDescent="0.25">
      <c r="B137" s="237"/>
      <c r="C137" s="61"/>
      <c r="D137" s="61"/>
      <c r="E137" s="61"/>
      <c r="F137" s="161"/>
      <c r="G137" s="163"/>
      <c r="H137" s="135"/>
      <c r="I137" s="136"/>
      <c r="J137" s="137"/>
      <c r="K137" s="161"/>
      <c r="L137" s="163"/>
      <c r="M137" s="86" t="str">
        <f t="shared" si="9"/>
        <v/>
      </c>
      <c r="N137" s="62"/>
    </row>
    <row r="138" spans="1:15" ht="24.95" customHeight="1" x14ac:dyDescent="0.25">
      <c r="B138" s="237"/>
      <c r="C138" s="61"/>
      <c r="D138" s="61"/>
      <c r="E138" s="61"/>
      <c r="F138" s="161"/>
      <c r="G138" s="163"/>
      <c r="H138" s="135"/>
      <c r="I138" s="136"/>
      <c r="J138" s="137"/>
      <c r="K138" s="161"/>
      <c r="L138" s="163"/>
      <c r="M138" s="86" t="str">
        <f t="shared" si="9"/>
        <v/>
      </c>
      <c r="N138" s="62"/>
    </row>
    <row r="139" spans="1:15" s="24" customFormat="1" ht="24.95" customHeight="1" x14ac:dyDescent="0.2">
      <c r="B139" s="237"/>
      <c r="C139" s="61"/>
      <c r="D139" s="61"/>
      <c r="E139" s="61"/>
      <c r="F139" s="161"/>
      <c r="G139" s="163"/>
      <c r="H139" s="135"/>
      <c r="I139" s="136"/>
      <c r="J139" s="137"/>
      <c r="K139" s="161"/>
      <c r="L139" s="163"/>
      <c r="M139" s="86" t="str">
        <f t="shared" si="9"/>
        <v/>
      </c>
      <c r="N139" s="62"/>
    </row>
    <row r="140" spans="1:15" ht="24.95" customHeight="1" x14ac:dyDescent="0.25">
      <c r="B140" s="237"/>
      <c r="C140" s="61"/>
      <c r="D140" s="61"/>
      <c r="E140" s="61"/>
      <c r="F140" s="161"/>
      <c r="G140" s="163"/>
      <c r="H140" s="135"/>
      <c r="I140" s="136"/>
      <c r="J140" s="137"/>
      <c r="K140" s="161"/>
      <c r="L140" s="163"/>
      <c r="M140" s="86" t="str">
        <f t="shared" si="9"/>
        <v/>
      </c>
      <c r="N140" s="62"/>
    </row>
    <row r="141" spans="1:15" ht="39.950000000000003" customHeight="1" thickBot="1" x14ac:dyDescent="0.3">
      <c r="B141" s="237"/>
      <c r="C141" s="493"/>
      <c r="D141" s="494"/>
      <c r="E141" s="494"/>
      <c r="F141" s="494"/>
      <c r="G141" s="494"/>
      <c r="H141" s="494"/>
      <c r="I141" s="494"/>
      <c r="J141" s="494"/>
      <c r="K141" s="494"/>
      <c r="L141" s="494"/>
      <c r="M141" s="494"/>
      <c r="N141" s="495"/>
    </row>
    <row r="142" spans="1:15" ht="20.100000000000001" customHeight="1" thickBot="1" x14ac:dyDescent="0.3">
      <c r="B142" s="150" t="s">
        <v>205</v>
      </c>
      <c r="C142" s="151" t="s">
        <v>112</v>
      </c>
      <c r="D142" s="151"/>
      <c r="E142" s="151"/>
      <c r="F142" s="151"/>
      <c r="G142" s="151"/>
      <c r="H142" s="151"/>
      <c r="I142" s="151"/>
      <c r="J142" s="151"/>
      <c r="K142" s="151"/>
      <c r="L142" s="151"/>
      <c r="M142" s="151"/>
      <c r="N142" s="152"/>
    </row>
    <row r="143" spans="1:15" ht="71.25" customHeight="1" x14ac:dyDescent="0.25">
      <c r="B143" s="421" t="s">
        <v>206</v>
      </c>
      <c r="C143" s="422"/>
      <c r="D143" s="16"/>
      <c r="E143" s="63" t="s">
        <v>171</v>
      </c>
      <c r="F143" s="418"/>
      <c r="G143" s="419"/>
      <c r="H143" s="419"/>
      <c r="I143" s="419"/>
      <c r="J143" s="419"/>
      <c r="K143" s="419"/>
      <c r="L143" s="419"/>
      <c r="M143" s="419"/>
      <c r="N143" s="420"/>
    </row>
    <row r="144" spans="1:15" s="24" customFormat="1" ht="39.950000000000003" customHeight="1" thickBot="1" x14ac:dyDescent="0.25">
      <c r="B144" s="173"/>
      <c r="C144" s="174"/>
      <c r="D144" s="174"/>
      <c r="E144" s="174"/>
      <c r="F144" s="174"/>
      <c r="G144" s="174"/>
      <c r="H144" s="174"/>
      <c r="I144" s="174"/>
      <c r="J144" s="174"/>
      <c r="K144" s="174"/>
      <c r="L144" s="174"/>
      <c r="M144" s="174"/>
      <c r="N144" s="175"/>
    </row>
    <row r="145" spans="2:14" ht="20.100000000000001" customHeight="1" thickBot="1" x14ac:dyDescent="0.3">
      <c r="B145" s="150" t="s">
        <v>148</v>
      </c>
      <c r="C145" s="151" t="s">
        <v>112</v>
      </c>
      <c r="D145" s="151"/>
      <c r="E145" s="151"/>
      <c r="F145" s="151"/>
      <c r="G145" s="151"/>
      <c r="H145" s="151"/>
      <c r="I145" s="151"/>
      <c r="J145" s="151"/>
      <c r="K145" s="151"/>
      <c r="L145" s="151"/>
      <c r="M145" s="151"/>
      <c r="N145" s="152"/>
    </row>
    <row r="146" spans="2:14" ht="20.100000000000001" customHeight="1" x14ac:dyDescent="0.25">
      <c r="B146" s="236" t="s">
        <v>157</v>
      </c>
      <c r="C146" s="290" t="s">
        <v>156</v>
      </c>
      <c r="D146" s="203" t="s">
        <v>155</v>
      </c>
      <c r="E146" s="276" t="s">
        <v>16</v>
      </c>
      <c r="F146" s="203" t="s">
        <v>152</v>
      </c>
      <c r="G146" s="203"/>
      <c r="H146" s="203"/>
      <c r="I146" s="276" t="s">
        <v>17</v>
      </c>
      <c r="J146" s="276"/>
      <c r="K146" s="276"/>
      <c r="L146" s="276"/>
      <c r="M146" s="276"/>
      <c r="N146" s="277"/>
    </row>
    <row r="147" spans="2:14" ht="20.100000000000001" customHeight="1" x14ac:dyDescent="0.25">
      <c r="B147" s="237"/>
      <c r="C147" s="291"/>
      <c r="D147" s="240"/>
      <c r="E147" s="278"/>
      <c r="F147" s="112" t="s">
        <v>153</v>
      </c>
      <c r="G147" s="240" t="s">
        <v>154</v>
      </c>
      <c r="H147" s="240"/>
      <c r="I147" s="278"/>
      <c r="J147" s="278"/>
      <c r="K147" s="278"/>
      <c r="L147" s="278"/>
      <c r="M147" s="278"/>
      <c r="N147" s="279"/>
    </row>
    <row r="148" spans="2:14" ht="30" customHeight="1" x14ac:dyDescent="0.25">
      <c r="B148" s="237"/>
      <c r="C148" s="1" t="s">
        <v>151</v>
      </c>
      <c r="D148" s="98">
        <v>900181.77</v>
      </c>
      <c r="E148" s="17">
        <v>0.2</v>
      </c>
      <c r="F148" s="95">
        <v>44251</v>
      </c>
      <c r="G148" s="184">
        <v>44858</v>
      </c>
      <c r="H148" s="184"/>
      <c r="I148" s="280" t="s">
        <v>291</v>
      </c>
      <c r="J148" s="281"/>
      <c r="K148" s="281"/>
      <c r="L148" s="281"/>
      <c r="M148" s="281"/>
      <c r="N148" s="282"/>
    </row>
    <row r="149" spans="2:14" ht="30" customHeight="1" x14ac:dyDescent="0.25">
      <c r="B149" s="237"/>
      <c r="C149" s="1" t="s">
        <v>150</v>
      </c>
      <c r="D149" s="98">
        <v>900181.77</v>
      </c>
      <c r="E149" s="17">
        <v>0.04</v>
      </c>
      <c r="F149" s="95">
        <v>44252</v>
      </c>
      <c r="G149" s="184">
        <v>44859</v>
      </c>
      <c r="H149" s="184"/>
      <c r="I149" s="283"/>
      <c r="J149" s="284"/>
      <c r="K149" s="284"/>
      <c r="L149" s="284"/>
      <c r="M149" s="284"/>
      <c r="N149" s="285"/>
    </row>
    <row r="150" spans="2:14" ht="30" customHeight="1" x14ac:dyDescent="0.25">
      <c r="B150" s="237"/>
      <c r="C150" s="1" t="s">
        <v>149</v>
      </c>
      <c r="D150" s="98">
        <v>900181.77</v>
      </c>
      <c r="E150" s="17">
        <v>0.15</v>
      </c>
      <c r="F150" s="95">
        <v>44253</v>
      </c>
      <c r="G150" s="184">
        <v>44860</v>
      </c>
      <c r="H150" s="184"/>
      <c r="I150" s="283"/>
      <c r="J150" s="284"/>
      <c r="K150" s="284"/>
      <c r="L150" s="284"/>
      <c r="M150" s="284"/>
      <c r="N150" s="285"/>
    </row>
    <row r="151" spans="2:14" ht="30" customHeight="1" thickBot="1" x14ac:dyDescent="0.3">
      <c r="B151" s="496"/>
      <c r="C151" s="2" t="s">
        <v>161</v>
      </c>
      <c r="D151" s="98">
        <v>90181.77</v>
      </c>
      <c r="E151" s="18">
        <v>0.6</v>
      </c>
      <c r="F151" s="95">
        <v>44254</v>
      </c>
      <c r="G151" s="184">
        <v>44861</v>
      </c>
      <c r="H151" s="184"/>
      <c r="I151" s="286"/>
      <c r="J151" s="287"/>
      <c r="K151" s="287"/>
      <c r="L151" s="287"/>
      <c r="M151" s="287"/>
      <c r="N151" s="288"/>
    </row>
    <row r="152" spans="2:14" ht="20.100000000000001" customHeight="1" x14ac:dyDescent="0.25">
      <c r="B152" s="289" t="s">
        <v>158</v>
      </c>
      <c r="C152" s="290" t="s">
        <v>156</v>
      </c>
      <c r="D152" s="203" t="s">
        <v>155</v>
      </c>
      <c r="E152" s="276" t="s">
        <v>16</v>
      </c>
      <c r="F152" s="203" t="s">
        <v>152</v>
      </c>
      <c r="G152" s="203"/>
      <c r="H152" s="203"/>
      <c r="I152" s="276" t="s">
        <v>17</v>
      </c>
      <c r="J152" s="276"/>
      <c r="K152" s="276"/>
      <c r="L152" s="276"/>
      <c r="M152" s="276"/>
      <c r="N152" s="277"/>
    </row>
    <row r="153" spans="2:14" ht="20.100000000000001" customHeight="1" x14ac:dyDescent="0.25">
      <c r="B153" s="237"/>
      <c r="C153" s="291"/>
      <c r="D153" s="240"/>
      <c r="E153" s="278"/>
      <c r="F153" s="112" t="s">
        <v>153</v>
      </c>
      <c r="G153" s="240" t="s">
        <v>154</v>
      </c>
      <c r="H153" s="240"/>
      <c r="I153" s="278"/>
      <c r="J153" s="278"/>
      <c r="K153" s="278"/>
      <c r="L153" s="278"/>
      <c r="M153" s="278"/>
      <c r="N153" s="279"/>
    </row>
    <row r="154" spans="2:14" ht="30" customHeight="1" x14ac:dyDescent="0.25">
      <c r="B154" s="237"/>
      <c r="C154" s="1" t="s">
        <v>151</v>
      </c>
      <c r="D154" s="98">
        <v>5555.55</v>
      </c>
      <c r="E154" s="17"/>
      <c r="F154" s="17"/>
      <c r="G154" s="184"/>
      <c r="H154" s="184"/>
      <c r="I154" s="178"/>
      <c r="J154" s="178"/>
      <c r="K154" s="178"/>
      <c r="L154" s="178"/>
      <c r="M154" s="178"/>
      <c r="N154" s="179"/>
    </row>
    <row r="155" spans="2:14" ht="30" customHeight="1" x14ac:dyDescent="0.25">
      <c r="B155" s="237"/>
      <c r="C155" s="1" t="s">
        <v>150</v>
      </c>
      <c r="D155" s="98">
        <v>5555.55</v>
      </c>
      <c r="E155" s="17"/>
      <c r="F155" s="17"/>
      <c r="G155" s="184"/>
      <c r="H155" s="184"/>
      <c r="I155" s="180"/>
      <c r="J155" s="180"/>
      <c r="K155" s="180"/>
      <c r="L155" s="180"/>
      <c r="M155" s="180"/>
      <c r="N155" s="181"/>
    </row>
    <row r="156" spans="2:14" ht="30" customHeight="1" x14ac:dyDescent="0.25">
      <c r="B156" s="237"/>
      <c r="C156" s="1" t="s">
        <v>149</v>
      </c>
      <c r="D156" s="98">
        <v>5555.55</v>
      </c>
      <c r="E156" s="17"/>
      <c r="F156" s="17"/>
      <c r="G156" s="184"/>
      <c r="H156" s="184"/>
      <c r="I156" s="180"/>
      <c r="J156" s="180"/>
      <c r="K156" s="180"/>
      <c r="L156" s="180"/>
      <c r="M156" s="180"/>
      <c r="N156" s="181"/>
    </row>
    <row r="157" spans="2:14" ht="30" customHeight="1" x14ac:dyDescent="0.25">
      <c r="B157" s="237"/>
      <c r="C157" s="1" t="s">
        <v>159</v>
      </c>
      <c r="D157" s="98">
        <v>5555.55</v>
      </c>
      <c r="E157" s="17"/>
      <c r="F157" s="17"/>
      <c r="G157" s="184"/>
      <c r="H157" s="184"/>
      <c r="I157" s="180"/>
      <c r="J157" s="180"/>
      <c r="K157" s="180"/>
      <c r="L157" s="180"/>
      <c r="M157" s="180"/>
      <c r="N157" s="181"/>
    </row>
    <row r="158" spans="2:14" ht="30" customHeight="1" x14ac:dyDescent="0.25">
      <c r="B158" s="237"/>
      <c r="C158" s="1" t="s">
        <v>160</v>
      </c>
      <c r="D158" s="98">
        <v>5555.55</v>
      </c>
      <c r="E158" s="17"/>
      <c r="F158" s="17"/>
      <c r="G158" s="184"/>
      <c r="H158" s="184"/>
      <c r="I158" s="180"/>
      <c r="J158" s="180"/>
      <c r="K158" s="180"/>
      <c r="L158" s="180"/>
      <c r="M158" s="180"/>
      <c r="N158" s="181"/>
    </row>
    <row r="159" spans="2:14" ht="30" customHeight="1" thickBot="1" x14ac:dyDescent="0.3">
      <c r="B159" s="238"/>
      <c r="C159" s="2" t="s">
        <v>161</v>
      </c>
      <c r="D159" s="98">
        <v>5555.55</v>
      </c>
      <c r="E159" s="17"/>
      <c r="F159" s="17"/>
      <c r="G159" s="184"/>
      <c r="H159" s="184"/>
      <c r="I159" s="182"/>
      <c r="J159" s="182"/>
      <c r="K159" s="182"/>
      <c r="L159" s="182"/>
      <c r="M159" s="182"/>
      <c r="N159" s="183"/>
    </row>
    <row r="160" spans="2:14" ht="20.100000000000001" customHeight="1" thickBot="1" x14ac:dyDescent="0.3">
      <c r="B160" s="150" t="s">
        <v>143</v>
      </c>
      <c r="C160" s="151" t="s">
        <v>112</v>
      </c>
      <c r="D160" s="151"/>
      <c r="E160" s="151"/>
      <c r="F160" s="151"/>
      <c r="G160" s="151"/>
      <c r="H160" s="151"/>
      <c r="I160" s="151"/>
      <c r="J160" s="151"/>
      <c r="K160" s="151"/>
      <c r="L160" s="151"/>
      <c r="M160" s="151"/>
      <c r="N160" s="152"/>
    </row>
    <row r="161" spans="2:18" s="64" customFormat="1" ht="24.95" customHeight="1" x14ac:dyDescent="0.2">
      <c r="B161" s="153" t="s">
        <v>142</v>
      </c>
      <c r="C161" s="147" t="s">
        <v>141</v>
      </c>
      <c r="D161" s="148"/>
      <c r="E161" s="147" t="s">
        <v>136</v>
      </c>
      <c r="F161" s="148"/>
      <c r="G161" s="147" t="s">
        <v>137</v>
      </c>
      <c r="H161" s="149"/>
      <c r="I161" s="148"/>
      <c r="J161" s="100" t="s">
        <v>139</v>
      </c>
      <c r="K161" s="147" t="s">
        <v>140</v>
      </c>
      <c r="L161" s="148"/>
      <c r="M161" s="147" t="s">
        <v>138</v>
      </c>
      <c r="N161" s="156"/>
      <c r="Q161" s="65">
        <f ca="1">+TODAY()</f>
        <v>44259</v>
      </c>
      <c r="R161" s="3"/>
    </row>
    <row r="162" spans="2:18" s="64" customFormat="1" ht="24.95" customHeight="1" x14ac:dyDescent="0.2">
      <c r="B162" s="154"/>
      <c r="C162" s="161"/>
      <c r="D162" s="163"/>
      <c r="E162" s="161"/>
      <c r="F162" s="163"/>
      <c r="G162" s="161"/>
      <c r="H162" s="162"/>
      <c r="I162" s="163"/>
      <c r="J162" s="17"/>
      <c r="K162" s="161"/>
      <c r="L162" s="163"/>
      <c r="M162" s="86" t="str">
        <f>IF(N162="","",N162-$Q$161)</f>
        <v/>
      </c>
      <c r="N162" s="62"/>
    </row>
    <row r="163" spans="2:18" s="64" customFormat="1" ht="24.95" customHeight="1" x14ac:dyDescent="0.2">
      <c r="B163" s="154"/>
      <c r="C163" s="161"/>
      <c r="D163" s="163"/>
      <c r="E163" s="161"/>
      <c r="F163" s="163"/>
      <c r="G163" s="161"/>
      <c r="H163" s="162"/>
      <c r="I163" s="163"/>
      <c r="J163" s="17"/>
      <c r="K163" s="161"/>
      <c r="L163" s="163"/>
      <c r="M163" s="86" t="str">
        <f>IF(N163="","",N163-$Q$161)</f>
        <v/>
      </c>
      <c r="N163" s="62"/>
    </row>
    <row r="164" spans="2:18" s="64" customFormat="1" ht="24.95" customHeight="1" x14ac:dyDescent="0.2">
      <c r="B164" s="154"/>
      <c r="C164" s="161"/>
      <c r="D164" s="163"/>
      <c r="E164" s="161"/>
      <c r="F164" s="163"/>
      <c r="G164" s="161"/>
      <c r="H164" s="162"/>
      <c r="I164" s="163"/>
      <c r="J164" s="17"/>
      <c r="K164" s="161"/>
      <c r="L164" s="163"/>
      <c r="M164" s="86" t="str">
        <f>IF(N164="","",N164-$Q$161)</f>
        <v/>
      </c>
      <c r="N164" s="62"/>
    </row>
    <row r="165" spans="2:18" s="64" customFormat="1" ht="24.95" customHeight="1" x14ac:dyDescent="0.2">
      <c r="B165" s="154"/>
      <c r="C165" s="161"/>
      <c r="D165" s="163"/>
      <c r="E165" s="161"/>
      <c r="F165" s="163"/>
      <c r="G165" s="161"/>
      <c r="H165" s="162"/>
      <c r="I165" s="163"/>
      <c r="J165" s="17"/>
      <c r="K165" s="161"/>
      <c r="L165" s="163"/>
      <c r="M165" s="86" t="str">
        <f t="shared" ref="M165:M166" si="10">IF(N165="","",N165-$Q$161)</f>
        <v/>
      </c>
      <c r="N165" s="62"/>
    </row>
    <row r="166" spans="2:18" s="64" customFormat="1" ht="24.95" customHeight="1" x14ac:dyDescent="0.2">
      <c r="B166" s="154"/>
      <c r="C166" s="161"/>
      <c r="D166" s="163"/>
      <c r="E166" s="161"/>
      <c r="F166" s="163"/>
      <c r="G166" s="161"/>
      <c r="H166" s="162"/>
      <c r="I166" s="163"/>
      <c r="J166" s="17"/>
      <c r="K166" s="161"/>
      <c r="L166" s="163"/>
      <c r="M166" s="86" t="str">
        <f t="shared" si="10"/>
        <v/>
      </c>
      <c r="N166" s="62"/>
    </row>
    <row r="167" spans="2:18" s="64" customFormat="1" ht="24.95" customHeight="1" x14ac:dyDescent="0.2">
      <c r="B167" s="154"/>
      <c r="C167" s="161"/>
      <c r="D167" s="163"/>
      <c r="E167" s="161"/>
      <c r="F167" s="163"/>
      <c r="G167" s="161"/>
      <c r="H167" s="162"/>
      <c r="I167" s="163"/>
      <c r="J167" s="17"/>
      <c r="K167" s="161"/>
      <c r="L167" s="163"/>
      <c r="M167" s="86" t="str">
        <f>IF(N167="","",N167-$Q$161)</f>
        <v/>
      </c>
      <c r="N167" s="62"/>
    </row>
    <row r="168" spans="2:18" s="64" customFormat="1" ht="24.95" customHeight="1" x14ac:dyDescent="0.2">
      <c r="B168" s="154"/>
      <c r="C168" s="161"/>
      <c r="D168" s="163"/>
      <c r="E168" s="161"/>
      <c r="F168" s="163"/>
      <c r="G168" s="161"/>
      <c r="H168" s="162"/>
      <c r="I168" s="163"/>
      <c r="J168" s="17"/>
      <c r="K168" s="161"/>
      <c r="L168" s="163"/>
      <c r="M168" s="86" t="str">
        <f t="shared" ref="M168:M169" si="11">IF(N168="","",N168-$Q$161)</f>
        <v/>
      </c>
      <c r="N168" s="62"/>
    </row>
    <row r="169" spans="2:18" s="64" customFormat="1" ht="24.95" customHeight="1" x14ac:dyDescent="0.2">
      <c r="B169" s="154"/>
      <c r="C169" s="161"/>
      <c r="D169" s="163"/>
      <c r="E169" s="161"/>
      <c r="F169" s="163"/>
      <c r="G169" s="161"/>
      <c r="H169" s="162"/>
      <c r="I169" s="163"/>
      <c r="J169" s="17"/>
      <c r="K169" s="161"/>
      <c r="L169" s="163"/>
      <c r="M169" s="86" t="str">
        <f t="shared" si="11"/>
        <v/>
      </c>
      <c r="N169" s="62"/>
    </row>
    <row r="170" spans="2:18" s="64" customFormat="1" ht="24.95" customHeight="1" x14ac:dyDescent="0.2">
      <c r="B170" s="154"/>
      <c r="C170" s="161"/>
      <c r="D170" s="163"/>
      <c r="E170" s="161"/>
      <c r="F170" s="163"/>
      <c r="G170" s="161"/>
      <c r="H170" s="162"/>
      <c r="I170" s="163"/>
      <c r="J170" s="17"/>
      <c r="K170" s="161"/>
      <c r="L170" s="163"/>
      <c r="M170" s="86" t="str">
        <f>IF(N170="","",N170-$Q$161)</f>
        <v/>
      </c>
      <c r="N170" s="62"/>
    </row>
    <row r="171" spans="2:18" s="64" customFormat="1" ht="24.95" customHeight="1" x14ac:dyDescent="0.2">
      <c r="B171" s="154"/>
      <c r="C171" s="161"/>
      <c r="D171" s="163"/>
      <c r="E171" s="161"/>
      <c r="F171" s="163"/>
      <c r="G171" s="161"/>
      <c r="H171" s="162"/>
      <c r="I171" s="163"/>
      <c r="J171" s="17"/>
      <c r="K171" s="161"/>
      <c r="L171" s="163"/>
      <c r="M171" s="86" t="str">
        <f>IF(N171="","",N171-$Q$161)</f>
        <v/>
      </c>
      <c r="N171" s="62"/>
    </row>
    <row r="172" spans="2:18" s="64" customFormat="1" ht="24.95" customHeight="1" x14ac:dyDescent="0.2">
      <c r="B172" s="154"/>
      <c r="C172" s="161"/>
      <c r="D172" s="163"/>
      <c r="E172" s="161"/>
      <c r="F172" s="163"/>
      <c r="G172" s="161"/>
      <c r="H172" s="162"/>
      <c r="I172" s="163"/>
      <c r="J172" s="17"/>
      <c r="K172" s="161"/>
      <c r="L172" s="163"/>
      <c r="M172" s="86" t="str">
        <f t="shared" ref="M172:M173" si="12">IF(N172="","",N172-$Q$161)</f>
        <v/>
      </c>
      <c r="N172" s="62"/>
    </row>
    <row r="173" spans="2:18" s="64" customFormat="1" ht="24.95" customHeight="1" x14ac:dyDescent="0.2">
      <c r="B173" s="154"/>
      <c r="C173" s="161"/>
      <c r="D173" s="163"/>
      <c r="E173" s="161"/>
      <c r="F173" s="163"/>
      <c r="G173" s="161"/>
      <c r="H173" s="162"/>
      <c r="I173" s="163"/>
      <c r="J173" s="17"/>
      <c r="K173" s="161"/>
      <c r="L173" s="163"/>
      <c r="M173" s="86" t="str">
        <f t="shared" si="12"/>
        <v/>
      </c>
      <c r="N173" s="62"/>
    </row>
    <row r="174" spans="2:18" s="64" customFormat="1" ht="24.95" customHeight="1" x14ac:dyDescent="0.2">
      <c r="B174" s="154"/>
      <c r="C174" s="161"/>
      <c r="D174" s="163"/>
      <c r="E174" s="161"/>
      <c r="F174" s="163"/>
      <c r="G174" s="161"/>
      <c r="H174" s="162"/>
      <c r="I174" s="163"/>
      <c r="J174" s="17"/>
      <c r="K174" s="161"/>
      <c r="L174" s="163"/>
      <c r="M174" s="86" t="str">
        <f t="shared" ref="M174" si="13">IF(N174="","",N174-$Q$161)</f>
        <v/>
      </c>
      <c r="N174" s="62"/>
    </row>
    <row r="175" spans="2:18" ht="39.950000000000003" customHeight="1" thickBot="1" x14ac:dyDescent="0.3">
      <c r="B175" s="155"/>
      <c r="C175" s="164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6"/>
    </row>
    <row r="176" spans="2:18" s="64" customFormat="1" ht="24.95" customHeight="1" x14ac:dyDescent="0.2">
      <c r="B176" s="153" t="s">
        <v>144</v>
      </c>
      <c r="C176" s="147" t="s">
        <v>145</v>
      </c>
      <c r="D176" s="148"/>
      <c r="E176" s="147" t="s">
        <v>147</v>
      </c>
      <c r="F176" s="148"/>
      <c r="G176" s="147" t="s">
        <v>146</v>
      </c>
      <c r="H176" s="149"/>
      <c r="I176" s="149"/>
      <c r="J176" s="148"/>
      <c r="K176" s="147" t="s">
        <v>139</v>
      </c>
      <c r="L176" s="148"/>
      <c r="M176" s="147" t="s">
        <v>138</v>
      </c>
      <c r="N176" s="156"/>
      <c r="Q176" s="65">
        <f ca="1">+TODAY()</f>
        <v>44259</v>
      </c>
      <c r="R176" s="3"/>
    </row>
    <row r="177" spans="2:18" s="64" customFormat="1" ht="24.95" customHeight="1" x14ac:dyDescent="0.2">
      <c r="B177" s="154"/>
      <c r="C177" s="161"/>
      <c r="D177" s="163"/>
      <c r="E177" s="161"/>
      <c r="F177" s="163"/>
      <c r="G177" s="167"/>
      <c r="H177" s="168"/>
      <c r="I177" s="168"/>
      <c r="J177" s="169"/>
      <c r="K177" s="161"/>
      <c r="L177" s="163"/>
      <c r="M177" s="86" t="str">
        <f>IF(N177="","",N177-$Q$161)</f>
        <v/>
      </c>
      <c r="N177" s="62"/>
    </row>
    <row r="178" spans="2:18" s="64" customFormat="1" ht="24.95" customHeight="1" x14ac:dyDescent="0.2">
      <c r="B178" s="154"/>
      <c r="C178" s="161"/>
      <c r="D178" s="163"/>
      <c r="E178" s="161"/>
      <c r="F178" s="163"/>
      <c r="G178" s="167"/>
      <c r="H178" s="168"/>
      <c r="I178" s="168"/>
      <c r="J178" s="169"/>
      <c r="K178" s="161"/>
      <c r="L178" s="163"/>
      <c r="M178" s="86" t="str">
        <f>IF(N178="","",N178-$Q$161)</f>
        <v/>
      </c>
      <c r="N178" s="62"/>
    </row>
    <row r="179" spans="2:18" s="64" customFormat="1" ht="24.95" customHeight="1" x14ac:dyDescent="0.2">
      <c r="B179" s="154"/>
      <c r="C179" s="161"/>
      <c r="D179" s="163"/>
      <c r="E179" s="161"/>
      <c r="F179" s="163"/>
      <c r="G179" s="167"/>
      <c r="H179" s="168"/>
      <c r="I179" s="168"/>
      <c r="J179" s="169"/>
      <c r="K179" s="161"/>
      <c r="L179" s="163"/>
      <c r="M179" s="86" t="str">
        <f>IF(N179="","",N179-$Q$161)</f>
        <v/>
      </c>
      <c r="N179" s="62"/>
    </row>
    <row r="180" spans="2:18" s="64" customFormat="1" ht="24.95" customHeight="1" x14ac:dyDescent="0.2">
      <c r="B180" s="154"/>
      <c r="C180" s="161"/>
      <c r="D180" s="163"/>
      <c r="E180" s="161"/>
      <c r="F180" s="163"/>
      <c r="G180" s="167"/>
      <c r="H180" s="168"/>
      <c r="I180" s="168"/>
      <c r="J180" s="169"/>
      <c r="K180" s="161"/>
      <c r="L180" s="163"/>
      <c r="M180" s="86" t="str">
        <f>IF(N180="","",N180-$Q$161)</f>
        <v/>
      </c>
      <c r="N180" s="62"/>
    </row>
    <row r="181" spans="2:18" ht="39.950000000000003" customHeight="1" thickBot="1" x14ac:dyDescent="0.3">
      <c r="B181" s="155"/>
      <c r="C181" s="164"/>
      <c r="D181" s="165"/>
      <c r="E181" s="165"/>
      <c r="F181" s="165"/>
      <c r="G181" s="165"/>
      <c r="H181" s="165"/>
      <c r="I181" s="165"/>
      <c r="J181" s="165"/>
      <c r="K181" s="165"/>
      <c r="L181" s="165"/>
      <c r="M181" s="165"/>
      <c r="N181" s="166"/>
    </row>
    <row r="182" spans="2:18" ht="20.100000000000001" customHeight="1" thickBot="1" x14ac:dyDescent="0.3">
      <c r="B182" s="150" t="s">
        <v>175</v>
      </c>
      <c r="C182" s="151" t="s">
        <v>112</v>
      </c>
      <c r="D182" s="151"/>
      <c r="E182" s="151"/>
      <c r="F182" s="151"/>
      <c r="G182" s="151"/>
      <c r="H182" s="151"/>
      <c r="I182" s="151"/>
      <c r="J182" s="151"/>
      <c r="K182" s="151"/>
      <c r="L182" s="151"/>
      <c r="M182" s="151"/>
      <c r="N182" s="152"/>
    </row>
    <row r="183" spans="2:18" s="64" customFormat="1" ht="24.95" customHeight="1" x14ac:dyDescent="0.2">
      <c r="B183" s="153" t="s">
        <v>144</v>
      </c>
      <c r="C183" s="147" t="s">
        <v>176</v>
      </c>
      <c r="D183" s="149"/>
      <c r="E183" s="148"/>
      <c r="F183" s="147" t="s">
        <v>177</v>
      </c>
      <c r="G183" s="149"/>
      <c r="H183" s="147" t="s">
        <v>178</v>
      </c>
      <c r="I183" s="148"/>
      <c r="J183" s="147" t="s">
        <v>139</v>
      </c>
      <c r="K183" s="149"/>
      <c r="L183" s="149" t="s">
        <v>179</v>
      </c>
      <c r="M183" s="149"/>
      <c r="N183" s="156"/>
      <c r="Q183" s="65">
        <f ca="1">+TODAY()</f>
        <v>44259</v>
      </c>
      <c r="R183" s="3"/>
    </row>
    <row r="184" spans="2:18" s="64" customFormat="1" ht="24.95" customHeight="1" x14ac:dyDescent="0.2">
      <c r="B184" s="154"/>
      <c r="C184" s="161"/>
      <c r="D184" s="162"/>
      <c r="E184" s="163"/>
      <c r="F184" s="157"/>
      <c r="G184" s="159"/>
      <c r="H184" s="86" t="str">
        <f>IF(I184="","",I184-$Q$161)</f>
        <v/>
      </c>
      <c r="I184" s="66"/>
      <c r="J184" s="157"/>
      <c r="K184" s="158"/>
      <c r="L184" s="157"/>
      <c r="M184" s="159"/>
      <c r="N184" s="160"/>
    </row>
    <row r="185" spans="2:18" s="64" customFormat="1" ht="24.95" customHeight="1" x14ac:dyDescent="0.2">
      <c r="B185" s="154"/>
      <c r="C185" s="161"/>
      <c r="D185" s="162"/>
      <c r="E185" s="163"/>
      <c r="F185" s="157"/>
      <c r="G185" s="159"/>
      <c r="H185" s="86" t="str">
        <f>IF(I185="","",I185-$Q$161)</f>
        <v/>
      </c>
      <c r="I185" s="66"/>
      <c r="J185" s="157"/>
      <c r="K185" s="158"/>
      <c r="L185" s="157"/>
      <c r="M185" s="159"/>
      <c r="N185" s="160"/>
    </row>
    <row r="186" spans="2:18" s="64" customFormat="1" ht="24.95" customHeight="1" x14ac:dyDescent="0.2">
      <c r="B186" s="154"/>
      <c r="C186" s="161"/>
      <c r="D186" s="162"/>
      <c r="E186" s="163"/>
      <c r="F186" s="157"/>
      <c r="G186" s="159"/>
      <c r="H186" s="86" t="str">
        <f>IF(I186="","",I186-$Q$161)</f>
        <v/>
      </c>
      <c r="I186" s="66"/>
      <c r="J186" s="157"/>
      <c r="K186" s="158"/>
      <c r="L186" s="157"/>
      <c r="M186" s="159"/>
      <c r="N186" s="160"/>
    </row>
    <row r="187" spans="2:18" s="64" customFormat="1" ht="24.95" customHeight="1" x14ac:dyDescent="0.2">
      <c r="B187" s="154"/>
      <c r="C187" s="161"/>
      <c r="D187" s="162"/>
      <c r="E187" s="163"/>
      <c r="F187" s="157"/>
      <c r="G187" s="159"/>
      <c r="H187" s="86" t="str">
        <f>IF(I187="","",I187-$Q$161)</f>
        <v/>
      </c>
      <c r="I187" s="66"/>
      <c r="J187" s="157"/>
      <c r="K187" s="158"/>
      <c r="L187" s="157"/>
      <c r="M187" s="159"/>
      <c r="N187" s="160"/>
    </row>
    <row r="188" spans="2:18" ht="39.950000000000003" customHeight="1" thickBot="1" x14ac:dyDescent="0.3">
      <c r="B188" s="155"/>
      <c r="C188" s="164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  <c r="N188" s="166"/>
    </row>
    <row r="189" spans="2:18" ht="20.100000000000001" customHeight="1" thickBot="1" x14ac:dyDescent="0.3">
      <c r="B189" s="150" t="s">
        <v>213</v>
      </c>
      <c r="C189" s="151" t="s">
        <v>112</v>
      </c>
      <c r="D189" s="151"/>
      <c r="E189" s="151"/>
      <c r="F189" s="151"/>
      <c r="G189" s="151"/>
      <c r="H189" s="151"/>
      <c r="I189" s="151"/>
      <c r="J189" s="151"/>
      <c r="K189" s="151"/>
      <c r="L189" s="151"/>
      <c r="M189" s="151"/>
      <c r="N189" s="152"/>
    </row>
    <row r="190" spans="2:18" s="64" customFormat="1" ht="24.95" customHeight="1" x14ac:dyDescent="0.2">
      <c r="B190" s="153" t="s">
        <v>213</v>
      </c>
      <c r="C190" s="147" t="s">
        <v>216</v>
      </c>
      <c r="D190" s="149"/>
      <c r="E190" s="149"/>
      <c r="F190" s="149"/>
      <c r="G190" s="149"/>
      <c r="H190" s="149"/>
      <c r="I190" s="148"/>
      <c r="J190" s="147" t="s">
        <v>138</v>
      </c>
      <c r="K190" s="148"/>
      <c r="L190" s="149" t="s">
        <v>220</v>
      </c>
      <c r="M190" s="149"/>
      <c r="N190" s="156"/>
      <c r="Q190" s="65">
        <f ca="1">+TODAY()</f>
        <v>44259</v>
      </c>
      <c r="R190" s="3"/>
    </row>
    <row r="191" spans="2:18" s="64" customFormat="1" ht="24.95" customHeight="1" x14ac:dyDescent="0.2">
      <c r="B191" s="154"/>
      <c r="C191" s="157"/>
      <c r="D191" s="159"/>
      <c r="E191" s="159"/>
      <c r="F191" s="159"/>
      <c r="G191" s="159"/>
      <c r="H191" s="159"/>
      <c r="I191" s="158"/>
      <c r="J191" s="157"/>
      <c r="K191" s="158"/>
      <c r="L191" s="157"/>
      <c r="M191" s="159"/>
      <c r="N191" s="160"/>
    </row>
    <row r="192" spans="2:18" s="64" customFormat="1" ht="24.95" customHeight="1" x14ac:dyDescent="0.2">
      <c r="B192" s="154"/>
      <c r="C192" s="157"/>
      <c r="D192" s="159"/>
      <c r="E192" s="159"/>
      <c r="F192" s="159"/>
      <c r="G192" s="159"/>
      <c r="H192" s="159"/>
      <c r="I192" s="158"/>
      <c r="J192" s="157"/>
      <c r="K192" s="158"/>
      <c r="L192" s="157"/>
      <c r="M192" s="159"/>
      <c r="N192" s="160"/>
    </row>
    <row r="193" spans="2:18" s="64" customFormat="1" ht="24.95" customHeight="1" x14ac:dyDescent="0.2">
      <c r="B193" s="154"/>
      <c r="C193" s="157"/>
      <c r="D193" s="159"/>
      <c r="E193" s="159"/>
      <c r="F193" s="159"/>
      <c r="G193" s="159"/>
      <c r="H193" s="159"/>
      <c r="I193" s="158"/>
      <c r="J193" s="157"/>
      <c r="K193" s="158"/>
      <c r="L193" s="157"/>
      <c r="M193" s="159"/>
      <c r="N193" s="160"/>
    </row>
    <row r="194" spans="2:18" s="64" customFormat="1" ht="24.95" customHeight="1" x14ac:dyDescent="0.2">
      <c r="B194" s="154"/>
      <c r="C194" s="157"/>
      <c r="D194" s="159"/>
      <c r="E194" s="159"/>
      <c r="F194" s="159"/>
      <c r="G194" s="159"/>
      <c r="H194" s="159"/>
      <c r="I194" s="158"/>
      <c r="J194" s="157"/>
      <c r="K194" s="158"/>
      <c r="L194" s="157"/>
      <c r="M194" s="159"/>
      <c r="N194" s="160"/>
    </row>
    <row r="195" spans="2:18" ht="39.950000000000003" customHeight="1" thickBot="1" x14ac:dyDescent="0.3">
      <c r="B195" s="155"/>
      <c r="C195" s="164"/>
      <c r="D195" s="165"/>
      <c r="E195" s="165"/>
      <c r="F195" s="165"/>
      <c r="G195" s="165"/>
      <c r="H195" s="165"/>
      <c r="I195" s="165"/>
      <c r="J195" s="165"/>
      <c r="K195" s="165"/>
      <c r="L195" s="165"/>
      <c r="M195" s="165"/>
      <c r="N195" s="166"/>
    </row>
    <row r="196" spans="2:18" ht="20.100000000000001" customHeight="1" thickBot="1" x14ac:dyDescent="0.3">
      <c r="B196" s="150" t="s">
        <v>241</v>
      </c>
      <c r="C196" s="151" t="s">
        <v>112</v>
      </c>
      <c r="D196" s="151"/>
      <c r="E196" s="151"/>
      <c r="F196" s="151"/>
      <c r="G196" s="151"/>
      <c r="H196" s="151"/>
      <c r="I196" s="151"/>
      <c r="J196" s="151"/>
      <c r="K196" s="151"/>
      <c r="L196" s="151"/>
      <c r="M196" s="151"/>
      <c r="N196" s="152"/>
    </row>
    <row r="197" spans="2:18" s="64" customFormat="1" ht="24.95" customHeight="1" x14ac:dyDescent="0.2">
      <c r="B197" s="153" t="s">
        <v>213</v>
      </c>
      <c r="C197" s="147" t="s">
        <v>242</v>
      </c>
      <c r="D197" s="149"/>
      <c r="E197" s="149"/>
      <c r="F197" s="149"/>
      <c r="G197" s="147" t="s">
        <v>244</v>
      </c>
      <c r="H197" s="149"/>
      <c r="I197" s="148"/>
      <c r="J197" s="147" t="s">
        <v>243</v>
      </c>
      <c r="K197" s="148"/>
      <c r="L197" s="149" t="s">
        <v>245</v>
      </c>
      <c r="M197" s="149"/>
      <c r="N197" s="156"/>
      <c r="Q197" s="65">
        <f ca="1">+TODAY()</f>
        <v>44259</v>
      </c>
      <c r="R197" s="3"/>
    </row>
    <row r="198" spans="2:18" s="64" customFormat="1" ht="24.95" customHeight="1" x14ac:dyDescent="0.2">
      <c r="B198" s="154"/>
      <c r="C198" s="167"/>
      <c r="D198" s="168"/>
      <c r="E198" s="168"/>
      <c r="F198" s="168"/>
      <c r="G198" s="157"/>
      <c r="H198" s="159"/>
      <c r="I198" s="158"/>
      <c r="J198" s="157"/>
      <c r="K198" s="158"/>
      <c r="L198" s="157"/>
      <c r="M198" s="159"/>
      <c r="N198" s="160"/>
    </row>
    <row r="199" spans="2:18" s="64" customFormat="1" ht="24.95" customHeight="1" x14ac:dyDescent="0.2">
      <c r="B199" s="154"/>
      <c r="C199" s="167"/>
      <c r="D199" s="168"/>
      <c r="E199" s="168"/>
      <c r="F199" s="168"/>
      <c r="G199" s="157"/>
      <c r="H199" s="159"/>
      <c r="I199" s="158"/>
      <c r="J199" s="157"/>
      <c r="K199" s="158"/>
      <c r="L199" s="157"/>
      <c r="M199" s="159"/>
      <c r="N199" s="160"/>
    </row>
    <row r="200" spans="2:18" s="64" customFormat="1" ht="24.95" customHeight="1" x14ac:dyDescent="0.2">
      <c r="B200" s="154"/>
      <c r="C200" s="167"/>
      <c r="D200" s="168"/>
      <c r="E200" s="168"/>
      <c r="F200" s="168"/>
      <c r="G200" s="157"/>
      <c r="H200" s="159"/>
      <c r="I200" s="158"/>
      <c r="J200" s="157"/>
      <c r="K200" s="158"/>
      <c r="L200" s="157"/>
      <c r="M200" s="159"/>
      <c r="N200" s="160"/>
    </row>
    <row r="201" spans="2:18" s="64" customFormat="1" ht="24.95" customHeight="1" x14ac:dyDescent="0.2">
      <c r="B201" s="154"/>
      <c r="C201" s="167"/>
      <c r="D201" s="168"/>
      <c r="E201" s="168"/>
      <c r="F201" s="168"/>
      <c r="G201" s="157"/>
      <c r="H201" s="159"/>
      <c r="I201" s="158"/>
      <c r="J201" s="157"/>
      <c r="K201" s="158"/>
      <c r="L201" s="157"/>
      <c r="M201" s="159"/>
      <c r="N201" s="160"/>
    </row>
    <row r="202" spans="2:18" ht="39.950000000000003" customHeight="1" thickBot="1" x14ac:dyDescent="0.3">
      <c r="B202" s="155"/>
      <c r="C202" s="164"/>
      <c r="D202" s="165"/>
      <c r="E202" s="165"/>
      <c r="F202" s="165"/>
      <c r="G202" s="165"/>
      <c r="H202" s="165"/>
      <c r="I202" s="165"/>
      <c r="J202" s="165"/>
      <c r="K202" s="165"/>
      <c r="L202" s="165"/>
      <c r="M202" s="165"/>
      <c r="N202" s="166"/>
    </row>
    <row r="203" spans="2:18" s="21" customFormat="1" ht="35.1" customHeight="1" x14ac:dyDescent="0.2">
      <c r="B203" s="236" t="s">
        <v>91</v>
      </c>
      <c r="C203" s="403" t="s">
        <v>92</v>
      </c>
      <c r="D203" s="118" t="s">
        <v>93</v>
      </c>
      <c r="E203" s="134"/>
      <c r="F203" s="118" t="s">
        <v>94</v>
      </c>
      <c r="G203" s="410"/>
      <c r="H203" s="411"/>
      <c r="I203" s="412"/>
      <c r="J203" s="299" t="s">
        <v>9</v>
      </c>
      <c r="K203" s="299"/>
      <c r="L203" s="190"/>
      <c r="M203" s="191"/>
      <c r="N203" s="264"/>
    </row>
    <row r="204" spans="2:18" s="21" customFormat="1" ht="35.1" customHeight="1" x14ac:dyDescent="0.2">
      <c r="B204" s="237"/>
      <c r="C204" s="404"/>
      <c r="D204" s="119" t="s">
        <v>95</v>
      </c>
      <c r="E204" s="134"/>
      <c r="F204" s="119" t="s">
        <v>96</v>
      </c>
      <c r="G204" s="190"/>
      <c r="H204" s="191"/>
      <c r="I204" s="192"/>
      <c r="J204" s="300" t="s">
        <v>10</v>
      </c>
      <c r="K204" s="300"/>
      <c r="L204" s="190"/>
      <c r="M204" s="191"/>
      <c r="N204" s="264"/>
    </row>
    <row r="205" spans="2:18" s="21" customFormat="1" ht="35.1" customHeight="1" x14ac:dyDescent="0.2">
      <c r="B205" s="237"/>
      <c r="C205" s="404" t="s">
        <v>97</v>
      </c>
      <c r="D205" s="119" t="s">
        <v>99</v>
      </c>
      <c r="E205" s="134"/>
      <c r="F205" s="119" t="s">
        <v>98</v>
      </c>
      <c r="G205" s="190"/>
      <c r="H205" s="191"/>
      <c r="I205" s="192"/>
      <c r="J205" s="300" t="s">
        <v>100</v>
      </c>
      <c r="K205" s="300"/>
      <c r="L205" s="190"/>
      <c r="M205" s="191"/>
      <c r="N205" s="264"/>
    </row>
    <row r="206" spans="2:18" s="21" customFormat="1" ht="35.1" customHeight="1" x14ac:dyDescent="0.2">
      <c r="B206" s="237"/>
      <c r="C206" s="404"/>
      <c r="D206" s="119" t="s">
        <v>101</v>
      </c>
      <c r="E206" s="134"/>
      <c r="F206" s="119" t="s">
        <v>102</v>
      </c>
      <c r="G206" s="190"/>
      <c r="H206" s="191"/>
      <c r="I206" s="192"/>
      <c r="J206" s="300" t="s">
        <v>103</v>
      </c>
      <c r="K206" s="300"/>
      <c r="L206" s="190"/>
      <c r="M206" s="191"/>
      <c r="N206" s="264"/>
    </row>
    <row r="207" spans="2:18" s="21" customFormat="1" ht="35.1" customHeight="1" x14ac:dyDescent="0.2">
      <c r="B207" s="237"/>
      <c r="C207" s="404" t="s">
        <v>104</v>
      </c>
      <c r="D207" s="119" t="s">
        <v>2</v>
      </c>
      <c r="E207" s="134"/>
      <c r="F207" s="119" t="s">
        <v>15</v>
      </c>
      <c r="G207" s="190"/>
      <c r="H207" s="191"/>
      <c r="I207" s="192"/>
      <c r="J207" s="300" t="s">
        <v>12</v>
      </c>
      <c r="K207" s="300"/>
      <c r="L207" s="190"/>
      <c r="M207" s="191"/>
      <c r="N207" s="264"/>
    </row>
    <row r="208" spans="2:18" s="21" customFormat="1" ht="35.1" customHeight="1" x14ac:dyDescent="0.2">
      <c r="B208" s="237"/>
      <c r="C208" s="404"/>
      <c r="D208" s="119" t="s">
        <v>11</v>
      </c>
      <c r="E208" s="134"/>
      <c r="F208" s="119" t="s">
        <v>14</v>
      </c>
      <c r="G208" s="190"/>
      <c r="H208" s="191"/>
      <c r="I208" s="192"/>
      <c r="J208" s="300" t="s">
        <v>13</v>
      </c>
      <c r="K208" s="300"/>
      <c r="L208" s="190"/>
      <c r="M208" s="191"/>
      <c r="N208" s="264"/>
    </row>
    <row r="209" spans="2:14" s="21" customFormat="1" ht="35.1" customHeight="1" x14ac:dyDescent="0.2">
      <c r="B209" s="237"/>
      <c r="C209" s="404"/>
      <c r="D209" s="119" t="s">
        <v>9</v>
      </c>
      <c r="E209" s="190"/>
      <c r="F209" s="191"/>
      <c r="G209" s="192"/>
      <c r="H209" s="406" t="s">
        <v>10</v>
      </c>
      <c r="I209" s="407"/>
      <c r="J209" s="190"/>
      <c r="K209" s="191"/>
      <c r="L209" s="191"/>
      <c r="M209" s="191"/>
      <c r="N209" s="264"/>
    </row>
    <row r="210" spans="2:14" s="21" customFormat="1" ht="35.1" customHeight="1" x14ac:dyDescent="0.2">
      <c r="B210" s="237"/>
      <c r="C210" s="404" t="s">
        <v>109</v>
      </c>
      <c r="D210" s="119" t="s">
        <v>110</v>
      </c>
      <c r="E210" s="134"/>
      <c r="F210" s="119" t="s">
        <v>111</v>
      </c>
      <c r="G210" s="190"/>
      <c r="H210" s="191"/>
      <c r="I210" s="192"/>
      <c r="J210" s="417" t="s">
        <v>12</v>
      </c>
      <c r="K210" s="417"/>
      <c r="L210" s="414"/>
      <c r="M210" s="415"/>
      <c r="N210" s="416"/>
    </row>
    <row r="211" spans="2:14" s="21" customFormat="1" ht="35.1" customHeight="1" x14ac:dyDescent="0.2">
      <c r="B211" s="237"/>
      <c r="C211" s="404"/>
      <c r="D211" s="119" t="s">
        <v>11</v>
      </c>
      <c r="E211" s="134"/>
      <c r="F211" s="119" t="s">
        <v>14</v>
      </c>
      <c r="G211" s="190"/>
      <c r="H211" s="191"/>
      <c r="I211" s="192"/>
      <c r="J211" s="300" t="s">
        <v>13</v>
      </c>
      <c r="K211" s="300"/>
      <c r="L211" s="414"/>
      <c r="M211" s="415"/>
      <c r="N211" s="416"/>
    </row>
    <row r="212" spans="2:14" s="21" customFormat="1" ht="35.1" customHeight="1" thickBot="1" x14ac:dyDescent="0.25">
      <c r="B212" s="238"/>
      <c r="C212" s="405"/>
      <c r="D212" s="67" t="s">
        <v>9</v>
      </c>
      <c r="E212" s="190"/>
      <c r="F212" s="191"/>
      <c r="G212" s="192"/>
      <c r="H212" s="408" t="s">
        <v>10</v>
      </c>
      <c r="I212" s="409"/>
      <c r="J212" s="190"/>
      <c r="K212" s="191"/>
      <c r="L212" s="191"/>
      <c r="M212" s="191"/>
      <c r="N212" s="264"/>
    </row>
    <row r="213" spans="2:14" ht="75" customHeight="1" x14ac:dyDescent="0.25">
      <c r="B213" s="170" t="s">
        <v>173</v>
      </c>
      <c r="C213" s="68"/>
      <c r="D213" s="401"/>
      <c r="E213" s="401"/>
      <c r="F213" s="68"/>
      <c r="G213" s="401"/>
      <c r="H213" s="401"/>
      <c r="I213" s="401"/>
      <c r="J213" s="401"/>
      <c r="K213" s="68"/>
      <c r="L213" s="144">
        <v>44253</v>
      </c>
      <c r="M213" s="144"/>
      <c r="N213" s="69"/>
    </row>
    <row r="214" spans="2:14" ht="24.95" customHeight="1" x14ac:dyDescent="0.25">
      <c r="B214" s="171"/>
      <c r="C214" s="70"/>
      <c r="D214" s="263" t="s">
        <v>19</v>
      </c>
      <c r="E214" s="263"/>
      <c r="F214" s="71"/>
      <c r="G214" s="402" t="s">
        <v>277</v>
      </c>
      <c r="H214" s="402"/>
      <c r="I214" s="402"/>
      <c r="J214" s="402"/>
      <c r="K214" s="72"/>
      <c r="L214" s="400" t="s">
        <v>18</v>
      </c>
      <c r="M214" s="400"/>
      <c r="N214" s="73"/>
    </row>
    <row r="215" spans="2:14" ht="26.25" customHeight="1" thickBot="1" x14ac:dyDescent="0.3">
      <c r="B215" s="172"/>
      <c r="C215" s="20"/>
      <c r="D215" s="262" t="s">
        <v>270</v>
      </c>
      <c r="E215" s="262"/>
      <c r="F215" s="20"/>
      <c r="G215" s="413" t="s">
        <v>271</v>
      </c>
      <c r="H215" s="413"/>
      <c r="I215" s="413"/>
      <c r="J215" s="413"/>
      <c r="K215" s="74"/>
      <c r="L215" s="176"/>
      <c r="M215" s="176"/>
      <c r="N215" s="177"/>
    </row>
    <row r="216" spans="2:14" ht="5.25" customHeight="1" x14ac:dyDescent="0.25"/>
  </sheetData>
  <sheetProtection algorithmName="SHA-512" hashValue="pahL/ylEM01aybgMTtosj12vC1IBdQolnX4LDLPmfdYbCMdr9o+a6mjTiwWsgLMyQExF1lFjLoJIg2LMt/3BNw==" saltValue="dqVtXxDEgLk/3XgwaQqRqg==" spinCount="100000" sheet="1" formatCells="0" formatRows="0" insertRows="0" deleteRows="0" selectLockedCells="1"/>
  <mergeCells count="538">
    <mergeCell ref="C70:C71"/>
    <mergeCell ref="B70:B71"/>
    <mergeCell ref="B72:B73"/>
    <mergeCell ref="C72:C73"/>
    <mergeCell ref="E72:E73"/>
    <mergeCell ref="F72:F73"/>
    <mergeCell ref="G72:I73"/>
    <mergeCell ref="M72:N73"/>
    <mergeCell ref="B74:B75"/>
    <mergeCell ref="C74:C75"/>
    <mergeCell ref="E74:E75"/>
    <mergeCell ref="F74:F75"/>
    <mergeCell ref="G74:I75"/>
    <mergeCell ref="M74:N75"/>
    <mergeCell ref="D70:D71"/>
    <mergeCell ref="D72:D73"/>
    <mergeCell ref="D74:D75"/>
    <mergeCell ref="F70:F71"/>
    <mergeCell ref="M99:N99"/>
    <mergeCell ref="F100:J100"/>
    <mergeCell ref="K100:L100"/>
    <mergeCell ref="G163:I163"/>
    <mergeCell ref="C171:D171"/>
    <mergeCell ref="E171:F171"/>
    <mergeCell ref="B76:B77"/>
    <mergeCell ref="C76:C77"/>
    <mergeCell ref="E76:E77"/>
    <mergeCell ref="F76:F77"/>
    <mergeCell ref="G76:I77"/>
    <mergeCell ref="M76:N77"/>
    <mergeCell ref="D76:D77"/>
    <mergeCell ref="C164:D164"/>
    <mergeCell ref="C165:D165"/>
    <mergeCell ref="C166:D166"/>
    <mergeCell ref="C170:D170"/>
    <mergeCell ref="C95:N95"/>
    <mergeCell ref="C120:K120"/>
    <mergeCell ref="C121:K121"/>
    <mergeCell ref="C122:K122"/>
    <mergeCell ref="C123:K123"/>
    <mergeCell ref="F99:J99"/>
    <mergeCell ref="F101:J101"/>
    <mergeCell ref="K101:L101"/>
    <mergeCell ref="K99:L99"/>
    <mergeCell ref="E164:F164"/>
    <mergeCell ref="G164:I164"/>
    <mergeCell ref="K164:L164"/>
    <mergeCell ref="E165:F165"/>
    <mergeCell ref="G165:I165"/>
    <mergeCell ref="K165:L165"/>
    <mergeCell ref="K136:L136"/>
    <mergeCell ref="K137:L137"/>
    <mergeCell ref="K134:L134"/>
    <mergeCell ref="C119:K119"/>
    <mergeCell ref="J106:L106"/>
    <mergeCell ref="J107:L107"/>
    <mergeCell ref="K140:L140"/>
    <mergeCell ref="G155:H155"/>
    <mergeCell ref="G156:H156"/>
    <mergeCell ref="F139:G139"/>
    <mergeCell ref="H139:J139"/>
    <mergeCell ref="C114:K114"/>
    <mergeCell ref="C115:K115"/>
    <mergeCell ref="C116:K116"/>
    <mergeCell ref="C117:K117"/>
    <mergeCell ref="H134:J134"/>
    <mergeCell ref="M104:N104"/>
    <mergeCell ref="G171:I171"/>
    <mergeCell ref="G173:I173"/>
    <mergeCell ref="K173:L173"/>
    <mergeCell ref="M105:N105"/>
    <mergeCell ref="M106:N106"/>
    <mergeCell ref="M107:N107"/>
    <mergeCell ref="G166:I166"/>
    <mergeCell ref="K166:L166"/>
    <mergeCell ref="K171:L171"/>
    <mergeCell ref="M134:N134"/>
    <mergeCell ref="D131:I131"/>
    <mergeCell ref="D132:I132"/>
    <mergeCell ref="K127:N132"/>
    <mergeCell ref="M124:N124"/>
    <mergeCell ref="M125:N125"/>
    <mergeCell ref="D130:I130"/>
    <mergeCell ref="H137:J137"/>
    <mergeCell ref="C141:N141"/>
    <mergeCell ref="B145:N145"/>
    <mergeCell ref="B146:B151"/>
    <mergeCell ref="F152:H152"/>
    <mergeCell ref="I152:N153"/>
    <mergeCell ref="G153:H153"/>
    <mergeCell ref="I85:J85"/>
    <mergeCell ref="D81:E81"/>
    <mergeCell ref="M80:N80"/>
    <mergeCell ref="G82:H82"/>
    <mergeCell ref="J97:M97"/>
    <mergeCell ref="B96:N96"/>
    <mergeCell ref="G81:H81"/>
    <mergeCell ref="I81:J81"/>
    <mergeCell ref="I82:J82"/>
    <mergeCell ref="I84:J84"/>
    <mergeCell ref="B88:N88"/>
    <mergeCell ref="F97:H97"/>
    <mergeCell ref="B97:D97"/>
    <mergeCell ref="B80:B83"/>
    <mergeCell ref="B84:B87"/>
    <mergeCell ref="D84:E84"/>
    <mergeCell ref="G84:H84"/>
    <mergeCell ref="D86:E86"/>
    <mergeCell ref="G86:H86"/>
    <mergeCell ref="D80:E80"/>
    <mergeCell ref="D87:E87"/>
    <mergeCell ref="G87:H87"/>
    <mergeCell ref="J36:N40"/>
    <mergeCell ref="F41:N41"/>
    <mergeCell ref="G36:I36"/>
    <mergeCell ref="C39:E40"/>
    <mergeCell ref="L48:L49"/>
    <mergeCell ref="L46:M47"/>
    <mergeCell ref="G38:I39"/>
    <mergeCell ref="G37:I37"/>
    <mergeCell ref="G40:I40"/>
    <mergeCell ref="F42:F43"/>
    <mergeCell ref="F44:F45"/>
    <mergeCell ref="F46:F47"/>
    <mergeCell ref="E46:E47"/>
    <mergeCell ref="I42:I43"/>
    <mergeCell ref="N42:N43"/>
    <mergeCell ref="N44:N45"/>
    <mergeCell ref="N46:N47"/>
    <mergeCell ref="G44:H45"/>
    <mergeCell ref="I46:I47"/>
    <mergeCell ref="F38:F39"/>
    <mergeCell ref="D44:D45"/>
    <mergeCell ref="E44:E45"/>
    <mergeCell ref="C46:C47"/>
    <mergeCell ref="H135:J135"/>
    <mergeCell ref="K135:L135"/>
    <mergeCell ref="E42:E43"/>
    <mergeCell ref="J50:J51"/>
    <mergeCell ref="F102:J102"/>
    <mergeCell ref="K102:L102"/>
    <mergeCell ref="B103:N103"/>
    <mergeCell ref="B104:C104"/>
    <mergeCell ref="B105:C105"/>
    <mergeCell ref="B106:C106"/>
    <mergeCell ref="B107:C107"/>
    <mergeCell ref="B126:N126"/>
    <mergeCell ref="F104:I104"/>
    <mergeCell ref="F105:I105"/>
    <mergeCell ref="F106:I106"/>
    <mergeCell ref="F107:I107"/>
    <mergeCell ref="J104:L104"/>
    <mergeCell ref="J105:L105"/>
    <mergeCell ref="C44:C45"/>
    <mergeCell ref="M50:N51"/>
    <mergeCell ref="D46:D47"/>
    <mergeCell ref="I86:J86"/>
    <mergeCell ref="B98:N98"/>
    <mergeCell ref="I87:J87"/>
    <mergeCell ref="B134:B141"/>
    <mergeCell ref="F138:G138"/>
    <mergeCell ref="H138:J138"/>
    <mergeCell ref="K138:L138"/>
    <mergeCell ref="C172:D172"/>
    <mergeCell ref="E172:F172"/>
    <mergeCell ref="C163:D163"/>
    <mergeCell ref="C173:D173"/>
    <mergeCell ref="E173:F173"/>
    <mergeCell ref="F143:N143"/>
    <mergeCell ref="F136:G136"/>
    <mergeCell ref="H136:J136"/>
    <mergeCell ref="B142:N142"/>
    <mergeCell ref="E166:F166"/>
    <mergeCell ref="C161:D161"/>
    <mergeCell ref="E161:F161"/>
    <mergeCell ref="C162:D162"/>
    <mergeCell ref="G161:I161"/>
    <mergeCell ref="K161:L161"/>
    <mergeCell ref="B143:C143"/>
    <mergeCell ref="G149:H149"/>
    <mergeCell ref="F137:G137"/>
    <mergeCell ref="F134:G134"/>
    <mergeCell ref="F135:G135"/>
    <mergeCell ref="G215:J215"/>
    <mergeCell ref="G176:J176"/>
    <mergeCell ref="G177:J177"/>
    <mergeCell ref="G178:J178"/>
    <mergeCell ref="K176:L176"/>
    <mergeCell ref="J211:K211"/>
    <mergeCell ref="L203:N203"/>
    <mergeCell ref="L204:N204"/>
    <mergeCell ref="L205:N205"/>
    <mergeCell ref="L206:N206"/>
    <mergeCell ref="L207:N207"/>
    <mergeCell ref="L208:N208"/>
    <mergeCell ref="J209:N209"/>
    <mergeCell ref="L210:N210"/>
    <mergeCell ref="L211:N211"/>
    <mergeCell ref="H183:I183"/>
    <mergeCell ref="J207:K207"/>
    <mergeCell ref="J208:K208"/>
    <mergeCell ref="G207:I207"/>
    <mergeCell ref="J210:K210"/>
    <mergeCell ref="F186:G186"/>
    <mergeCell ref="C200:F200"/>
    <mergeCell ref="C201:F201"/>
    <mergeCell ref="C191:I191"/>
    <mergeCell ref="K139:L139"/>
    <mergeCell ref="F140:G140"/>
    <mergeCell ref="H140:J140"/>
    <mergeCell ref="G157:H157"/>
    <mergeCell ref="G158:H158"/>
    <mergeCell ref="G159:H159"/>
    <mergeCell ref="G167:I167"/>
    <mergeCell ref="K167:L167"/>
    <mergeCell ref="K163:L163"/>
    <mergeCell ref="K162:L162"/>
    <mergeCell ref="E162:F162"/>
    <mergeCell ref="E167:F167"/>
    <mergeCell ref="G208:I208"/>
    <mergeCell ref="E209:G209"/>
    <mergeCell ref="J199:K199"/>
    <mergeCell ref="L199:N199"/>
    <mergeCell ref="J200:K200"/>
    <mergeCell ref="C183:E183"/>
    <mergeCell ref="M161:N161"/>
    <mergeCell ref="C146:C147"/>
    <mergeCell ref="K172:L172"/>
    <mergeCell ref="C167:D167"/>
    <mergeCell ref="E170:F170"/>
    <mergeCell ref="G170:I170"/>
    <mergeCell ref="K170:L170"/>
    <mergeCell ref="G172:I172"/>
    <mergeCell ref="J206:K206"/>
    <mergeCell ref="G197:I197"/>
    <mergeCell ref="G198:I198"/>
    <mergeCell ref="G199:I199"/>
    <mergeCell ref="G200:I200"/>
    <mergeCell ref="G201:I201"/>
    <mergeCell ref="L201:N201"/>
    <mergeCell ref="L200:N200"/>
    <mergeCell ref="J201:K201"/>
    <mergeCell ref="C202:N202"/>
    <mergeCell ref="B203:B212"/>
    <mergeCell ref="C184:E184"/>
    <mergeCell ref="J184:K184"/>
    <mergeCell ref="L184:N184"/>
    <mergeCell ref="L185:N185"/>
    <mergeCell ref="J185:K185"/>
    <mergeCell ref="L194:N194"/>
    <mergeCell ref="C195:N195"/>
    <mergeCell ref="J186:K186"/>
    <mergeCell ref="J187:K187"/>
    <mergeCell ref="C186:E186"/>
    <mergeCell ref="F185:G185"/>
    <mergeCell ref="B183:B188"/>
    <mergeCell ref="G211:I211"/>
    <mergeCell ref="J203:K203"/>
    <mergeCell ref="J204:K204"/>
    <mergeCell ref="J205:K205"/>
    <mergeCell ref="B196:N196"/>
    <mergeCell ref="B197:B202"/>
    <mergeCell ref="J197:K197"/>
    <mergeCell ref="L183:N183"/>
    <mergeCell ref="L197:N197"/>
    <mergeCell ref="J198:K198"/>
    <mergeCell ref="L198:N198"/>
    <mergeCell ref="C197:F197"/>
    <mergeCell ref="C198:F198"/>
    <mergeCell ref="C199:F199"/>
    <mergeCell ref="I44:I45"/>
    <mergeCell ref="G42:H43"/>
    <mergeCell ref="L214:M214"/>
    <mergeCell ref="G213:J213"/>
    <mergeCell ref="G214:J214"/>
    <mergeCell ref="D213:E213"/>
    <mergeCell ref="C203:C204"/>
    <mergeCell ref="E180:F180"/>
    <mergeCell ref="G180:J180"/>
    <mergeCell ref="C188:N188"/>
    <mergeCell ref="F184:G184"/>
    <mergeCell ref="C207:C209"/>
    <mergeCell ref="C210:C212"/>
    <mergeCell ref="H209:I209"/>
    <mergeCell ref="H212:I212"/>
    <mergeCell ref="E212:G212"/>
    <mergeCell ref="C205:C206"/>
    <mergeCell ref="G203:I203"/>
    <mergeCell ref="G204:I204"/>
    <mergeCell ref="G205:I205"/>
    <mergeCell ref="G206:I206"/>
    <mergeCell ref="C187:E187"/>
    <mergeCell ref="L186:N186"/>
    <mergeCell ref="L187:N187"/>
    <mergeCell ref="I23:K23"/>
    <mergeCell ref="I24:K24"/>
    <mergeCell ref="I25:K25"/>
    <mergeCell ref="I26:K26"/>
    <mergeCell ref="C35:N35"/>
    <mergeCell ref="C30:N30"/>
    <mergeCell ref="H20:H26"/>
    <mergeCell ref="D29:N29"/>
    <mergeCell ref="J31:N34"/>
    <mergeCell ref="G33:I33"/>
    <mergeCell ref="G32:I32"/>
    <mergeCell ref="G34:I34"/>
    <mergeCell ref="I21:K21"/>
    <mergeCell ref="L42:M43"/>
    <mergeCell ref="L44:M45"/>
    <mergeCell ref="J48:K49"/>
    <mergeCell ref="G52:H53"/>
    <mergeCell ref="F54:N54"/>
    <mergeCell ref="K55:N55"/>
    <mergeCell ref="K56:N66"/>
    <mergeCell ref="C55:E66"/>
    <mergeCell ref="M2:N2"/>
    <mergeCell ref="M3:N3"/>
    <mergeCell ref="M4:N4"/>
    <mergeCell ref="B5:N5"/>
    <mergeCell ref="B6:N6"/>
    <mergeCell ref="B2:D4"/>
    <mergeCell ref="B7:B13"/>
    <mergeCell ref="J13:N13"/>
    <mergeCell ref="J8:K8"/>
    <mergeCell ref="J11:K11"/>
    <mergeCell ref="L8:N8"/>
    <mergeCell ref="L11:N11"/>
    <mergeCell ref="F13:I13"/>
    <mergeCell ref="F7:N7"/>
    <mergeCell ref="F8:I8"/>
    <mergeCell ref="D13:E13"/>
    <mergeCell ref="C11:C12"/>
    <mergeCell ref="G11:I11"/>
    <mergeCell ref="G12:I12"/>
    <mergeCell ref="D9:E9"/>
    <mergeCell ref="D10:E10"/>
    <mergeCell ref="G9:I9"/>
    <mergeCell ref="E2:K3"/>
    <mergeCell ref="E4:K4"/>
    <mergeCell ref="B19:N19"/>
    <mergeCell ref="C14:C17"/>
    <mergeCell ref="L16:N16"/>
    <mergeCell ref="L17:N17"/>
    <mergeCell ref="B31:B35"/>
    <mergeCell ref="B20:F26"/>
    <mergeCell ref="J14:K14"/>
    <mergeCell ref="J15:K15"/>
    <mergeCell ref="J16:K16"/>
    <mergeCell ref="J17:K17"/>
    <mergeCell ref="G14:I15"/>
    <mergeCell ref="G16:I17"/>
    <mergeCell ref="G31:I31"/>
    <mergeCell ref="C18:N18"/>
    <mergeCell ref="B27:N27"/>
    <mergeCell ref="D28:N28"/>
    <mergeCell ref="B28:B30"/>
    <mergeCell ref="B14:B18"/>
    <mergeCell ref="D16:D17"/>
    <mergeCell ref="L14:N14"/>
    <mergeCell ref="L15:N15"/>
    <mergeCell ref="D14:D15"/>
    <mergeCell ref="I20:K20"/>
    <mergeCell ref="I22:K22"/>
    <mergeCell ref="D215:E215"/>
    <mergeCell ref="D214:E214"/>
    <mergeCell ref="J212:N212"/>
    <mergeCell ref="M48:M49"/>
    <mergeCell ref="H48:H49"/>
    <mergeCell ref="F55:J66"/>
    <mergeCell ref="I146:N147"/>
    <mergeCell ref="I148:N151"/>
    <mergeCell ref="B133:N133"/>
    <mergeCell ref="E146:E147"/>
    <mergeCell ref="F146:H146"/>
    <mergeCell ref="D146:D147"/>
    <mergeCell ref="G147:H147"/>
    <mergeCell ref="G148:H148"/>
    <mergeCell ref="G150:H150"/>
    <mergeCell ref="G151:H151"/>
    <mergeCell ref="B160:N160"/>
    <mergeCell ref="B152:B159"/>
    <mergeCell ref="C152:C153"/>
    <mergeCell ref="D152:D153"/>
    <mergeCell ref="E152:E153"/>
    <mergeCell ref="G210:I210"/>
    <mergeCell ref="F50:F51"/>
    <mergeCell ref="N48:N49"/>
    <mergeCell ref="J52:K53"/>
    <mergeCell ref="L52:N53"/>
    <mergeCell ref="I52:I53"/>
    <mergeCell ref="C52:C53"/>
    <mergeCell ref="I50:I51"/>
    <mergeCell ref="F52:F53"/>
    <mergeCell ref="G46:H47"/>
    <mergeCell ref="D42:D43"/>
    <mergeCell ref="J42:K43"/>
    <mergeCell ref="J44:K45"/>
    <mergeCell ref="J46:K47"/>
    <mergeCell ref="C42:C43"/>
    <mergeCell ref="C50:C51"/>
    <mergeCell ref="D50:D51"/>
    <mergeCell ref="E50:E51"/>
    <mergeCell ref="F48:F49"/>
    <mergeCell ref="B68:N68"/>
    <mergeCell ref="B78:N78"/>
    <mergeCell ref="D52:D53"/>
    <mergeCell ref="E52:E53"/>
    <mergeCell ref="M84:N84"/>
    <mergeCell ref="D85:E85"/>
    <mergeCell ref="G85:H85"/>
    <mergeCell ref="G83:H83"/>
    <mergeCell ref="I83:J83"/>
    <mergeCell ref="G80:H80"/>
    <mergeCell ref="M69:N69"/>
    <mergeCell ref="J69:L69"/>
    <mergeCell ref="G69:I69"/>
    <mergeCell ref="G70:I71"/>
    <mergeCell ref="M70:N71"/>
    <mergeCell ref="D82:E82"/>
    <mergeCell ref="D83:E83"/>
    <mergeCell ref="B36:B67"/>
    <mergeCell ref="C38:E38"/>
    <mergeCell ref="I48:I49"/>
    <mergeCell ref="G48:G49"/>
    <mergeCell ref="D48:D49"/>
    <mergeCell ref="E48:E49"/>
    <mergeCell ref="G50:H51"/>
    <mergeCell ref="M115:N115"/>
    <mergeCell ref="M116:N116"/>
    <mergeCell ref="M117:N117"/>
    <mergeCell ref="M112:N112"/>
    <mergeCell ref="M113:N113"/>
    <mergeCell ref="M114:N114"/>
    <mergeCell ref="C67:N67"/>
    <mergeCell ref="B79:N79"/>
    <mergeCell ref="I80:J80"/>
    <mergeCell ref="B89:N89"/>
    <mergeCell ref="B93:B95"/>
    <mergeCell ref="G90:H90"/>
    <mergeCell ref="G91:H91"/>
    <mergeCell ref="K90:L90"/>
    <mergeCell ref="G94:H94"/>
    <mergeCell ref="K94:L94"/>
    <mergeCell ref="K91:L91"/>
    <mergeCell ref="M90:N90"/>
    <mergeCell ref="C92:N92"/>
    <mergeCell ref="G93:H93"/>
    <mergeCell ref="K93:L93"/>
    <mergeCell ref="M93:N93"/>
    <mergeCell ref="B90:B92"/>
    <mergeCell ref="E70:E71"/>
    <mergeCell ref="B108:N108"/>
    <mergeCell ref="M109:N109"/>
    <mergeCell ref="M110:N110"/>
    <mergeCell ref="M111:N111"/>
    <mergeCell ref="C109:K109"/>
    <mergeCell ref="C110:K110"/>
    <mergeCell ref="C111:K111"/>
    <mergeCell ref="C112:K112"/>
    <mergeCell ref="C113:K113"/>
    <mergeCell ref="M121:N121"/>
    <mergeCell ref="M122:N122"/>
    <mergeCell ref="M123:N123"/>
    <mergeCell ref="M118:N118"/>
    <mergeCell ref="M119:N119"/>
    <mergeCell ref="M120:N120"/>
    <mergeCell ref="D127:I127"/>
    <mergeCell ref="D128:I128"/>
    <mergeCell ref="D129:I129"/>
    <mergeCell ref="C124:K124"/>
    <mergeCell ref="C125:K125"/>
    <mergeCell ref="C118:K118"/>
    <mergeCell ref="B213:B215"/>
    <mergeCell ref="B144:N144"/>
    <mergeCell ref="B176:B181"/>
    <mergeCell ref="L215:N215"/>
    <mergeCell ref="C168:D168"/>
    <mergeCell ref="E168:F168"/>
    <mergeCell ref="G168:I168"/>
    <mergeCell ref="K168:L168"/>
    <mergeCell ref="C169:D169"/>
    <mergeCell ref="E169:F169"/>
    <mergeCell ref="G169:I169"/>
    <mergeCell ref="K169:L169"/>
    <mergeCell ref="C174:D174"/>
    <mergeCell ref="E174:F174"/>
    <mergeCell ref="G174:I174"/>
    <mergeCell ref="K174:L174"/>
    <mergeCell ref="B161:B175"/>
    <mergeCell ref="K180:L180"/>
    <mergeCell ref="I154:N159"/>
    <mergeCell ref="C185:E185"/>
    <mergeCell ref="F187:G187"/>
    <mergeCell ref="E163:F163"/>
    <mergeCell ref="B182:N182"/>
    <mergeCell ref="G154:H154"/>
    <mergeCell ref="K178:L178"/>
    <mergeCell ref="C179:D179"/>
    <mergeCell ref="E179:F179"/>
    <mergeCell ref="C181:N181"/>
    <mergeCell ref="K179:L179"/>
    <mergeCell ref="F183:G183"/>
    <mergeCell ref="G179:J179"/>
    <mergeCell ref="C175:N175"/>
    <mergeCell ref="C180:D180"/>
    <mergeCell ref="C177:D177"/>
    <mergeCell ref="E177:F177"/>
    <mergeCell ref="K177:L177"/>
    <mergeCell ref="C178:D178"/>
    <mergeCell ref="E178:F178"/>
    <mergeCell ref="E176:F176"/>
    <mergeCell ref="M176:N176"/>
    <mergeCell ref="C176:D176"/>
    <mergeCell ref="J183:K183"/>
    <mergeCell ref="G10:I10"/>
    <mergeCell ref="L10:N10"/>
    <mergeCell ref="L12:N12"/>
    <mergeCell ref="L213:M213"/>
    <mergeCell ref="J9:K9"/>
    <mergeCell ref="L9:N9"/>
    <mergeCell ref="J10:K10"/>
    <mergeCell ref="J12:K12"/>
    <mergeCell ref="J190:K190"/>
    <mergeCell ref="C190:I190"/>
    <mergeCell ref="B189:N189"/>
    <mergeCell ref="B190:B195"/>
    <mergeCell ref="L190:N190"/>
    <mergeCell ref="J191:K191"/>
    <mergeCell ref="L191:N191"/>
    <mergeCell ref="J192:K192"/>
    <mergeCell ref="L192:N192"/>
    <mergeCell ref="J193:K193"/>
    <mergeCell ref="L193:N193"/>
    <mergeCell ref="J194:K194"/>
    <mergeCell ref="C192:I192"/>
    <mergeCell ref="C193:I193"/>
    <mergeCell ref="C194:I194"/>
    <mergeCell ref="G162:I162"/>
  </mergeCells>
  <conditionalFormatting sqref="I42 I44 B152 C146 E146 I146 G147">
    <cfRule type="containsBlanks" dxfId="32" priority="374">
      <formula>LEN(TRIM(B42))=0</formula>
    </cfRule>
  </conditionalFormatting>
  <conditionalFormatting sqref="M48">
    <cfRule type="iconSet" priority="252">
      <iconSet>
        <cfvo type="percent" val="0"/>
        <cfvo type="num" val="0.9"/>
        <cfvo type="num" val="0.95"/>
      </iconSet>
    </cfRule>
  </conditionalFormatting>
  <conditionalFormatting sqref="H48">
    <cfRule type="iconSet" priority="250">
      <iconSet>
        <cfvo type="percent" val="0"/>
        <cfvo type="num" val="0.9"/>
        <cfvo type="num" val="0.95"/>
      </iconSet>
    </cfRule>
  </conditionalFormatting>
  <conditionalFormatting sqref="M50">
    <cfRule type="iconSet" priority="238">
      <iconSet>
        <cfvo type="percent" val="0"/>
        <cfvo type="num" val="0.9"/>
        <cfvo type="num" val="0.95"/>
      </iconSet>
    </cfRule>
  </conditionalFormatting>
  <conditionalFormatting sqref="L46">
    <cfRule type="containsBlanks" dxfId="31" priority="381">
      <formula>LEN(TRIM(L46))=0</formula>
    </cfRule>
  </conditionalFormatting>
  <conditionalFormatting sqref="G161 C161">
    <cfRule type="containsBlanks" dxfId="30" priority="403">
      <formula>LEN(TRIM(C161))=0</formula>
    </cfRule>
  </conditionalFormatting>
  <conditionalFormatting sqref="C176">
    <cfRule type="containsBlanks" dxfId="29" priority="405">
      <formula>LEN(TRIM(C176))=0</formula>
    </cfRule>
  </conditionalFormatting>
  <conditionalFormatting sqref="E152 I152 G153">
    <cfRule type="containsBlanks" dxfId="28" priority="408">
      <formula>LEN(TRIM(E152))=0</formula>
    </cfRule>
  </conditionalFormatting>
  <conditionalFormatting sqref="C152">
    <cfRule type="containsBlanks" dxfId="27" priority="409">
      <formula>LEN(TRIM(C152))=0</formula>
    </cfRule>
  </conditionalFormatting>
  <conditionalFormatting sqref="C183">
    <cfRule type="containsBlanks" dxfId="26" priority="349">
      <formula>LEN(TRIM(C183))=0</formula>
    </cfRule>
  </conditionalFormatting>
  <conditionalFormatting sqref="M81:M82">
    <cfRule type="iconSet" priority="126">
      <iconSet>
        <cfvo type="percent" val="0"/>
        <cfvo type="num" val="0.7"/>
        <cfvo type="num" val="0.9"/>
      </iconSet>
    </cfRule>
  </conditionalFormatting>
  <conditionalFormatting sqref="M85:M87">
    <cfRule type="iconSet" priority="119">
      <iconSet>
        <cfvo type="percent" val="0"/>
        <cfvo type="num" val="0.7"/>
        <cfvo type="num" val="0.9"/>
      </iconSet>
    </cfRule>
  </conditionalFormatting>
  <conditionalFormatting sqref="C190">
    <cfRule type="containsBlanks" dxfId="25" priority="59">
      <formula>LEN(TRIM(C190))=0</formula>
    </cfRule>
  </conditionalFormatting>
  <conditionalFormatting sqref="L112:L125">
    <cfRule type="expression" dxfId="24" priority="46">
      <formula>IF(L112="Inaceptable",1,0)</formula>
    </cfRule>
    <cfRule type="expression" dxfId="23" priority="47">
      <formula>IF(L112="Importante",1,0)</formula>
    </cfRule>
    <cfRule type="expression" dxfId="22" priority="48">
      <formula>IF(L112="Moderado",1,0)</formula>
    </cfRule>
    <cfRule type="expression" dxfId="21" priority="49">
      <formula>IF(L112="Tolerable",1,0)</formula>
    </cfRule>
    <cfRule type="expression" dxfId="20" priority="50">
      <formula>IF(L112="Aceptable",1,0)</formula>
    </cfRule>
  </conditionalFormatting>
  <conditionalFormatting sqref="D128">
    <cfRule type="expression" dxfId="19" priority="45">
      <formula>"si(F16=""FAP 805 - Preventivo"";1;0)"</formula>
    </cfRule>
  </conditionalFormatting>
  <conditionalFormatting sqref="J128:J132">
    <cfRule type="expression" dxfId="18" priority="41">
      <formula>IF(J128="No aplica",1,0)</formula>
    </cfRule>
    <cfRule type="expression" dxfId="17" priority="42">
      <formula>IF(J128="Sin Plan",1,0)</formula>
    </cfRule>
    <cfRule type="expression" dxfId="16" priority="43">
      <formula>IF(J128="Atrasado",1,0)</formula>
    </cfRule>
    <cfRule type="expression" dxfId="15" priority="44">
      <formula>IF(J128="Al día",1,0)</formula>
    </cfRule>
  </conditionalFormatting>
  <conditionalFormatting sqref="D129">
    <cfRule type="expression" dxfId="14" priority="40">
      <formula>"si(F16=""FAP 805 - Preventivo"";1;0)"</formula>
    </cfRule>
  </conditionalFormatting>
  <conditionalFormatting sqref="D130:D132">
    <cfRule type="expression" dxfId="13" priority="39">
      <formula>"si(F16=""FAP 805 - Preventivo"";1;0)"</formula>
    </cfRule>
  </conditionalFormatting>
  <conditionalFormatting sqref="C197">
    <cfRule type="containsBlanks" dxfId="12" priority="37">
      <formula>LEN(TRIM(C197))=0</formula>
    </cfRule>
  </conditionalFormatting>
  <conditionalFormatting sqref="M83">
    <cfRule type="iconSet" priority="34">
      <iconSet>
        <cfvo type="percent" val="0"/>
        <cfvo type="num" val="&quot;0.9&quot;"/>
        <cfvo type="num" val="&quot;0.95&quot;"/>
      </iconSet>
    </cfRule>
  </conditionalFormatting>
  <conditionalFormatting sqref="K82:L82">
    <cfRule type="containsBlanks" dxfId="11" priority="33">
      <formula>LEN(TRIM(K82))=0</formula>
    </cfRule>
  </conditionalFormatting>
  <conditionalFormatting sqref="G91">
    <cfRule type="containsBlanks" dxfId="10" priority="32">
      <formula>LEN(TRIM(G91))=0</formula>
    </cfRule>
  </conditionalFormatting>
  <conditionalFormatting sqref="I91">
    <cfRule type="containsBlanks" dxfId="9" priority="31">
      <formula>LEN(TRIM(I91))=0</formula>
    </cfRule>
  </conditionalFormatting>
  <conditionalFormatting sqref="J91">
    <cfRule type="containsBlanks" dxfId="8" priority="30">
      <formula>LEN(TRIM(J91))=0</formula>
    </cfRule>
  </conditionalFormatting>
  <conditionalFormatting sqref="K91">
    <cfRule type="containsBlanks" dxfId="7" priority="29">
      <formula>LEN(TRIM(K91))=0</formula>
    </cfRule>
  </conditionalFormatting>
  <conditionalFormatting sqref="I94:J94 G94">
    <cfRule type="containsBlanks" dxfId="6" priority="28">
      <formula>LEN(TRIM(G94))=0</formula>
    </cfRule>
  </conditionalFormatting>
  <conditionalFormatting sqref="K94">
    <cfRule type="containsBlanks" dxfId="5" priority="27">
      <formula>LEN(TRIM(K94))=0</formula>
    </cfRule>
  </conditionalFormatting>
  <conditionalFormatting sqref="L110:L111">
    <cfRule type="expression" dxfId="4" priority="1">
      <formula>IF(L110="Inaceptable",1,0)</formula>
    </cfRule>
    <cfRule type="expression" dxfId="3" priority="2">
      <formula>IF(L110="Importante",1,0)</formula>
    </cfRule>
    <cfRule type="expression" dxfId="2" priority="3">
      <formula>IF(L110="Moderado",1,0)</formula>
    </cfRule>
    <cfRule type="expression" dxfId="1" priority="4">
      <formula>IF(L110="Tolerable",1,0)</formula>
    </cfRule>
    <cfRule type="expression" dxfId="0" priority="5">
      <formula>IF(L110="Aceptable",1,0)</formula>
    </cfRule>
  </conditionalFormatting>
  <dataValidations count="6">
    <dataValidation type="list" allowBlank="1" showInputMessage="1" showErrorMessage="1" sqref="M105:N107" xr:uid="{00000000-0002-0000-0000-000000000000}">
      <formula1>"Abierta,Cerrada"</formula1>
    </dataValidation>
    <dataValidation type="list" allowBlank="1" showInputMessage="1" showErrorMessage="1" sqref="B105:C107" xr:uid="{00000000-0002-0000-0000-000001000000}">
      <formula1>$S$104:$S$115</formula1>
    </dataValidation>
    <dataValidation type="list" allowBlank="1" showInputMessage="1" showErrorMessage="1" sqref="G198:I201" xr:uid="{00000000-0002-0000-0000-000002000000}">
      <formula1>"INICIO,PLANEACION,EJECUCION,MONITOREO Y CONTROL,CIERRE"</formula1>
    </dataValidation>
    <dataValidation type="list" allowBlank="1" showInputMessage="1" showErrorMessage="1" sqref="J198:K201" xr:uid="{00000000-0002-0000-0000-000003000000}">
      <formula1>"Integración,Alcance,Cronograma,Costo,Calidad,Recursos,Comunicaciones,Riesgos,Adquisiciones,Interesados"</formula1>
    </dataValidation>
    <dataValidation type="list" allowBlank="1" showInputMessage="1" showErrorMessage="1" sqref="J128:J132" xr:uid="{00000000-0002-0000-0000-000004000000}">
      <formula1>"AL DIA,EN PROCESO,ATRASADO"</formula1>
    </dataValidation>
    <dataValidation type="list" allowBlank="1" showInputMessage="1" showErrorMessage="1" sqref="D143" xr:uid="{00000000-0002-0000-0000-000005000000}">
      <formula1>"SI,NO"</formula1>
    </dataValidation>
  </dataValidations>
  <pageMargins left="0.23622047244094491" right="0.23622047244094491" top="0.41" bottom="0.43" header="0.31496062992125984" footer="0.31496062992125984"/>
  <pageSetup scale="41" fitToHeight="0" orientation="portrait" r:id="rId1"/>
  <rowBreaks count="4" manualBreakCount="4">
    <brk id="67" max="15" man="1"/>
    <brk id="78" max="15" man="1"/>
    <brk id="132" max="15" man="1"/>
    <brk id="188" max="15" man="1"/>
  </rowBreaks>
  <colBreaks count="1" manualBreakCount="1">
    <brk id="5" max="21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3" r:id="rId4" name="Documento">
              <controlPr defaultSize="0" autoFill="0" autoLine="0" autoPict="0">
                <anchor moveWithCells="1">
                  <from>
                    <xdr:col>2</xdr:col>
                    <xdr:colOff>85725</xdr:colOff>
                    <xdr:row>37</xdr:row>
                    <xdr:rowOff>95250</xdr:rowOff>
                  </from>
                  <to>
                    <xdr:col>3</xdr:col>
                    <xdr:colOff>352425</xdr:colOff>
                    <xdr:row>39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5" name="Documento">
              <controlPr defaultSize="0" autoFill="0" autoLine="0" autoPict="0">
                <anchor moveWithCells="1">
                  <from>
                    <xdr:col>2</xdr:col>
                    <xdr:colOff>85725</xdr:colOff>
                    <xdr:row>38</xdr:row>
                    <xdr:rowOff>152400</xdr:rowOff>
                  </from>
                  <to>
                    <xdr:col>3</xdr:col>
                    <xdr:colOff>133350</xdr:colOff>
                    <xdr:row>39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6" name="Check Box 12">
              <controlPr defaultSize="0" autoFill="0" autoLine="0" autoPict="0">
                <anchor moveWithCells="1">
                  <from>
                    <xdr:col>3</xdr:col>
                    <xdr:colOff>1085850</xdr:colOff>
                    <xdr:row>37</xdr:row>
                    <xdr:rowOff>190500</xdr:rowOff>
                  </from>
                  <to>
                    <xdr:col>4</xdr:col>
                    <xdr:colOff>1466850</xdr:colOff>
                    <xdr:row>39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7" name="Check Box 13">
              <controlPr defaultSize="0" autoFill="0" autoLine="0" autoPict="0">
                <anchor moveWithCells="1">
                  <from>
                    <xdr:col>3</xdr:col>
                    <xdr:colOff>1085850</xdr:colOff>
                    <xdr:row>38</xdr:row>
                    <xdr:rowOff>85725</xdr:rowOff>
                  </from>
                  <to>
                    <xdr:col>4</xdr:col>
                    <xdr:colOff>1447800</xdr:colOff>
                    <xdr:row>40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44" id="{120274EC-41FB-4A4E-BC50-E8B2F621AB47}">
            <x14:iconSet iconSet="4TrafficLights" showValue="0" custom="1">
              <x14:cfvo type="percent">
                <xm:f>0</xm:f>
              </x14:cfvo>
              <x14:cfvo type="num">
                <xm:f>0</xm:f>
              </x14:cfvo>
              <x14:cfvo type="num">
                <xm:f>3</xm:f>
              </x14:cfvo>
              <x14:cfvo type="num">
                <xm:f>7</xm:f>
              </x14:cfvo>
              <x14:cfIcon iconSet="3Symbols" iconId="0"/>
              <x14:cfIcon iconSet="3TrafficLights1" iconId="0"/>
              <x14:cfIcon iconSet="3TrafficLights1" iconId="1"/>
              <x14:cfIcon iconSet="3TrafficLights1" iconId="2"/>
            </x14:iconSet>
          </x14:cfRule>
          <xm:sqref>M162:M163 M168:M169</xm:sqref>
        </x14:conditionalFormatting>
        <x14:conditionalFormatting xmlns:xm="http://schemas.microsoft.com/office/excel/2006/main">
          <x14:cfRule type="iconSet" priority="347" id="{3D96A277-3E00-496B-A722-4A0E168A6A07}">
            <x14:iconSet iconSet="4TrafficLights" showValue="0" custom="1">
              <x14:cfvo type="percent">
                <xm:f>0</xm:f>
              </x14:cfvo>
              <x14:cfvo type="num">
                <xm:f>0</xm:f>
              </x14:cfvo>
              <x14:cfvo type="num">
                <xm:f>3</xm:f>
              </x14:cfvo>
              <x14:cfvo type="num">
                <xm:f>7</xm:f>
              </x14:cfvo>
              <x14:cfIcon iconSet="3Symbols" iconId="0"/>
              <x14:cfIcon iconSet="3TrafficLights1" iconId="0"/>
              <x14:cfIcon iconSet="3TrafficLights1" iconId="1"/>
              <x14:cfIcon iconSet="3TrafficLights1" iconId="2"/>
            </x14:iconSet>
          </x14:cfRule>
          <xm:sqref>M177:M178 M180</xm:sqref>
        </x14:conditionalFormatting>
        <x14:conditionalFormatting xmlns:xm="http://schemas.microsoft.com/office/excel/2006/main">
          <x14:cfRule type="iconSet" priority="348" id="{A77B46AA-E46B-4183-8F24-233D1C1F1332}">
            <x14:iconSet iconSet="4TrafficLights" showValue="0" custom="1">
              <x14:cfvo type="percent">
                <xm:f>0</xm:f>
              </x14:cfvo>
              <x14:cfvo type="num">
                <xm:f>0</xm:f>
              </x14:cfvo>
              <x14:cfvo type="num">
                <xm:f>3</xm:f>
              </x14:cfvo>
              <x14:cfvo type="num">
                <xm:f>7</xm:f>
              </x14:cfvo>
              <x14:cfIcon iconSet="3Symbols" iconId="0"/>
              <x14:cfIcon iconSet="3TrafficLights1" iconId="0"/>
              <x14:cfIcon iconSet="3TrafficLights1" iconId="1"/>
              <x14:cfIcon iconSet="3TrafficLights1" iconId="2"/>
            </x14:iconSet>
          </x14:cfRule>
          <xm:sqref>H184:H187</xm:sqref>
        </x14:conditionalFormatting>
        <x14:conditionalFormatting xmlns:xm="http://schemas.microsoft.com/office/excel/2006/main">
          <x14:cfRule type="iconSet" priority="76" id="{AED533D1-E511-4F21-9AC2-414E0B063BF3}">
            <x14:iconSet iconSet="4TrafficLights" showValue="0" custom="1">
              <x14:cfvo type="percent">
                <xm:f>0</xm:f>
              </x14:cfvo>
              <x14:cfvo type="num">
                <xm:f>0</xm:f>
              </x14:cfvo>
              <x14:cfvo type="num">
                <xm:f>3</xm:f>
              </x14:cfvo>
              <x14:cfvo type="num">
                <xm:f>7</xm:f>
              </x14:cfvo>
              <x14:cfIcon iconSet="3Symbols" iconId="0"/>
              <x14:cfIcon iconSet="3TrafficLights1" iconId="0"/>
              <x14:cfIcon iconSet="3TrafficLights1" iconId="1"/>
              <x14:cfIcon iconSet="3TrafficLights1" iconId="2"/>
            </x14:iconSet>
          </x14:cfRule>
          <xm:sqref>M135:M140</xm:sqref>
        </x14:conditionalFormatting>
        <x14:conditionalFormatting xmlns:xm="http://schemas.microsoft.com/office/excel/2006/main">
          <x14:cfRule type="iconSet" priority="72" id="{F650B43D-AC64-49CE-B9B1-AFF6F12E4CFD}">
            <x14:iconSet iconSet="4TrafficLights" showValue="0" custom="1">
              <x14:cfvo type="percent">
                <xm:f>0</xm:f>
              </x14:cfvo>
              <x14:cfvo type="num">
                <xm:f>0</xm:f>
              </x14:cfvo>
              <x14:cfvo type="num">
                <xm:f>3</xm:f>
              </x14:cfvo>
              <x14:cfvo type="num">
                <xm:f>7</xm:f>
              </x14:cfvo>
              <x14:cfIcon iconSet="3Symbols" iconId="0"/>
              <x14:cfIcon iconSet="3TrafficLights1" iconId="0"/>
              <x14:cfIcon iconSet="3TrafficLights1" iconId="1"/>
              <x14:cfIcon iconSet="3TrafficLights1" iconId="2"/>
            </x14:iconSet>
          </x14:cfRule>
          <xm:sqref>M100</xm:sqref>
        </x14:conditionalFormatting>
        <x14:conditionalFormatting xmlns:xm="http://schemas.microsoft.com/office/excel/2006/main">
          <x14:cfRule type="iconSet" priority="71" id="{4FDBD957-20F2-47F8-B303-2AB087BCB1A0}">
            <x14:iconSet iconSet="4TrafficLights" showValue="0" custom="1">
              <x14:cfvo type="percent">
                <xm:f>0</xm:f>
              </x14:cfvo>
              <x14:cfvo type="num">
                <xm:f>0</xm:f>
              </x14:cfvo>
              <x14:cfvo type="num">
                <xm:f>3</xm:f>
              </x14:cfvo>
              <x14:cfvo type="num">
                <xm:f>7</xm:f>
              </x14:cfvo>
              <x14:cfIcon iconSet="3Symbols" iconId="0"/>
              <x14:cfIcon iconSet="3TrafficLights1" iconId="0"/>
              <x14:cfIcon iconSet="3TrafficLights1" iconId="1"/>
              <x14:cfIcon iconSet="3TrafficLights1" iconId="2"/>
            </x14:iconSet>
          </x14:cfRule>
          <xm:sqref>M101</xm:sqref>
        </x14:conditionalFormatting>
        <x14:conditionalFormatting xmlns:xm="http://schemas.microsoft.com/office/excel/2006/main">
          <x14:cfRule type="iconSet" priority="70" id="{A6223DD7-325A-4977-B000-AFD6EC8AC6F6}">
            <x14:iconSet iconSet="4TrafficLights" showValue="0" custom="1">
              <x14:cfvo type="percent">
                <xm:f>0</xm:f>
              </x14:cfvo>
              <x14:cfvo type="num">
                <xm:f>0</xm:f>
              </x14:cfvo>
              <x14:cfvo type="num">
                <xm:f>3</xm:f>
              </x14:cfvo>
              <x14:cfvo type="num">
                <xm:f>7</xm:f>
              </x14:cfvo>
              <x14:cfIcon iconSet="3Symbols" iconId="0"/>
              <x14:cfIcon iconSet="3TrafficLights1" iconId="0"/>
              <x14:cfIcon iconSet="3TrafficLights1" iconId="1"/>
              <x14:cfIcon iconSet="3TrafficLights1" iconId="2"/>
            </x14:iconSet>
          </x14:cfRule>
          <xm:sqref>M102</xm:sqref>
        </x14:conditionalFormatting>
        <x14:conditionalFormatting xmlns:xm="http://schemas.microsoft.com/office/excel/2006/main">
          <x14:cfRule type="iconSet" priority="65" id="{F8B10001-37BD-4256-BB0C-314A86B1AD9A}">
            <x14:iconSet iconSet="4TrafficLights" showValue="0" custom="1">
              <x14:cfvo type="percent">
                <xm:f>0</xm:f>
              </x14:cfvo>
              <x14:cfvo type="num">
                <xm:f>0</xm:f>
              </x14:cfvo>
              <x14:cfvo type="num">
                <xm:f>3</xm:f>
              </x14:cfvo>
              <x14:cfvo type="num">
                <xm:f>7</xm:f>
              </x14:cfvo>
              <x14:cfIcon iconSet="3Symbols" iconId="0"/>
              <x14:cfIcon iconSet="3TrafficLights1" iconId="0"/>
              <x14:cfIcon iconSet="3TrafficLights1" iconId="1"/>
              <x14:cfIcon iconSet="3TrafficLights1" iconId="2"/>
            </x14:iconSet>
          </x14:cfRule>
          <xm:sqref>M167</xm:sqref>
        </x14:conditionalFormatting>
        <x14:conditionalFormatting xmlns:xm="http://schemas.microsoft.com/office/excel/2006/main">
          <x14:cfRule type="iconSet" priority="64" id="{F26A050E-9C37-4A2A-A4BE-6B099125BB3E}">
            <x14:iconSet iconSet="4TrafficLights" showValue="0" custom="1">
              <x14:cfvo type="percent">
                <xm:f>0</xm:f>
              </x14:cfvo>
              <x14:cfvo type="num">
                <xm:f>0</xm:f>
              </x14:cfvo>
              <x14:cfvo type="num">
                <xm:f>3</xm:f>
              </x14:cfvo>
              <x14:cfvo type="num">
                <xm:f>7</xm:f>
              </x14:cfvo>
              <x14:cfIcon iconSet="3Symbols" iconId="0"/>
              <x14:cfIcon iconSet="3TrafficLights1" iconId="0"/>
              <x14:cfIcon iconSet="3TrafficLights1" iconId="1"/>
              <x14:cfIcon iconSet="3TrafficLights1" iconId="2"/>
            </x14:iconSet>
          </x14:cfRule>
          <xm:sqref>M170 M172:M174</xm:sqref>
        </x14:conditionalFormatting>
        <x14:conditionalFormatting xmlns:xm="http://schemas.microsoft.com/office/excel/2006/main">
          <x14:cfRule type="iconSet" priority="63" id="{1C5FAC1B-6645-47DC-918A-CAA88618E632}">
            <x14:iconSet iconSet="4TrafficLights" showValue="0" custom="1">
              <x14:cfvo type="percent">
                <xm:f>0</xm:f>
              </x14:cfvo>
              <x14:cfvo type="num">
                <xm:f>0</xm:f>
              </x14:cfvo>
              <x14:cfvo type="num">
                <xm:f>3</xm:f>
              </x14:cfvo>
              <x14:cfvo type="num">
                <xm:f>7</xm:f>
              </x14:cfvo>
              <x14:cfIcon iconSet="3Symbols" iconId="0"/>
              <x14:cfIcon iconSet="3TrafficLights1" iconId="0"/>
              <x14:cfIcon iconSet="3TrafficLights1" iconId="1"/>
              <x14:cfIcon iconSet="3TrafficLights1" iconId="2"/>
            </x14:iconSet>
          </x14:cfRule>
          <xm:sqref>M171</xm:sqref>
        </x14:conditionalFormatting>
        <x14:conditionalFormatting xmlns:xm="http://schemas.microsoft.com/office/excel/2006/main">
          <x14:cfRule type="iconSet" priority="62" id="{93966F9B-EC0A-49F0-BF5C-8CC15C796B34}">
            <x14:iconSet iconSet="4TrafficLights" showValue="0" custom="1">
              <x14:cfvo type="percent">
                <xm:f>0</xm:f>
              </x14:cfvo>
              <x14:cfvo type="num">
                <xm:f>0</xm:f>
              </x14:cfvo>
              <x14:cfvo type="num">
                <xm:f>3</xm:f>
              </x14:cfvo>
              <x14:cfvo type="num">
                <xm:f>7</xm:f>
              </x14:cfvo>
              <x14:cfIcon iconSet="3Symbols" iconId="0"/>
              <x14:cfIcon iconSet="3TrafficLights1" iconId="0"/>
              <x14:cfIcon iconSet="3TrafficLights1" iconId="1"/>
              <x14:cfIcon iconSet="3TrafficLights1" iconId="2"/>
            </x14:iconSet>
          </x14:cfRule>
          <xm:sqref>M165:M166</xm:sqref>
        </x14:conditionalFormatting>
        <x14:conditionalFormatting xmlns:xm="http://schemas.microsoft.com/office/excel/2006/main">
          <x14:cfRule type="iconSet" priority="61" id="{DAF184C4-76E2-4311-901C-23465A55B927}">
            <x14:iconSet iconSet="4TrafficLights" showValue="0" custom="1">
              <x14:cfvo type="percent">
                <xm:f>0</xm:f>
              </x14:cfvo>
              <x14:cfvo type="num">
                <xm:f>0</xm:f>
              </x14:cfvo>
              <x14:cfvo type="num">
                <xm:f>3</xm:f>
              </x14:cfvo>
              <x14:cfvo type="num">
                <xm:f>7</xm:f>
              </x14:cfvo>
              <x14:cfIcon iconSet="3Symbols" iconId="0"/>
              <x14:cfIcon iconSet="3TrafficLights1" iconId="0"/>
              <x14:cfIcon iconSet="3TrafficLights1" iconId="1"/>
              <x14:cfIcon iconSet="3TrafficLights1" iconId="2"/>
            </x14:iconSet>
          </x14:cfRule>
          <xm:sqref>M164</xm:sqref>
        </x14:conditionalFormatting>
        <x14:conditionalFormatting xmlns:xm="http://schemas.microsoft.com/office/excel/2006/main">
          <x14:cfRule type="iconSet" priority="60" id="{F66C5BCE-5693-40F2-A0B3-7FCA09CF12A3}">
            <x14:iconSet iconSet="4TrafficLights" showValue="0" custom="1">
              <x14:cfvo type="percent">
                <xm:f>0</xm:f>
              </x14:cfvo>
              <x14:cfvo type="num">
                <xm:f>0</xm:f>
              </x14:cfvo>
              <x14:cfvo type="num">
                <xm:f>3</xm:f>
              </x14:cfvo>
              <x14:cfvo type="num">
                <xm:f>7</xm:f>
              </x14:cfvo>
              <x14:cfIcon iconSet="3Symbols" iconId="0"/>
              <x14:cfIcon iconSet="3TrafficLights1" iconId="0"/>
              <x14:cfIcon iconSet="3TrafficLights1" iconId="1"/>
              <x14:cfIcon iconSet="3TrafficLights1" iconId="2"/>
            </x14:iconSet>
          </x14:cfRule>
          <xm:sqref>M179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96CC15FEC9AD429DBE9C9D237AC570" ma:contentTypeVersion="10" ma:contentTypeDescription="Create a new document." ma:contentTypeScope="" ma:versionID="34350ebfa78280f01abc5f5be9960e67">
  <xsd:schema xmlns:xsd="http://www.w3.org/2001/XMLSchema" xmlns:xs="http://www.w3.org/2001/XMLSchema" xmlns:p="http://schemas.microsoft.com/office/2006/metadata/properties" xmlns:ns3="2435ecb6-907c-4ba3-bb89-3dd8652aa71e" xmlns:ns4="222f8914-8e59-42e9-9388-e8aa89bf091e" targetNamespace="http://schemas.microsoft.com/office/2006/metadata/properties" ma:root="true" ma:fieldsID="177cd20021460ba2bb7f6b1b91f5ed52" ns3:_="" ns4:_="">
    <xsd:import namespace="2435ecb6-907c-4ba3-bb89-3dd8652aa71e"/>
    <xsd:import namespace="222f8914-8e59-42e9-9388-e8aa89bf091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35ecb6-907c-4ba3-bb89-3dd8652aa7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2f8914-8e59-42e9-9388-e8aa89bf091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A682B9-C531-4911-AF32-D10D4BF9A02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420F2D-31E3-4BA0-96B0-08D7125027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35ecb6-907c-4ba3-bb89-3dd8652aa71e"/>
    <ds:schemaRef ds:uri="222f8914-8e59-42e9-9388-e8aa89bf09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874DD1B-32E5-4A9F-9068-A725C9931933}">
  <ds:schemaRefs>
    <ds:schemaRef ds:uri="http://purl.org/dc/dcmitype/"/>
    <ds:schemaRef ds:uri="http://purl.org/dc/elements/1.1/"/>
    <ds:schemaRef ds:uri="222f8914-8e59-42e9-9388-e8aa89bf091e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2435ecb6-907c-4ba3-bb89-3dd8652aa71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FICHA DE SEGU Y CTRL</vt:lpstr>
      <vt:lpstr>'FICHA DE SEGU Y CTRL'!Área_de_impresión</vt:lpstr>
      <vt:lpstr>'FICHA DE SEGU Y CTRL'!Títulos_a_imprimir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Andres Guzman Ariza</dc:creator>
  <cp:lastModifiedBy>Martha Liliana Arango Tabares</cp:lastModifiedBy>
  <cp:lastPrinted>2020-08-19T17:03:26Z</cp:lastPrinted>
  <dcterms:created xsi:type="dcterms:W3CDTF">2017-03-02T18:04:36Z</dcterms:created>
  <dcterms:modified xsi:type="dcterms:W3CDTF">2021-03-04T13:34:57Z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0x0101003A96CC15FEC9AD429DBE9C9D237AC570</vt:lpwstr>
  </property>
</Properties>
</file>