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9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dherran_enterritorio_gov_co/Documents/APROBACIÓN PLANES 2022/"/>
    </mc:Choice>
  </mc:AlternateContent>
  <xr:revisionPtr revIDLastSave="8" documentId="8_{8300B103-CF8C-4527-890F-E0FE05A67292}" xr6:coauthVersionLast="47" xr6:coauthVersionMax="47" xr10:uidLastSave="{15C08338-0E1D-4B2F-BD40-B3BD099BC08C}"/>
  <bookViews>
    <workbookView xWindow="-120" yWindow="-120" windowWidth="20730" windowHeight="11160" tabRatio="903" firstSheet="11" activeTab="11" xr2:uid="{00000000-000D-0000-FFFF-FFFF00000000}"/>
  </bookViews>
  <sheets>
    <sheet name="Marco Estrategico" sheetId="3" state="hidden" r:id="rId1"/>
    <sheet name="Graficos- MARZO" sheetId="13" state="hidden" r:id="rId2"/>
    <sheet name="Graficos- ABRIL " sheetId="24" state="hidden" r:id="rId3"/>
    <sheet name="Graficos- Mayo" sheetId="23" state="hidden" r:id="rId4"/>
    <sheet name="Graficos- Junio " sheetId="25" state="hidden" r:id="rId5"/>
    <sheet name="Graficos- Julio " sheetId="26" state="hidden" r:id="rId6"/>
    <sheet name="Graficos- Agosto " sheetId="28" state="hidden" r:id="rId7"/>
    <sheet name="Graficos- Septiembre" sheetId="29" state="hidden" r:id="rId8"/>
    <sheet name="Resumen" sheetId="12" state="hidden" r:id="rId9"/>
    <sheet name="Gráfico1" sheetId="42" state="hidden" r:id="rId10"/>
    <sheet name="DIMENSIÓN" sheetId="56" state="hidden" r:id="rId11"/>
    <sheet name="PIGD 2022" sheetId="60" r:id="rId12"/>
    <sheet name="CÓDIGOS PLANES DECRETO 612" sheetId="58" state="hidden" r:id="rId13"/>
  </sheets>
  <externalReferences>
    <externalReference r:id="rId14"/>
  </externalReferences>
  <definedNames>
    <definedName name="_xlnm._FilterDatabase" localSheetId="11" hidden="1">'PIGD 2022'!$E$1:$E$272</definedName>
    <definedName name="Estrategia__Transversal">[1]Varios!$H$4:$H$8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56" l="1"/>
  <c r="I3" i="56" s="1"/>
  <c r="J3" i="56" s="1"/>
  <c r="H4" i="56"/>
  <c r="I4" i="56" s="1"/>
  <c r="G19" i="56"/>
  <c r="F7" i="56" l="1"/>
  <c r="F10" i="56" l="1"/>
  <c r="H18" i="56" l="1"/>
  <c r="I18" i="56" s="1"/>
  <c r="J18" i="56" s="1"/>
  <c r="H17" i="56"/>
  <c r="I17" i="56" s="1"/>
  <c r="H16" i="56"/>
  <c r="I16" i="56" s="1"/>
  <c r="H15" i="56"/>
  <c r="I15" i="56" s="1"/>
  <c r="H14" i="56"/>
  <c r="I14" i="56" s="1"/>
  <c r="J14" i="56" s="1"/>
  <c r="H13" i="56"/>
  <c r="I13" i="56" s="1"/>
  <c r="H12" i="56"/>
  <c r="I12" i="56" s="1"/>
  <c r="H11" i="56"/>
  <c r="I11" i="56" s="1"/>
  <c r="H10" i="56"/>
  <c r="I10" i="56" s="1"/>
  <c r="H9" i="56"/>
  <c r="I9" i="56" s="1"/>
  <c r="H8" i="56"/>
  <c r="I8" i="56" s="1"/>
  <c r="H7" i="56"/>
  <c r="I7" i="56" s="1"/>
  <c r="H6" i="56"/>
  <c r="I6" i="56" s="1"/>
  <c r="H5" i="56"/>
  <c r="I5" i="56" s="1"/>
  <c r="F5" i="56" l="1"/>
  <c r="F6" i="56"/>
  <c r="F18" i="56"/>
  <c r="J6" i="56" l="1"/>
  <c r="J5" i="56"/>
  <c r="F4" i="56" l="1"/>
  <c r="F12" i="56" l="1"/>
  <c r="F11" i="56"/>
  <c r="F9" i="56"/>
  <c r="F8" i="56"/>
  <c r="F13" i="56"/>
  <c r="F15" i="56"/>
  <c r="J13" i="56" l="1"/>
  <c r="F17" i="56"/>
  <c r="F16" i="56"/>
  <c r="F14" i="56"/>
  <c r="F3" i="56"/>
  <c r="F19" i="56" s="1"/>
  <c r="J17" i="56" l="1"/>
  <c r="J7" i="56"/>
  <c r="J19" i="56" s="1"/>
  <c r="D5" i="12" l="1"/>
  <c r="G5" i="12"/>
  <c r="G4" i="12"/>
  <c r="G3" i="12"/>
  <c r="G62" i="12"/>
  <c r="F62" i="12"/>
  <c r="D62" i="12"/>
  <c r="C62" i="12"/>
  <c r="G61" i="12"/>
  <c r="F61" i="12"/>
  <c r="D61" i="12"/>
  <c r="C61" i="12"/>
  <c r="G60" i="12"/>
  <c r="F60" i="12"/>
  <c r="D60" i="12"/>
  <c r="C60" i="12"/>
  <c r="G59" i="12"/>
  <c r="F59" i="12"/>
  <c r="D59" i="12"/>
  <c r="C59" i="12"/>
  <c r="G58" i="12"/>
  <c r="H58" i="12" s="1"/>
  <c r="F58" i="12"/>
  <c r="D58" i="12"/>
  <c r="C58" i="12"/>
  <c r="E58" i="12" s="1"/>
  <c r="G57" i="12"/>
  <c r="F57" i="12"/>
  <c r="D57" i="12"/>
  <c r="C57" i="12"/>
  <c r="E57" i="12" s="1"/>
  <c r="G56" i="12"/>
  <c r="F56" i="12"/>
  <c r="D56" i="12"/>
  <c r="C56" i="12"/>
  <c r="E56" i="12" s="1"/>
  <c r="G55" i="12"/>
  <c r="F55" i="12"/>
  <c r="E55" i="12"/>
  <c r="D55" i="12"/>
  <c r="C55" i="12"/>
  <c r="G51" i="12"/>
  <c r="F51" i="12"/>
  <c r="D51" i="12"/>
  <c r="C51" i="12"/>
  <c r="G50" i="12"/>
  <c r="F50" i="12"/>
  <c r="D50" i="12"/>
  <c r="C50" i="12"/>
  <c r="G49" i="12"/>
  <c r="F49" i="12"/>
  <c r="D49" i="12"/>
  <c r="C49" i="12"/>
  <c r="G45" i="12"/>
  <c r="F45" i="12"/>
  <c r="D45" i="12"/>
  <c r="C45" i="12"/>
  <c r="G44" i="12"/>
  <c r="F44" i="12"/>
  <c r="D44" i="12"/>
  <c r="C44" i="12"/>
  <c r="G43" i="12"/>
  <c r="F43" i="12"/>
  <c r="D43" i="12"/>
  <c r="C43" i="12"/>
  <c r="G42" i="12"/>
  <c r="F42" i="12"/>
  <c r="E42" i="12"/>
  <c r="D42" i="12"/>
  <c r="C42" i="12"/>
  <c r="G38" i="12"/>
  <c r="F38" i="12"/>
  <c r="H38" i="12" s="1"/>
  <c r="D38" i="12"/>
  <c r="C38" i="12"/>
  <c r="G37" i="12"/>
  <c r="F37" i="12"/>
  <c r="D37" i="12"/>
  <c r="C37" i="12"/>
  <c r="G36" i="12"/>
  <c r="F36" i="12"/>
  <c r="D36" i="12"/>
  <c r="C36" i="12"/>
  <c r="G32" i="12"/>
  <c r="F32" i="12"/>
  <c r="D32" i="12"/>
  <c r="C32" i="12"/>
  <c r="G31" i="12"/>
  <c r="F31" i="12"/>
  <c r="H31" i="12" s="1"/>
  <c r="D31" i="12"/>
  <c r="C31" i="12"/>
  <c r="G30" i="12"/>
  <c r="F30" i="12"/>
  <c r="D30" i="12"/>
  <c r="C30" i="12"/>
  <c r="G26" i="12"/>
  <c r="F26" i="12"/>
  <c r="D26" i="12"/>
  <c r="C26" i="12"/>
  <c r="G25" i="12"/>
  <c r="F25" i="12"/>
  <c r="D25" i="12"/>
  <c r="C25" i="12"/>
  <c r="G24" i="12"/>
  <c r="F24" i="12"/>
  <c r="H24" i="12" s="1"/>
  <c r="D24" i="12"/>
  <c r="C24" i="12"/>
  <c r="G23" i="12"/>
  <c r="F23" i="12"/>
  <c r="D23" i="12"/>
  <c r="C23" i="12"/>
  <c r="G19" i="12"/>
  <c r="F19" i="12"/>
  <c r="D19" i="12"/>
  <c r="C19" i="12"/>
  <c r="G18" i="12"/>
  <c r="F18" i="12"/>
  <c r="D18" i="12"/>
  <c r="C18" i="12"/>
  <c r="G17" i="12"/>
  <c r="F17" i="12"/>
  <c r="H17" i="12" s="1"/>
  <c r="D17" i="12"/>
  <c r="C17" i="12"/>
  <c r="G16" i="12"/>
  <c r="F16" i="12"/>
  <c r="D16" i="12"/>
  <c r="C16" i="12"/>
  <c r="G11" i="12"/>
  <c r="F11" i="12"/>
  <c r="D11" i="12"/>
  <c r="C11" i="12"/>
  <c r="G10" i="12"/>
  <c r="F10" i="12"/>
  <c r="D10" i="12"/>
  <c r="C10" i="12"/>
  <c r="G9" i="12"/>
  <c r="F9" i="12"/>
  <c r="H9" i="12" s="1"/>
  <c r="D9" i="12"/>
  <c r="C9" i="12"/>
  <c r="G6" i="12"/>
  <c r="F6" i="12"/>
  <c r="H6" i="12" s="1"/>
  <c r="D6" i="12"/>
  <c r="C6" i="12"/>
  <c r="F5" i="12"/>
  <c r="C5" i="12"/>
  <c r="D4" i="12"/>
  <c r="C4" i="12"/>
  <c r="F3" i="12"/>
  <c r="D3" i="12"/>
  <c r="C3" i="12"/>
  <c r="H59" i="29"/>
  <c r="G59" i="29"/>
  <c r="F59" i="29"/>
  <c r="E59" i="29"/>
  <c r="D59" i="29"/>
  <c r="C11" i="29"/>
  <c r="H10" i="29"/>
  <c r="H70" i="29" s="1"/>
  <c r="G10" i="29"/>
  <c r="G70" i="29" s="1"/>
  <c r="E10" i="29"/>
  <c r="D10" i="29"/>
  <c r="D70" i="29" s="1"/>
  <c r="H9" i="29"/>
  <c r="H48" i="29" s="1"/>
  <c r="G9" i="29"/>
  <c r="G48" i="29" s="1"/>
  <c r="E9" i="29"/>
  <c r="D9" i="29"/>
  <c r="D48" i="29" s="1"/>
  <c r="H8" i="29"/>
  <c r="H47" i="29" s="1"/>
  <c r="G8" i="29"/>
  <c r="E8" i="29"/>
  <c r="E47" i="29" s="1"/>
  <c r="D8" i="29"/>
  <c r="D47" i="29" s="1"/>
  <c r="H7" i="29"/>
  <c r="H35" i="29" s="1"/>
  <c r="G7" i="29"/>
  <c r="G35" i="29" s="1"/>
  <c r="E7" i="29"/>
  <c r="D7" i="29"/>
  <c r="D35" i="29" s="1"/>
  <c r="H6" i="29"/>
  <c r="H34" i="29" s="1"/>
  <c r="G6" i="29"/>
  <c r="G34" i="29" s="1"/>
  <c r="E6" i="29"/>
  <c r="E34" i="29" s="1"/>
  <c r="D6" i="29"/>
  <c r="D34" i="29" s="1"/>
  <c r="H5" i="29"/>
  <c r="H33" i="29" s="1"/>
  <c r="G5" i="29"/>
  <c r="G33" i="29" s="1"/>
  <c r="E5" i="29"/>
  <c r="D5" i="29"/>
  <c r="D33" i="29" s="1"/>
  <c r="H4" i="29"/>
  <c r="H27" i="29" s="1"/>
  <c r="G4" i="29"/>
  <c r="G27" i="29" s="1"/>
  <c r="E4" i="29"/>
  <c r="E27" i="29" s="1"/>
  <c r="D4" i="29"/>
  <c r="D27" i="29" s="1"/>
  <c r="H3" i="29"/>
  <c r="H26" i="29" s="1"/>
  <c r="G3" i="29"/>
  <c r="G11" i="29" s="1"/>
  <c r="E3" i="29"/>
  <c r="D3" i="29"/>
  <c r="D26" i="29" s="1"/>
  <c r="C12" i="28"/>
  <c r="H11" i="28"/>
  <c r="H71" i="28" s="1"/>
  <c r="G11" i="28"/>
  <c r="G71" i="28" s="1"/>
  <c r="E11" i="28"/>
  <c r="E71" i="28" s="1"/>
  <c r="D11" i="28"/>
  <c r="D71" i="28" s="1"/>
  <c r="H10" i="28"/>
  <c r="H49" i="28" s="1"/>
  <c r="G10" i="28"/>
  <c r="E10" i="28"/>
  <c r="E49" i="28" s="1"/>
  <c r="D10" i="28"/>
  <c r="H9" i="28"/>
  <c r="H48" i="28" s="1"/>
  <c r="G9" i="28"/>
  <c r="G48" i="28" s="1"/>
  <c r="E9" i="28"/>
  <c r="E48" i="28" s="1"/>
  <c r="D9" i="28"/>
  <c r="D48" i="28" s="1"/>
  <c r="H8" i="28"/>
  <c r="H60" i="28" s="1"/>
  <c r="G8" i="28"/>
  <c r="G60" i="28" s="1"/>
  <c r="E8" i="28"/>
  <c r="E60" i="28" s="1"/>
  <c r="D8" i="28"/>
  <c r="H7" i="28"/>
  <c r="H36" i="28" s="1"/>
  <c r="G7" i="28"/>
  <c r="G36" i="28" s="1"/>
  <c r="E7" i="28"/>
  <c r="E36" i="28" s="1"/>
  <c r="D7" i="28"/>
  <c r="D36" i="28" s="1"/>
  <c r="H6" i="28"/>
  <c r="H35" i="28" s="1"/>
  <c r="G6" i="28"/>
  <c r="G35" i="28" s="1"/>
  <c r="E6" i="28"/>
  <c r="E35" i="28" s="1"/>
  <c r="D6" i="28"/>
  <c r="H5" i="28"/>
  <c r="H34" i="28" s="1"/>
  <c r="G5" i="28"/>
  <c r="G34" i="28" s="1"/>
  <c r="E5" i="28"/>
  <c r="D5" i="28"/>
  <c r="D34" i="28" s="1"/>
  <c r="H4" i="28"/>
  <c r="H28" i="28" s="1"/>
  <c r="G4" i="28"/>
  <c r="E4" i="28"/>
  <c r="E28" i="28" s="1"/>
  <c r="D4" i="28"/>
  <c r="H3" i="28"/>
  <c r="H27" i="28" s="1"/>
  <c r="G3" i="28"/>
  <c r="G27" i="28" s="1"/>
  <c r="E3" i="28"/>
  <c r="E27" i="28" s="1"/>
  <c r="D3" i="28"/>
  <c r="D12" i="28" s="1"/>
  <c r="C12" i="26"/>
  <c r="H11" i="26"/>
  <c r="G11" i="26"/>
  <c r="G71" i="26" s="1"/>
  <c r="E11" i="26"/>
  <c r="E71" i="26" s="1"/>
  <c r="D11" i="26"/>
  <c r="D71" i="26" s="1"/>
  <c r="H10" i="26"/>
  <c r="H49" i="26" s="1"/>
  <c r="G10" i="26"/>
  <c r="G49" i="26" s="1"/>
  <c r="E10" i="26"/>
  <c r="E49" i="26" s="1"/>
  <c r="D10" i="26"/>
  <c r="D49" i="26" s="1"/>
  <c r="H9" i="26"/>
  <c r="G9" i="26"/>
  <c r="G48" i="26" s="1"/>
  <c r="E9" i="26"/>
  <c r="E48" i="26" s="1"/>
  <c r="D9" i="26"/>
  <c r="D48" i="26" s="1"/>
  <c r="H8" i="26"/>
  <c r="H60" i="26" s="1"/>
  <c r="G8" i="26"/>
  <c r="G60" i="26" s="1"/>
  <c r="E8" i="26"/>
  <c r="D8" i="26"/>
  <c r="D60" i="26" s="1"/>
  <c r="H7" i="26"/>
  <c r="G7" i="26"/>
  <c r="G36" i="26" s="1"/>
  <c r="E7" i="26"/>
  <c r="E36" i="26" s="1"/>
  <c r="D7" i="26"/>
  <c r="D36" i="26" s="1"/>
  <c r="H6" i="26"/>
  <c r="H35" i="26" s="1"/>
  <c r="G6" i="26"/>
  <c r="G35" i="26" s="1"/>
  <c r="E6" i="26"/>
  <c r="E35" i="26" s="1"/>
  <c r="D6" i="26"/>
  <c r="D35" i="26" s="1"/>
  <c r="H5" i="26"/>
  <c r="G5" i="26"/>
  <c r="G34" i="26" s="1"/>
  <c r="E5" i="26"/>
  <c r="E34" i="26" s="1"/>
  <c r="D5" i="26"/>
  <c r="D34" i="26" s="1"/>
  <c r="H4" i="26"/>
  <c r="H28" i="26" s="1"/>
  <c r="G4" i="26"/>
  <c r="E4" i="26"/>
  <c r="E28" i="26" s="1"/>
  <c r="D4" i="26"/>
  <c r="D28" i="26" s="1"/>
  <c r="H3" i="26"/>
  <c r="H27" i="26" s="1"/>
  <c r="G3" i="26"/>
  <c r="E3" i="26"/>
  <c r="D3" i="26"/>
  <c r="D27" i="26" s="1"/>
  <c r="C12" i="25"/>
  <c r="H11" i="25"/>
  <c r="G11" i="25"/>
  <c r="G71" i="25" s="1"/>
  <c r="E11" i="25"/>
  <c r="E71" i="25" s="1"/>
  <c r="D11" i="25"/>
  <c r="D71" i="25" s="1"/>
  <c r="H10" i="25"/>
  <c r="H49" i="25" s="1"/>
  <c r="G10" i="25"/>
  <c r="G49" i="25" s="1"/>
  <c r="E10" i="25"/>
  <c r="E49" i="25" s="1"/>
  <c r="D10" i="25"/>
  <c r="D49" i="25" s="1"/>
  <c r="H9" i="25"/>
  <c r="H48" i="25" s="1"/>
  <c r="G9" i="25"/>
  <c r="G48" i="25" s="1"/>
  <c r="E9" i="25"/>
  <c r="D9" i="25"/>
  <c r="D48" i="25" s="1"/>
  <c r="H8" i="25"/>
  <c r="H60" i="25" s="1"/>
  <c r="G8" i="25"/>
  <c r="G60" i="25" s="1"/>
  <c r="E8" i="25"/>
  <c r="E60" i="25" s="1"/>
  <c r="D8" i="25"/>
  <c r="D60" i="25" s="1"/>
  <c r="H7" i="25"/>
  <c r="H36" i="25" s="1"/>
  <c r="G7" i="25"/>
  <c r="E7" i="25"/>
  <c r="E36" i="25" s="1"/>
  <c r="D7" i="25"/>
  <c r="D36" i="25" s="1"/>
  <c r="H6" i="25"/>
  <c r="H35" i="25" s="1"/>
  <c r="G6" i="25"/>
  <c r="G35" i="25" s="1"/>
  <c r="I35" i="25" s="1"/>
  <c r="E6" i="25"/>
  <c r="E35" i="25" s="1"/>
  <c r="D6" i="25"/>
  <c r="D35" i="25" s="1"/>
  <c r="H5" i="25"/>
  <c r="H34" i="25" s="1"/>
  <c r="G5" i="25"/>
  <c r="E5" i="25"/>
  <c r="E34" i="25" s="1"/>
  <c r="D5" i="25"/>
  <c r="D34" i="25" s="1"/>
  <c r="H4" i="25"/>
  <c r="H28" i="25" s="1"/>
  <c r="G4" i="25"/>
  <c r="G28" i="25" s="1"/>
  <c r="I28" i="25" s="1"/>
  <c r="E4" i="25"/>
  <c r="E28" i="25" s="1"/>
  <c r="D4" i="25"/>
  <c r="D28" i="25" s="1"/>
  <c r="H3" i="25"/>
  <c r="H12" i="25" s="1"/>
  <c r="G3" i="25"/>
  <c r="G27" i="25" s="1"/>
  <c r="E3" i="25"/>
  <c r="D3" i="25"/>
  <c r="D12" i="25" s="1"/>
  <c r="C12" i="23"/>
  <c r="H11" i="23"/>
  <c r="H71" i="23" s="1"/>
  <c r="G11" i="23"/>
  <c r="E11" i="23"/>
  <c r="E71" i="23" s="1"/>
  <c r="D11" i="23"/>
  <c r="D71" i="23" s="1"/>
  <c r="H10" i="23"/>
  <c r="H49" i="23" s="1"/>
  <c r="G10" i="23"/>
  <c r="G49" i="23" s="1"/>
  <c r="E10" i="23"/>
  <c r="E49" i="23" s="1"/>
  <c r="D10" i="23"/>
  <c r="D49" i="23" s="1"/>
  <c r="H9" i="23"/>
  <c r="H48" i="23" s="1"/>
  <c r="G9" i="23"/>
  <c r="G48" i="23" s="1"/>
  <c r="E9" i="23"/>
  <c r="D9" i="23"/>
  <c r="D48" i="23" s="1"/>
  <c r="H8" i="23"/>
  <c r="H60" i="23" s="1"/>
  <c r="G8" i="23"/>
  <c r="G60" i="23" s="1"/>
  <c r="E8" i="23"/>
  <c r="E60" i="23" s="1"/>
  <c r="D8" i="23"/>
  <c r="D60" i="23" s="1"/>
  <c r="H7" i="23"/>
  <c r="H36" i="23" s="1"/>
  <c r="G7" i="23"/>
  <c r="E7" i="23"/>
  <c r="E36" i="23" s="1"/>
  <c r="D7" i="23"/>
  <c r="D36" i="23" s="1"/>
  <c r="H6" i="23"/>
  <c r="H35" i="23" s="1"/>
  <c r="G6" i="23"/>
  <c r="G35" i="23" s="1"/>
  <c r="E6" i="23"/>
  <c r="E35" i="23" s="1"/>
  <c r="D6" i="23"/>
  <c r="D35" i="23" s="1"/>
  <c r="H5" i="23"/>
  <c r="H34" i="23" s="1"/>
  <c r="G5" i="23"/>
  <c r="E5" i="23"/>
  <c r="E34" i="23" s="1"/>
  <c r="D5" i="23"/>
  <c r="D34" i="23" s="1"/>
  <c r="H4" i="23"/>
  <c r="H28" i="23" s="1"/>
  <c r="G4" i="23"/>
  <c r="G28" i="23" s="1"/>
  <c r="E4" i="23"/>
  <c r="E28" i="23" s="1"/>
  <c r="D4" i="23"/>
  <c r="D28" i="23" s="1"/>
  <c r="H3" i="23"/>
  <c r="H27" i="23" s="1"/>
  <c r="G3" i="23"/>
  <c r="G27" i="23" s="1"/>
  <c r="E3" i="23"/>
  <c r="D3" i="23"/>
  <c r="D27" i="23" s="1"/>
  <c r="C12" i="24"/>
  <c r="H11" i="24"/>
  <c r="H71" i="24" s="1"/>
  <c r="G11" i="24"/>
  <c r="I11" i="24" s="1"/>
  <c r="E11" i="24"/>
  <c r="E71" i="24" s="1"/>
  <c r="D11" i="24"/>
  <c r="D71" i="24" s="1"/>
  <c r="H10" i="24"/>
  <c r="H49" i="24" s="1"/>
  <c r="G10" i="24"/>
  <c r="G49" i="24" s="1"/>
  <c r="E10" i="24"/>
  <c r="E49" i="24" s="1"/>
  <c r="D10" i="24"/>
  <c r="H9" i="24"/>
  <c r="H48" i="24" s="1"/>
  <c r="G9" i="24"/>
  <c r="E9" i="24"/>
  <c r="E48" i="24" s="1"/>
  <c r="D9" i="24"/>
  <c r="D48" i="24" s="1"/>
  <c r="H8" i="24"/>
  <c r="H60" i="24" s="1"/>
  <c r="G8" i="24"/>
  <c r="G60" i="24" s="1"/>
  <c r="E8" i="24"/>
  <c r="E60" i="24" s="1"/>
  <c r="D8" i="24"/>
  <c r="D60" i="24" s="1"/>
  <c r="H7" i="24"/>
  <c r="H36" i="24" s="1"/>
  <c r="G7" i="24"/>
  <c r="E7" i="24"/>
  <c r="E36" i="24" s="1"/>
  <c r="D7" i="24"/>
  <c r="D36" i="24" s="1"/>
  <c r="H6" i="24"/>
  <c r="H35" i="24" s="1"/>
  <c r="G6" i="24"/>
  <c r="G35" i="24" s="1"/>
  <c r="I35" i="24" s="1"/>
  <c r="E6" i="24"/>
  <c r="E35" i="24" s="1"/>
  <c r="D6" i="24"/>
  <c r="D35" i="24" s="1"/>
  <c r="H5" i="24"/>
  <c r="H34" i="24" s="1"/>
  <c r="G5" i="24"/>
  <c r="I5" i="24" s="1"/>
  <c r="E5" i="24"/>
  <c r="E34" i="24" s="1"/>
  <c r="D5" i="24"/>
  <c r="D34" i="24" s="1"/>
  <c r="H4" i="24"/>
  <c r="H28" i="24" s="1"/>
  <c r="G4" i="24"/>
  <c r="G28" i="24" s="1"/>
  <c r="E4" i="24"/>
  <c r="E28" i="24" s="1"/>
  <c r="D4" i="24"/>
  <c r="D28" i="24" s="1"/>
  <c r="H3" i="24"/>
  <c r="H12" i="24" s="1"/>
  <c r="G3" i="24"/>
  <c r="E3" i="24"/>
  <c r="E27" i="24" s="1"/>
  <c r="D3" i="24"/>
  <c r="D12" i="24" s="1"/>
  <c r="C12" i="13"/>
  <c r="H11" i="13"/>
  <c r="G11" i="13"/>
  <c r="G71" i="13" s="1"/>
  <c r="E11" i="13"/>
  <c r="E71" i="13" s="1"/>
  <c r="D11" i="13"/>
  <c r="D71" i="13" s="1"/>
  <c r="H10" i="13"/>
  <c r="H49" i="13" s="1"/>
  <c r="G10" i="13"/>
  <c r="G49" i="13" s="1"/>
  <c r="E10" i="13"/>
  <c r="E49" i="13" s="1"/>
  <c r="D10" i="13"/>
  <c r="D49" i="13" s="1"/>
  <c r="H9" i="13"/>
  <c r="H48" i="13" s="1"/>
  <c r="G9" i="13"/>
  <c r="G48" i="13" s="1"/>
  <c r="E9" i="13"/>
  <c r="E48" i="13" s="1"/>
  <c r="D9" i="13"/>
  <c r="D48" i="13" s="1"/>
  <c r="H8" i="13"/>
  <c r="H60" i="13" s="1"/>
  <c r="G8" i="13"/>
  <c r="G60" i="13" s="1"/>
  <c r="E8" i="13"/>
  <c r="E60" i="13" s="1"/>
  <c r="D8" i="13"/>
  <c r="D60" i="13" s="1"/>
  <c r="H7" i="13"/>
  <c r="H36" i="13" s="1"/>
  <c r="G7" i="13"/>
  <c r="G36" i="13" s="1"/>
  <c r="E7" i="13"/>
  <c r="E36" i="13" s="1"/>
  <c r="D7" i="13"/>
  <c r="D36" i="13" s="1"/>
  <c r="H6" i="13"/>
  <c r="G6" i="13"/>
  <c r="G35" i="13" s="1"/>
  <c r="E6" i="13"/>
  <c r="E35" i="13" s="1"/>
  <c r="D6" i="13"/>
  <c r="D35" i="13" s="1"/>
  <c r="H5" i="13"/>
  <c r="H34" i="13" s="1"/>
  <c r="G5" i="13"/>
  <c r="G34" i="13" s="1"/>
  <c r="E5" i="13"/>
  <c r="E34" i="13" s="1"/>
  <c r="D5" i="13"/>
  <c r="D34" i="13" s="1"/>
  <c r="H4" i="13"/>
  <c r="G4" i="13"/>
  <c r="G28" i="13" s="1"/>
  <c r="E4" i="13"/>
  <c r="E28" i="13" s="1"/>
  <c r="D4" i="13"/>
  <c r="D28" i="13" s="1"/>
  <c r="H3" i="13"/>
  <c r="H27" i="13" s="1"/>
  <c r="G3" i="13"/>
  <c r="E3" i="13"/>
  <c r="D3" i="13"/>
  <c r="D27" i="13" s="1"/>
  <c r="O36" i="3"/>
  <c r="F4" i="13" l="1"/>
  <c r="F28" i="13" s="1"/>
  <c r="F5" i="25"/>
  <c r="F34" i="25" s="1"/>
  <c r="F9" i="25"/>
  <c r="F48" i="25" s="1"/>
  <c r="I35" i="26"/>
  <c r="I9" i="13"/>
  <c r="I11" i="13"/>
  <c r="F5" i="24"/>
  <c r="F34" i="24" s="1"/>
  <c r="F7" i="29"/>
  <c r="F35" i="29" s="1"/>
  <c r="H42" i="12"/>
  <c r="H49" i="12"/>
  <c r="I5" i="25"/>
  <c r="I60" i="25"/>
  <c r="I49" i="25"/>
  <c r="I71" i="28"/>
  <c r="H62" i="12"/>
  <c r="I4" i="29"/>
  <c r="I33" i="29"/>
  <c r="I34" i="29"/>
  <c r="I8" i="29"/>
  <c r="G47" i="29"/>
  <c r="H10" i="12"/>
  <c r="H18" i="12"/>
  <c r="H25" i="12"/>
  <c r="H26" i="12"/>
  <c r="H32" i="12"/>
  <c r="H45" i="12"/>
  <c r="E60" i="12"/>
  <c r="E61" i="12"/>
  <c r="E62" i="12"/>
  <c r="E48" i="25"/>
  <c r="F4" i="26"/>
  <c r="F28" i="26" s="1"/>
  <c r="F8" i="26"/>
  <c r="F60" i="26" s="1"/>
  <c r="I4" i="26"/>
  <c r="F9" i="26"/>
  <c r="F48" i="26" s="1"/>
  <c r="G28" i="26"/>
  <c r="I28" i="26" s="1"/>
  <c r="E60" i="26"/>
  <c r="I4" i="28"/>
  <c r="I35" i="28"/>
  <c r="F9" i="28"/>
  <c r="F48" i="28" s="1"/>
  <c r="E9" i="12"/>
  <c r="E10" i="12"/>
  <c r="E16" i="12"/>
  <c r="E17" i="12"/>
  <c r="E18" i="12"/>
  <c r="E23" i="12"/>
  <c r="E24" i="12"/>
  <c r="E25" i="12"/>
  <c r="E30" i="12"/>
  <c r="E31" i="12"/>
  <c r="E32" i="12"/>
  <c r="E37" i="12"/>
  <c r="E38" i="12"/>
  <c r="H57" i="12"/>
  <c r="I10" i="23"/>
  <c r="F5" i="28"/>
  <c r="F34" i="28" s="1"/>
  <c r="F7" i="28"/>
  <c r="F36" i="28" s="1"/>
  <c r="I6" i="13"/>
  <c r="F10" i="24"/>
  <c r="F49" i="24" s="1"/>
  <c r="I5" i="23"/>
  <c r="I7" i="23"/>
  <c r="I60" i="23"/>
  <c r="I60" i="26"/>
  <c r="I10" i="28"/>
  <c r="F11" i="28"/>
  <c r="F71" i="28" s="1"/>
  <c r="E44" i="12"/>
  <c r="E45" i="12"/>
  <c r="E49" i="12"/>
  <c r="E51" i="12"/>
  <c r="H61" i="12"/>
  <c r="I49" i="24"/>
  <c r="I35" i="23"/>
  <c r="I48" i="25"/>
  <c r="I60" i="28"/>
  <c r="F6" i="13"/>
  <c r="F35" i="13" s="1"/>
  <c r="F7" i="24"/>
  <c r="F36" i="24" s="1"/>
  <c r="I4" i="23"/>
  <c r="I4" i="13"/>
  <c r="I7" i="24"/>
  <c r="I60" i="24"/>
  <c r="F9" i="24"/>
  <c r="F48" i="24" s="1"/>
  <c r="I6" i="23"/>
  <c r="I48" i="23"/>
  <c r="I49" i="23"/>
  <c r="I7" i="25"/>
  <c r="F9" i="29"/>
  <c r="F48" i="29" s="1"/>
  <c r="F10" i="29"/>
  <c r="F70" i="29" s="1"/>
  <c r="E35" i="29"/>
  <c r="E11" i="12"/>
  <c r="H16" i="12"/>
  <c r="H19" i="12"/>
  <c r="E26" i="12"/>
  <c r="H30" i="12"/>
  <c r="H36" i="12"/>
  <c r="E43" i="12"/>
  <c r="H44" i="12"/>
  <c r="H50" i="12"/>
  <c r="H56" i="12"/>
  <c r="H59" i="12"/>
  <c r="F9" i="23"/>
  <c r="F48" i="23" s="1"/>
  <c r="I49" i="13"/>
  <c r="I9" i="24"/>
  <c r="F11" i="24"/>
  <c r="F71" i="24" s="1"/>
  <c r="I28" i="23"/>
  <c r="I8" i="23"/>
  <c r="I11" i="23"/>
  <c r="I8" i="26"/>
  <c r="E34" i="28"/>
  <c r="I6" i="29"/>
  <c r="F5" i="29"/>
  <c r="F33" i="29" s="1"/>
  <c r="E33" i="29"/>
  <c r="E48" i="29"/>
  <c r="I59" i="29"/>
  <c r="H11" i="12"/>
  <c r="E19" i="12"/>
  <c r="H23" i="12"/>
  <c r="E36" i="12"/>
  <c r="H37" i="12"/>
  <c r="H43" i="12"/>
  <c r="E50" i="12"/>
  <c r="H51" i="12"/>
  <c r="H55" i="12"/>
  <c r="E59" i="12"/>
  <c r="H60" i="12"/>
  <c r="F7" i="25"/>
  <c r="F36" i="25" s="1"/>
  <c r="F5" i="26"/>
  <c r="F34" i="26" s="1"/>
  <c r="I48" i="28"/>
  <c r="G28" i="28"/>
  <c r="I28" i="28" s="1"/>
  <c r="G49" i="28"/>
  <c r="I49" i="28" s="1"/>
  <c r="I10" i="29"/>
  <c r="F3" i="23"/>
  <c r="F27" i="23" s="1"/>
  <c r="I3" i="24"/>
  <c r="F3" i="29"/>
  <c r="F26" i="29" s="1"/>
  <c r="D27" i="24"/>
  <c r="H27" i="25"/>
  <c r="I27" i="25" s="1"/>
  <c r="F3" i="13"/>
  <c r="F27" i="13" s="1"/>
  <c r="F11" i="13"/>
  <c r="F71" i="13" s="1"/>
  <c r="F3" i="26"/>
  <c r="F27" i="26" s="1"/>
  <c r="H12" i="26"/>
  <c r="G12" i="28"/>
  <c r="G26" i="29"/>
  <c r="I26" i="29" s="1"/>
  <c r="H12" i="13"/>
  <c r="I3" i="13"/>
  <c r="E27" i="26"/>
  <c r="I27" i="28"/>
  <c r="D27" i="28"/>
  <c r="E4" i="12"/>
  <c r="E6" i="12"/>
  <c r="I34" i="13"/>
  <c r="I36" i="13"/>
  <c r="I60" i="13"/>
  <c r="I48" i="13"/>
  <c r="I28" i="24"/>
  <c r="G34" i="24"/>
  <c r="I34" i="24" s="1"/>
  <c r="G36" i="24"/>
  <c r="I36" i="24" s="1"/>
  <c r="G71" i="24"/>
  <c r="I71" i="24" s="1"/>
  <c r="E12" i="23"/>
  <c r="D27" i="25"/>
  <c r="G36" i="25"/>
  <c r="I36" i="25" s="1"/>
  <c r="I3" i="26"/>
  <c r="G27" i="26"/>
  <c r="I27" i="26" s="1"/>
  <c r="G12" i="26"/>
  <c r="F4" i="28"/>
  <c r="F28" i="28" s="1"/>
  <c r="D28" i="28"/>
  <c r="I8" i="28"/>
  <c r="I36" i="28"/>
  <c r="I48" i="29"/>
  <c r="I70" i="29"/>
  <c r="I5" i="13"/>
  <c r="I7" i="13"/>
  <c r="F9" i="13"/>
  <c r="F48" i="13" s="1"/>
  <c r="I10" i="13"/>
  <c r="D12" i="13"/>
  <c r="H28" i="13"/>
  <c r="I28" i="13" s="1"/>
  <c r="H35" i="13"/>
  <c r="I35" i="13" s="1"/>
  <c r="H71" i="13"/>
  <c r="I71" i="13" s="1"/>
  <c r="I4" i="24"/>
  <c r="I6" i="24"/>
  <c r="I8" i="24"/>
  <c r="I10" i="24"/>
  <c r="G27" i="24"/>
  <c r="D49" i="24"/>
  <c r="F4" i="23"/>
  <c r="F28" i="23" s="1"/>
  <c r="F6" i="23"/>
  <c r="F35" i="23" s="1"/>
  <c r="F8" i="23"/>
  <c r="F60" i="23" s="1"/>
  <c r="F10" i="23"/>
  <c r="F49" i="23" s="1"/>
  <c r="G12" i="23"/>
  <c r="G34" i="23"/>
  <c r="I34" i="23" s="1"/>
  <c r="G36" i="23"/>
  <c r="I36" i="23" s="1"/>
  <c r="E48" i="23"/>
  <c r="G71" i="23"/>
  <c r="I71" i="23" s="1"/>
  <c r="F3" i="25"/>
  <c r="F27" i="25" s="1"/>
  <c r="E27" i="25"/>
  <c r="I4" i="25"/>
  <c r="I6" i="25"/>
  <c r="I8" i="25"/>
  <c r="I11" i="25"/>
  <c r="H71" i="25"/>
  <c r="I71" i="25" s="1"/>
  <c r="H36" i="26"/>
  <c r="I7" i="26"/>
  <c r="H71" i="26"/>
  <c r="I71" i="26" s="1"/>
  <c r="I11" i="26"/>
  <c r="I36" i="26"/>
  <c r="F6" i="28"/>
  <c r="F35" i="28" s="1"/>
  <c r="D35" i="28"/>
  <c r="F5" i="13"/>
  <c r="F34" i="13" s="1"/>
  <c r="F7" i="13"/>
  <c r="F36" i="13" s="1"/>
  <c r="I8" i="13"/>
  <c r="E12" i="13"/>
  <c r="E27" i="13"/>
  <c r="F4" i="24"/>
  <c r="F28" i="24" s="1"/>
  <c r="F6" i="24"/>
  <c r="F35" i="24" s="1"/>
  <c r="F8" i="24"/>
  <c r="F60" i="24" s="1"/>
  <c r="G12" i="24"/>
  <c r="I12" i="24" s="1"/>
  <c r="C17" i="24" s="1"/>
  <c r="H27" i="24"/>
  <c r="G48" i="24"/>
  <c r="I48" i="24" s="1"/>
  <c r="I27" i="23"/>
  <c r="I9" i="23"/>
  <c r="E27" i="23"/>
  <c r="F4" i="25"/>
  <c r="F28" i="25" s="1"/>
  <c r="F6" i="25"/>
  <c r="F35" i="25" s="1"/>
  <c r="F8" i="25"/>
  <c r="F60" i="25" s="1"/>
  <c r="F10" i="25"/>
  <c r="F49" i="25" s="1"/>
  <c r="G34" i="25"/>
  <c r="I34" i="25" s="1"/>
  <c r="F6" i="26"/>
  <c r="F35" i="26" s="1"/>
  <c r="F10" i="26"/>
  <c r="F49" i="26" s="1"/>
  <c r="I49" i="26"/>
  <c r="F8" i="28"/>
  <c r="F60" i="28" s="1"/>
  <c r="D60" i="28"/>
  <c r="I27" i="29"/>
  <c r="I47" i="29"/>
  <c r="F8" i="13"/>
  <c r="F60" i="13" s="1"/>
  <c r="G12" i="13"/>
  <c r="G27" i="13"/>
  <c r="I27" i="13" s="1"/>
  <c r="F5" i="23"/>
  <c r="F34" i="23" s="1"/>
  <c r="F7" i="23"/>
  <c r="F36" i="23" s="1"/>
  <c r="F11" i="23"/>
  <c r="F71" i="23" s="1"/>
  <c r="I9" i="25"/>
  <c r="I10" i="25"/>
  <c r="F11" i="25"/>
  <c r="F71" i="25" s="1"/>
  <c r="E12" i="25"/>
  <c r="F12" i="25" s="1"/>
  <c r="C16" i="25" s="1"/>
  <c r="H34" i="26"/>
  <c r="I34" i="26" s="1"/>
  <c r="I5" i="26"/>
  <c r="I6" i="26"/>
  <c r="F7" i="26"/>
  <c r="F36" i="26" s="1"/>
  <c r="I9" i="26"/>
  <c r="H48" i="26"/>
  <c r="I48" i="26" s="1"/>
  <c r="I10" i="26"/>
  <c r="F11" i="26"/>
  <c r="F71" i="26" s="1"/>
  <c r="E12" i="26"/>
  <c r="I6" i="28"/>
  <c r="F10" i="28"/>
  <c r="F49" i="28" s="1"/>
  <c r="D49" i="28"/>
  <c r="I34" i="28"/>
  <c r="I35" i="29"/>
  <c r="D12" i="26"/>
  <c r="I3" i="28"/>
  <c r="I5" i="28"/>
  <c r="I7" i="28"/>
  <c r="I9" i="28"/>
  <c r="I11" i="28"/>
  <c r="H12" i="28"/>
  <c r="I12" i="28" s="1"/>
  <c r="C17" i="28" s="1"/>
  <c r="E26" i="29"/>
  <c r="E70" i="29"/>
  <c r="H3" i="12"/>
  <c r="F4" i="29"/>
  <c r="F27" i="29" s="1"/>
  <c r="F6" i="29"/>
  <c r="F34" i="29" s="1"/>
  <c r="F8" i="29"/>
  <c r="F47" i="29" s="1"/>
  <c r="E3" i="12"/>
  <c r="I5" i="29"/>
  <c r="I7" i="29"/>
  <c r="I9" i="29"/>
  <c r="F3" i="28"/>
  <c r="F27" i="28" s="1"/>
  <c r="I3" i="29"/>
  <c r="D11" i="29"/>
  <c r="H11" i="29"/>
  <c r="I11" i="29" s="1"/>
  <c r="F3" i="24"/>
  <c r="F27" i="24" s="1"/>
  <c r="F10" i="13"/>
  <c r="F49" i="13" s="1"/>
  <c r="I3" i="25"/>
  <c r="E11" i="29"/>
  <c r="H5" i="12"/>
  <c r="I3" i="23"/>
  <c r="E12" i="24"/>
  <c r="F12" i="24" s="1"/>
  <c r="C16" i="24" s="1"/>
  <c r="D12" i="23"/>
  <c r="H12" i="23"/>
  <c r="G12" i="25"/>
  <c r="I12" i="25" s="1"/>
  <c r="C17" i="25" s="1"/>
  <c r="E12" i="28"/>
  <c r="F12" i="28" s="1"/>
  <c r="C16" i="28" s="1"/>
  <c r="E5" i="12"/>
  <c r="F4" i="12"/>
  <c r="H4" i="12" s="1"/>
  <c r="I12" i="13" l="1"/>
  <c r="C17" i="13" s="1"/>
  <c r="I12" i="23"/>
  <c r="C17" i="23" s="1"/>
  <c r="F12" i="13"/>
  <c r="C16" i="13" s="1"/>
  <c r="F11" i="29"/>
  <c r="F12" i="23"/>
  <c r="C16" i="23" s="1"/>
  <c r="I12" i="26"/>
  <c r="C17" i="26" s="1"/>
  <c r="F12" i="26"/>
  <c r="C16" i="26" s="1"/>
  <c r="I27" i="24"/>
  <c r="A1" i="24" l="1"/>
  <c r="A1" i="26"/>
  <c r="A1" i="23"/>
  <c r="A1" i="29"/>
  <c r="A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  <author>tc={DA598741-DC3D-4455-B4E4-F114EFB3E9CB}</author>
  </authors>
  <commentList>
    <comment ref="A9" authorId="0" shapeId="0" xr:uid="{4A3AB550-54D6-4DA8-8906-85A182C1DF1E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25C7DB21-6B95-4673-983C-16AE4D9FB134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E47F1442-A487-4476-BF2A-DD52FFBAA671}">
      <text>
        <r>
          <rPr>
            <sz val="22"/>
            <color indexed="81"/>
            <rFont val="Tahoma"/>
            <family val="2"/>
          </rPr>
          <t>Columna H- S : si la tarea hace parte del plan relacionar el código que tiene en el mismo. Esto se diligencia por PyGR una vez se tengan definidos todos los planes.</t>
        </r>
      </text>
    </comment>
    <comment ref="J250" authorId="1" shapeId="0" xr:uid="{0051BD2B-9191-4312-B8E8-4A7D82964EE4}">
      <text>
        <r>
          <rPr>
            <sz val="11"/>
            <color theme="1"/>
            <rFont val="Calibri"/>
            <family val="2"/>
            <scheme val="minor"/>
          </rPr>
          <t>Comentario:
    los misionales participan en estas mesas?
Leydi Posada: En el 2021 no lo hicieron, la idea es que lo hagan en el 2022, es una propuesta</t>
        </r>
      </text>
    </comment>
  </commentList>
</comments>
</file>

<file path=xl/sharedStrings.xml><?xml version="1.0" encoding="utf-8"?>
<sst xmlns="http://schemas.openxmlformats.org/spreadsheetml/2006/main" count="1795" uniqueCount="902">
  <si>
    <t>Productos</t>
  </si>
  <si>
    <t>Responsable (Área)</t>
  </si>
  <si>
    <t>Subgerente Técnico</t>
  </si>
  <si>
    <t>Gestión Misional y de Gobierno</t>
  </si>
  <si>
    <t>Subgerente Financiero</t>
  </si>
  <si>
    <t>Eficiencia Administrativa</t>
  </si>
  <si>
    <t>Proyecto</t>
  </si>
  <si>
    <t>Actividades</t>
  </si>
  <si>
    <t>Sub-actividades</t>
  </si>
  <si>
    <t>Fecha fin</t>
  </si>
  <si>
    <t>Fecha inicio</t>
  </si>
  <si>
    <t>Competitividad e Infraestructuras Estratégicas</t>
  </si>
  <si>
    <t>Optimizar la gestión de la inversión de los recursos
públicos</t>
  </si>
  <si>
    <t xml:space="preserve">Optimizar los recursos y actividades misionales en proyectos estratégicos del Gobierno Nacional. </t>
  </si>
  <si>
    <t>Peso%</t>
  </si>
  <si>
    <t>Gestión Financiera</t>
  </si>
  <si>
    <t>Líder del Proyecto</t>
  </si>
  <si>
    <t>Plan Institucional de Desarrollo Administrativo</t>
  </si>
  <si>
    <t>Fortalecer los mecanismos de promoción de transparencia y acceso a la información pública, participación y atención de los grupos de interés de la Entidad.</t>
  </si>
  <si>
    <t>Mejorar el desempeño de la gestión institucional a través de la implementación de los componentes de la política de eficiencia administrativa.</t>
  </si>
  <si>
    <t>Fortalecer las competencias de los colaboradores de la Entidad por medio de la implementación de los componentes de la política de gestión del talento humano.</t>
  </si>
  <si>
    <t>Promover el uso de las TIC  con la implementación de la estrategia de Gobierno en Línea 3.2.</t>
  </si>
  <si>
    <t>Subgerente Administrativo</t>
  </si>
  <si>
    <t>Informe de avance de la ejecución de  los planes de trabajo para los componentes: Rendición de Cuentas, Gestión del Riesgo de Corrupción y Servicio al Ciudadano.</t>
  </si>
  <si>
    <t>Informe de avance de la ejecución de  los  planes de trabajo para los componentes: Seguridad y Privacidad de la Información ,TIC para Servicios, TIC para Gobierno Abierto y TIC para la Gestión.</t>
  </si>
  <si>
    <t>Informe de avance de la ejecución de  los  planes relacionados con los componentes: Gestión de Calidad, Cero Papel, Racionalización de Trámites y Gestión Documental.</t>
  </si>
  <si>
    <t>Informe de avance de la ejecución de  los planes de trabajo asociados al cumplimiento de las directrices de la Política de Gestión del Talento Humano.</t>
  </si>
  <si>
    <t>Gobierno en Línea</t>
  </si>
  <si>
    <t xml:space="preserve">Gestión del Talento Humano
</t>
  </si>
  <si>
    <t xml:space="preserve">Transparencia, Participación y Servicio al Ciudadano
</t>
  </si>
  <si>
    <t xml:space="preserve">Buen gobierno
</t>
  </si>
  <si>
    <t xml:space="preserve">Políticas  de Desarrollo Administrativo </t>
  </si>
  <si>
    <t>Estrategias transversales
PND</t>
  </si>
  <si>
    <t>Objetivo Estratégico
FONADE</t>
  </si>
  <si>
    <t>Objetivo  PND</t>
  </si>
  <si>
    <t>Ejecutar los proyectos con calidad y oportunidad</t>
  </si>
  <si>
    <t>Afianzar la lucha contra la corrupción, transparencia y rendición de cuentas 
Promover la eficiencia y eficacia administrativa 
Optimizar la gestión de la información</t>
  </si>
  <si>
    <t>Plataforma Estrategica</t>
  </si>
  <si>
    <t>Información asociada a productos</t>
  </si>
  <si>
    <t>Información asociada a las actividades</t>
  </si>
  <si>
    <t>COMENTARIOS AL REPORTE
Unidad de medida 1= Numero; 2= Porcentaje</t>
  </si>
  <si>
    <t>Indicador</t>
  </si>
  <si>
    <r>
      <t xml:space="preserve">Diagnóstico entregado / Diagnóstico programado
</t>
    </r>
    <r>
      <rPr>
        <i/>
        <u/>
        <sz val="11"/>
        <rFont val="Calibri Light"/>
        <family val="2"/>
        <scheme val="major"/>
      </rPr>
      <t xml:space="preserve">
(IND.Eficacia)</t>
    </r>
  </si>
  <si>
    <r>
      <t xml:space="preserve">Propuesta presentada/propuesta programada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</si>
  <si>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Número de actividades ejecutadas / Número de actividades progarmadas * 100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</si>
  <si>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Informe entregado/ Informe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</si>
  <si>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publicado/Documento programado a formalizar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</si>
  <si>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 / Documento programado a modificar
</t>
    </r>
    <r>
      <rPr>
        <i/>
        <u/>
        <sz val="11"/>
        <color theme="1"/>
        <rFont val="Calibri Light"/>
        <family val="2"/>
        <scheme val="major"/>
      </rPr>
      <t xml:space="preserve">
(IND.Eficacia)</t>
    </r>
  </si>
  <si>
    <r>
      <t xml:space="preserve">Modelo de negocio entregado/Modelo de negocio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</si>
  <si>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t xml:space="preserve">Documento de Manual de Supervisión e Interventoría propuesto.
</t>
  </si>
  <si>
    <t>Fecha Formulación:</t>
  </si>
  <si>
    <t>INDICADORES Y METAS</t>
  </si>
  <si>
    <t>NOMBRE DEL INDICADOR</t>
  </si>
  <si>
    <t>FORMULA DEL INDICADOR</t>
  </si>
  <si>
    <t>UNIDAD DE MEDIDA</t>
  </si>
  <si>
    <t>FECHA INICIO DE MEDICIÓN</t>
  </si>
  <si>
    <t>META PROPUESTA</t>
  </si>
  <si>
    <t>Nombre Actividad</t>
  </si>
  <si>
    <t>Peso</t>
  </si>
  <si>
    <t>Responsable x Actividad</t>
  </si>
  <si>
    <t>Fecha de Inicio</t>
  </si>
  <si>
    <t>Fecha de Terminación</t>
  </si>
  <si>
    <t>Subgerencia Administrativa
Área planeación y Gestión de Riesgos
Área Servicios Administrativos</t>
  </si>
  <si>
    <t xml:space="preserve">Área Talento Humano
</t>
  </si>
  <si>
    <t>Subgerencia Administrativa
Organización y Métodos
Área Servicios Administrativos</t>
  </si>
  <si>
    <t xml:space="preserve">Subgerencia Administrativa
Área planeación y Gestión de Riesgo
Área Tecnología de la Información
</t>
  </si>
  <si>
    <t>BSC- Perspectiva</t>
  </si>
  <si>
    <t xml:space="preserve">Procesos Internos </t>
  </si>
  <si>
    <t>Financiera</t>
  </si>
  <si>
    <t xml:space="preserve">Clientes </t>
  </si>
  <si>
    <t>Talento Humano</t>
  </si>
  <si>
    <t>Proyecto 2</t>
  </si>
  <si>
    <t>ID</t>
  </si>
  <si>
    <t xml:space="preserve">Actividad  </t>
  </si>
  <si>
    <t>% Avance Esperado Temporal</t>
  </si>
  <si>
    <t>Indicador Temporal</t>
  </si>
  <si>
    <t>Hitos a Cumplir en el Periodo</t>
  </si>
  <si>
    <t>Hitos cumplidos</t>
  </si>
  <si>
    <t>Indicador Hitos</t>
  </si>
  <si>
    <t>Total Proyecto</t>
  </si>
  <si>
    <t>Proyecto 4</t>
  </si>
  <si>
    <t>Proyecto 3</t>
  </si>
  <si>
    <t>Proyecto 5</t>
  </si>
  <si>
    <t>Proyecto 1</t>
  </si>
  <si>
    <t>NOMBRE PROYECTO PLAN ESTRATEGICO 2015-2018</t>
  </si>
  <si>
    <t>Hitos a Cumplir al corte</t>
  </si>
  <si>
    <t>Hitos Cumplidos</t>
  </si>
  <si>
    <t>Cumplimiento de Hitos</t>
  </si>
  <si>
    <t>%  Avance Actual</t>
  </si>
  <si>
    <t>Cumplimiento Temporal</t>
  </si>
  <si>
    <t>CUMPLIMIENTO CONSOLIDADO</t>
  </si>
  <si>
    <t>SUBGERENTE TECNICO</t>
  </si>
  <si>
    <t>NOMBRE PROYECTO PLAN ESTRATEGICO 2014-2018</t>
  </si>
  <si>
    <t>Realizar el análisis de las situación actual de la  línea de estructuración de proyectos  de FONADE y el benchmark realizado.</t>
  </si>
  <si>
    <t>Documento de caracterización de la línea de negocio de estructuración de proyectos.</t>
  </si>
  <si>
    <t>Subgerente Técnico
Subgerente Financiero</t>
  </si>
  <si>
    <t>01/02/201</t>
  </si>
  <si>
    <t>Propuedsta de metodología para la identificación, selección y priorización  de proyectos susceptibles  de ser estructurados</t>
  </si>
  <si>
    <t>Formular la propuesta de la estratégia operativa y comercial de la estructuración de proyectos</t>
  </si>
  <si>
    <t>Propuesta de estratégia operativa y comercial</t>
  </si>
  <si>
    <t>Realizar el diseño conceptual del área comercial en FONADE</t>
  </si>
  <si>
    <t>Desarrollar la propuesta de esquema operativo del área comecial de FONADE (funciones, perfiles)</t>
  </si>
  <si>
    <t>Formular y presentar el plan para la impelemntacion del área comercial</t>
  </si>
  <si>
    <t>Crear el área comercial y conformar el equipo comercial base</t>
  </si>
  <si>
    <t>Formular y presentar la propuesta de Política comercial</t>
  </si>
  <si>
    <t>OPTIMIZACIÓN DE LA LIQUIDACIÓN DE CONVENIOS</t>
  </si>
  <si>
    <t>Plan de liquidación de convenios</t>
  </si>
  <si>
    <t>Certificados de capacitación y/o entrenamiento a supervisores de proyecto</t>
  </si>
  <si>
    <t xml:space="preserve">Realizar un diagnostico del estado de la rentabilidad de convenios </t>
  </si>
  <si>
    <t>Proponer y ejecutar los ajustes al modelo de costeo de negocios.</t>
  </si>
  <si>
    <t>Adelantar la consultoría para la definición de las necesidades para la implementación del sistema ERP de la entidad.</t>
  </si>
  <si>
    <t>Establecer el  presupuesto requerido para la adquisición del ERP acorde con las necesidades  identificadas y priorizar los módulos a adquirir  a partir del resultado del mismo.</t>
  </si>
  <si>
    <t>Contratar la implementación del ERP acorde con el alcance definido</t>
  </si>
  <si>
    <t>Contrato</t>
  </si>
  <si>
    <t>Desarrollo del sistema FOCUS para el control y seguimiento de proyectos, acorde con las especificaciones definidas por la subgerencia Técnica.</t>
  </si>
  <si>
    <t>Definir la politica para el cálculo, negociación y seguimiento de ingresos operacionales directos</t>
  </si>
  <si>
    <t>Diseñar los mecanismos para seguimiento y control de la política de negociación</t>
  </si>
  <si>
    <t>Fortalecimiento de la línea de Estructuración de Proyectos</t>
  </si>
  <si>
    <t>Presentar el análisis, las recomendaciones y el plan para la implementación de fortalecimiento de la línea de negocio de estructuración de proyectos</t>
  </si>
  <si>
    <t>Ejecutar las acciones del plan de implementación que determine FONADE para el fortalecimiento de la línea de negocio de structuración de proyectos</t>
  </si>
  <si>
    <t xml:space="preserve">Informe de análisis y recomendaciones para la linea de estructuración de proyectos.
Plan de Implementación </t>
  </si>
  <si>
    <t xml:space="preserve">Soporte de ejecución de acciones de fortalecimiento de corto plazo.  
Propuesta  de proceso de estructuración de proyectos. </t>
  </si>
  <si>
    <t>Optimizar la gestión de la inversión de los recursos públicos</t>
  </si>
  <si>
    <t>Mejoramiento de la suoervisión de proyectos</t>
  </si>
  <si>
    <t>Manual de supervisión e inteventoría de FONADE aprobado y publicado</t>
  </si>
  <si>
    <t>Subgerencia Técnica
Area de organización y metodos</t>
  </si>
  <si>
    <t>Definir plan de capacitación y/o entrenamiento dirigido a supervisores de proyecto.</t>
  </si>
  <si>
    <t>Formalizar los ajustes MMI002 Manual de supervisión e interventoría de FONADE</t>
  </si>
  <si>
    <t>Subgerente Técnico
Subgerente Administrativa 
 Área de Talento Humano</t>
  </si>
  <si>
    <t>Ejecutar plan de capacitación  y/o entrenamiento dirigido a suoervisores de proyecto</t>
  </si>
  <si>
    <t>Plan de capacitación y/o entrenamiento a supervisores de proyecto definido.</t>
  </si>
  <si>
    <t>Definir mecanismo de evaluación dirigdo a aspirantes al rol de supervisor de proyecto</t>
  </si>
  <si>
    <t>Mecanismo de evaluación diseñado</t>
  </si>
  <si>
    <t>0|/0/2017</t>
  </si>
  <si>
    <t>Implementar mecanismo de evalaución a aspirante al rol de supervisor de proyecto</t>
  </si>
  <si>
    <t xml:space="preserve">Informe con resultados de mecanismo de evaluación aplicados  a los supervisores de proyectos </t>
  </si>
  <si>
    <t>Determinar factibilidad de incorporar clausula en contratos de superviosres respecto a acciones resultado de la evaluación</t>
  </si>
  <si>
    <t>14.3%</t>
  </si>
  <si>
    <t>Formular  propuesta de metodología para la identificación, selección y priorización  de proyectos susceptibles  de ser estructurados por FONADE.</t>
  </si>
  <si>
    <t>Optimización de la liquidación de Convenios</t>
  </si>
  <si>
    <t>Definir el plan de liquidacion de convenios de la vigencia priorizando los mísmos por su antigüedad y/o materialidad.</t>
  </si>
  <si>
    <t xml:space="preserve">Subgerente de contratación </t>
  </si>
  <si>
    <t>Subgerencia de Con tratación 
Areas de la sub gerencia técnica.
Area de seguimiento, controversias contractuales y liquidaciones.
Area de Contabilidad</t>
  </si>
  <si>
    <t>Areas de la sub gerencia técnica.
Area de seguimiento, controversias contractuales y Liquidaciones</t>
  </si>
  <si>
    <t>Informe de avance en la Liquidaciónd e Convenios</t>
  </si>
  <si>
    <t>Ejecutar el plan de liquidación de convenios de la vigencia definido</t>
  </si>
  <si>
    <t>Promover la sostenibilidad Operacional de la entidad en el largo plazo buscando el equilibrio entre sus ingresos y gastos asociados con el giro del negocio</t>
  </si>
  <si>
    <t>Competitividad e infraestructuras estratégicas</t>
  </si>
  <si>
    <t>Promover la efificancia y efeicacia administrativa</t>
  </si>
  <si>
    <t>Documento de diseño conceptual del área comercial</t>
  </si>
  <si>
    <t>Docuemneto de propuesta de esquema operativo</t>
  </si>
  <si>
    <t>Plan de implementación del área comercial</t>
  </si>
  <si>
    <t xml:space="preserve">Acto administrativo e informe de avance de creación  del área comercial y </t>
  </si>
  <si>
    <t>Documento de propuesta de política comercial</t>
  </si>
  <si>
    <t>Subgerente  Financiero
Subgerente Técnico</t>
  </si>
  <si>
    <t>Gerente General
Subgerente  Financiero
Subgerente Administrativo
Subgerente Técnico</t>
  </si>
  <si>
    <t>Promover la sostenibilidad operacional de la entidad en el largon plazo buscando el equilibrio entre ingresos y gastos asociados con el giro del negocio</t>
  </si>
  <si>
    <t>Definición de las Políticas de Neogciación</t>
  </si>
  <si>
    <t>Documento de diagnostico de negociación de convenios</t>
  </si>
  <si>
    <t>Propuesta de modelo de negocio ajustado</t>
  </si>
  <si>
    <t>Documento de Propuesta de política de negociación</t>
  </si>
  <si>
    <t>Propuesta de mecanismos para el control y seguimiento de la politica de negociación</t>
  </si>
  <si>
    <t>Subgerente financiero
Area de planeación y control fianciero</t>
  </si>
  <si>
    <t>Fortalecer las competencias del personal e implementar mecanismos que soporten eficaz y eficientemente los procesos  institucionales</t>
  </si>
  <si>
    <t>Buen Gobierno</t>
  </si>
  <si>
    <t>Promover la eficiencia y eficacia administrativa
Optimizar la gestión de la información</t>
  </si>
  <si>
    <t>Eficiencia Administrativa/ Gobierno en Línea</t>
  </si>
  <si>
    <t>Fortalecimiento e integración de los sistemas de información de FONADE</t>
  </si>
  <si>
    <t>Documento de levantamien to de necesidades de manejo de información</t>
  </si>
  <si>
    <t>Documento de estudio de mercado.
Presentación alcance ERP a adquirir</t>
  </si>
  <si>
    <t>Informe de Avance de desarrollo</t>
  </si>
  <si>
    <t>Gerente Área de Tecnología de la Información</t>
  </si>
  <si>
    <t>Gerente área de tecnología de la información
Gerentes de área de la Entidad</t>
  </si>
  <si>
    <t>15/0272017</t>
  </si>
  <si>
    <t>15/092017</t>
  </si>
  <si>
    <t>Fortalecer las competencias del personal e implementar mecanismos que soporten eficaz y eficientemente los procesos.</t>
  </si>
  <si>
    <t>PLAN ISNTITUCIONAL DE DESARROLLO ADMINISTRATIVO</t>
  </si>
  <si>
    <t>Proyecto 6</t>
  </si>
  <si>
    <t>Proyecto 7</t>
  </si>
  <si>
    <t xml:space="preserve">Revisión y actualización del procedimiento de nuevos negocios </t>
  </si>
  <si>
    <t>Revisión de los puntos de control  y actualización de la ficha</t>
  </si>
  <si>
    <t>Socialización y divulgación de la metodología</t>
  </si>
  <si>
    <t xml:space="preserve">ACTUALIZACIÓN DE LA  METODOLOGÍA PARA NUEVOS NEGOCIOS </t>
  </si>
  <si>
    <t>Plan de Acción Institucional de FONADE - 2018</t>
  </si>
  <si>
    <t>OPTIMIZACIÓN DEL  SEGUIMIENTO A LA SUPERVISIÓN DE PROYECTOS</t>
  </si>
  <si>
    <t>Formalizar los ajustes al MMI002 Manual de Supervisión e Interventoría de FONADE, que incluya la  estandarización  del informe mensual de supervisión.</t>
  </si>
  <si>
    <t>Desarrollar el protocolo del proceso de selección, contratación y seguimiento a los supervisores</t>
  </si>
  <si>
    <t>OPTIMIZACIÓN EN LA LIQUIDACIÓN DE CONVENIOS Y CONTRATOS DERIVADOS Y DE FUNCIONAMIENTO EN LA ENTIDAD</t>
  </si>
  <si>
    <t xml:space="preserve">Realizar un inventario de los convenios y contratos a liquidar (derivados y de funcionamiento). Determinar la estrategia  y el plan de liquidación de los convenios y contratos, priorizándolos  por materialidad, competencia, complejidad y antigüedad.
</t>
  </si>
  <si>
    <t>Realizar el análisis de causas e identificar  responsabilidades por la no liquidación de convenios y contratos  en el tiempo definido.  Tomar las acciones pertinentes en cada caso</t>
  </si>
  <si>
    <t>Ejecutar el plan de liquidación de convenios definido para la vigencia.</t>
  </si>
  <si>
    <t>OPTIMIZACIÓN DE LOS ACUERDOS DE NIVELES DE SERVICIO EN EL PROCESO DE GESTIÓN DE PROVEEDORES</t>
  </si>
  <si>
    <t>Identificar y caracterizar los servicios que se prestan en el proceso de gestión de proveedores.</t>
  </si>
  <si>
    <t xml:space="preserve">Optimizar, formalizar y socializar los niveles  de servicios para las solicitudes radicadas en el Área de Planeación Contractual. </t>
  </si>
  <si>
    <t xml:space="preserve">Diseñar e implementar los mecanismos para el seguimiento y control de los acuerdos de niveles de servicio </t>
  </si>
  <si>
    <t>GESTIÓN INTEGRAL DE NUEVOS NEGOCIOS</t>
  </si>
  <si>
    <t xml:space="preserve">Definición del alcance del manual para nuevos negocios
</t>
  </si>
  <si>
    <t xml:space="preserve">Definición de Metodología para el levantamiento del perfil de riesgos de nuevo negocio previa aplicación en los negocios vigentes
</t>
  </si>
  <si>
    <t>Realizar el proceso de selección y contratación de la implementación e implantación de un sistema ERP para FONADE.</t>
  </si>
  <si>
    <t>Ejecución del contrato de implementación e implantación del ERP de acuerdo al plan de trabajo definido y los módulos priorizados por el comité de gerencia para la vigencia 2018</t>
  </si>
  <si>
    <t>Identificación del estado actual de los bienes inmuebles y definición del plan de acción en  relación a la evaluación que se haga a cada predio</t>
  </si>
  <si>
    <t>Aprobación del plan de acción</t>
  </si>
  <si>
    <t>OPTIMIZACIÓN  GESTION DE ACTIVOS</t>
  </si>
  <si>
    <t>EVALUACIÓN DE LA ESTRUCTURA ACTUAL DE FONADE VS LA NECESIDAD DE LAS ÁREAS</t>
  </si>
  <si>
    <t xml:space="preserve">Elaborar propuesta de optimización  y ajuste de acuerdo  con  las necesidades de cada área </t>
  </si>
  <si>
    <t>PLAN INSTITUCIONAL DE GESTIÓN Y DESEMPEÑO</t>
  </si>
  <si>
    <t xml:space="preserve">IMPLEMENTACIÓN DEL ERP
</t>
  </si>
  <si>
    <t>IMPLEMENTACIÓN ERP</t>
  </si>
  <si>
    <t>Fortalecer a fona de en la definición de la ruta estratégica que guiara la gestión institucional.</t>
  </si>
  <si>
    <t>Orientar la gestión  con valores para resultados de fonade; esto para  el logro de resultados en el marco de la integridad , en dos perspectivas, la primera asociada a la operación de la organización y la segunda asociada a la relación estado ciudadano.</t>
  </si>
  <si>
    <t>Promover en la entidad el seguimiento a la gestión y su desempeño, a fin de conocer permanentemente los avances en la consecución  de los resultados previstos en su marco estratégico.</t>
  </si>
  <si>
    <t>Implementar acciones para garantizar el adecuado flujo de información interna y externa, lo que permitirá una adecuada interacción con los ciudadanos.</t>
  </si>
  <si>
    <t>Promover el desarrollo de mecanismos de experimentación e innovación para desarrollar soluciones eficiente en cuanto a: tiempo, espacio y recursos económicos a través de la facilitación del aprendizaje y la adaptación a las nuevas tecnologías interconectando el conocimiento entre los servidores y las dependencias, promoviendo buenas pacticos de gestión</t>
  </si>
  <si>
    <t>Promover el mejoramiento continuo mediante la implementación de acciones, métodos y procedimientos de control y de gestión del riesgo, así como mecanismos para la prevención y evaluación de este.</t>
  </si>
  <si>
    <t>Proyecto 8</t>
  </si>
  <si>
    <t>Proyecto 9</t>
  </si>
  <si>
    <t>Ejecución del plan de acción aprobado</t>
  </si>
  <si>
    <t>Realizar el análisis del estado actual de la Planta de Personal Vs las necesidades operativas de cada</t>
  </si>
  <si>
    <t>SUBGERENTE DDE CONTRATACIÓN</t>
  </si>
  <si>
    <t>SUBGERENCIA ADMINISTRATIVA</t>
  </si>
  <si>
    <t>% Avance al  31-07-2108</t>
  </si>
  <si>
    <t xml:space="preserve">PERIODICIDAD </t>
  </si>
  <si>
    <t>OBJETIVO DE LA INICIATIVA</t>
  </si>
  <si>
    <t>RESPONSABLE DE LA INICIATIVA</t>
  </si>
  <si>
    <t>Peso por Actividad</t>
  </si>
  <si>
    <t>Peso por Tarea</t>
  </si>
  <si>
    <t xml:space="preserve"> CÓDIGO PLAN ANTICORRUPCIÓN Y DE ATENCIÓN AL CIUDADANO</t>
  </si>
  <si>
    <t>CÓDIGO PLAN INSTITUCIONAL DE GESTIÓN Y DESEMPEÑO</t>
  </si>
  <si>
    <t>CÓDIGO PLAN DE MEJORAMIENTO ENTES DE CONTROL</t>
  </si>
  <si>
    <t>CÓDIGO PLANES DECRETO 612</t>
  </si>
  <si>
    <t>Tareas para desarrollar la actividad</t>
  </si>
  <si>
    <t>Responsable x Tarea</t>
  </si>
  <si>
    <t>Producto</t>
  </si>
  <si>
    <t>CÓDIGO</t>
  </si>
  <si>
    <t xml:space="preserve">PONDERACIÓN EN PLAN </t>
  </si>
  <si>
    <t>CÓDIGO PLAN DE MEJORAMIENTO INTERNO</t>
  </si>
  <si>
    <t>CÓDIGO PLAN DE ACCIÓN INSTITUCIONAL</t>
  </si>
  <si>
    <t>CÓDIGO:</t>
  </si>
  <si>
    <t>VERSIÓN:</t>
  </si>
  <si>
    <t>VIGENCIA:</t>
  </si>
  <si>
    <t>FORMATO PLAN DE ACCIÓN</t>
  </si>
  <si>
    <t>DIRECCIONAMIENTO ESTRATÉGICO</t>
  </si>
  <si>
    <t>F-DE-07</t>
  </si>
  <si>
    <t xml:space="preserve">Presupuesto Asignado </t>
  </si>
  <si>
    <t>OPTIMIZAR LA GESTIÓN INSTITUCIONAL FORTALECIENDO EL MODELO INTEGRADO DE PLANEACIÓN Y GESTIÓN AL INTERIOR DE LA ENTIDAD, PARA LOGRAR UNA ADECUADA GESTIÓN MISIONAL ACOMPAÑADA DE LAS MEJORES PRÁCTICAS EN LA ADMINISTRACIÓN PÚBLICA</t>
  </si>
  <si>
    <t>Porcentaje</t>
  </si>
  <si>
    <t>N/A</t>
  </si>
  <si>
    <t>NOMBRE DE LA INICIATIVA PRIORIZADA: PLAN INSTITUCIONAL DE GESTIÓN Y DESEMPEÑO - POLÍTICA GESTIÓN ESTRATÉGICA DE TALENTO HUMANO Y POLÍTICA DE INTEGRIDAD</t>
  </si>
  <si>
    <t>Oficina Asesora Jurídica</t>
  </si>
  <si>
    <t>Grupo Planeación y Gestión de Riesgos</t>
  </si>
  <si>
    <t>Subgerencia de Operaciones</t>
  </si>
  <si>
    <t xml:space="preserve">Grupo Talento Humano -  Maria del Pilar espinel Carmona </t>
  </si>
  <si>
    <t>01/11/201</t>
  </si>
  <si>
    <t>Realizar informe de resultados de la encuesta</t>
  </si>
  <si>
    <t>Ley</t>
  </si>
  <si>
    <t xml:space="preserve">Decreto </t>
  </si>
  <si>
    <t>Dimensiones MIPG</t>
  </si>
  <si>
    <t>Políticas</t>
  </si>
  <si>
    <t>Peso Política</t>
  </si>
  <si>
    <t>Avance Ponderado</t>
  </si>
  <si>
    <t>% Cumplimiento</t>
  </si>
  <si>
    <t>Ley 1753 de 2015 art. 133</t>
  </si>
  <si>
    <t>DECRETO 1499 de 2017
Versión 2 (agosto 2018)</t>
  </si>
  <si>
    <t>Direccionamiento Estratégico y Planeación</t>
  </si>
  <si>
    <t>Planeación</t>
  </si>
  <si>
    <t xml:space="preserve">Gestión con valores para el resultado
</t>
  </si>
  <si>
    <t>Tecnologías de la Información</t>
  </si>
  <si>
    <t>Oficial Seguridad de la Información</t>
  </si>
  <si>
    <t>Servicios Administrativos</t>
  </si>
  <si>
    <t>Evaluación de Resultados</t>
  </si>
  <si>
    <t>Información y Comunicación</t>
  </si>
  <si>
    <t>Gestión del Conocimiento y la Innovación</t>
  </si>
  <si>
    <t>Control Interno</t>
  </si>
  <si>
    <t>Desarrollo Organizacional</t>
  </si>
  <si>
    <t>Planeación / Control Interno</t>
  </si>
  <si>
    <t>1. Gestión Estratégica del Talento Humano</t>
  </si>
  <si>
    <t>2. Integridad</t>
  </si>
  <si>
    <t>3. Planeación Institucional</t>
  </si>
  <si>
    <t>4. Gestión Presupuestal y Eficiencia del Gasto Público</t>
  </si>
  <si>
    <t>5. Fortalecimiento organizacional y simplificación de procesos</t>
  </si>
  <si>
    <t>6. Gobierno Digital</t>
  </si>
  <si>
    <t>7. Seguridad Digital</t>
  </si>
  <si>
    <t>8. Defensa jurídica</t>
  </si>
  <si>
    <t>10. Servicio al ciudadano</t>
  </si>
  <si>
    <t>12. Participación ciudadana en gestión pública</t>
  </si>
  <si>
    <t>13. Seguimiento y evaluación del desempeño institucional</t>
  </si>
  <si>
    <t>14. Gestión Documental</t>
  </si>
  <si>
    <t>15. Transparencia, acceso a la información pública y lucha contra la corrupción</t>
  </si>
  <si>
    <t>16. Gestión de la Información Estadísitca</t>
  </si>
  <si>
    <t>17. Gestión del Conocimiento y la Innovación</t>
  </si>
  <si>
    <t>18. Control Interno</t>
  </si>
  <si>
    <t>% Esperado</t>
  </si>
  <si>
    <t>% esperado</t>
  </si>
  <si>
    <t>Febrero</t>
  </si>
  <si>
    <t>Periodo de medición</t>
  </si>
  <si>
    <t>Marzo</t>
  </si>
  <si>
    <t>Abril</t>
  </si>
  <si>
    <t>% avance real</t>
  </si>
  <si>
    <t>Avance real</t>
  </si>
  <si>
    <t>Avance esperado</t>
  </si>
  <si>
    <t>1. Plan Institucional de Archivos de la Entidad ­PINAR</t>
  </si>
  <si>
    <t>2. Plan Anual de Adquisiciones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</si>
  <si>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</si>
  <si>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</si>
  <si>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</si>
  <si>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</si>
  <si>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</si>
  <si>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</si>
  <si>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</si>
  <si>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­ PETI</t>
  </si>
  <si>
    <t>11. Plan de Tratamiento de Riesgos de Seguridad y Privacidad de la Información</t>
  </si>
  <si>
    <t>12. Plan de Seguridad y Privacidad de la Información</t>
  </si>
  <si>
    <t xml:space="preserve">PLAN </t>
  </si>
  <si>
    <t>CÓDIGO PLAN</t>
  </si>
  <si>
    <t>RESPONSABLE PLAN</t>
  </si>
  <si>
    <t>Grupo Servicios Administrativos</t>
  </si>
  <si>
    <t>Grupo Talento Humano</t>
  </si>
  <si>
    <t>Grupo de Tecnologías de la Información</t>
  </si>
  <si>
    <t>Plan Institucional de Gestión Ambiental</t>
  </si>
  <si>
    <t>1PINAR</t>
  </si>
  <si>
    <t>2PEGTH</t>
  </si>
  <si>
    <t>3PIC</t>
  </si>
  <si>
    <t>4PBEI</t>
  </si>
  <si>
    <t>5SGSST</t>
  </si>
  <si>
    <t>6PAAC</t>
  </si>
  <si>
    <t>7PETI</t>
  </si>
  <si>
    <t>8PSPI</t>
  </si>
  <si>
    <t>9PIGA</t>
  </si>
  <si>
    <t>Plan Institucional de Gestión y Desempeño</t>
  </si>
  <si>
    <t>10PIGD</t>
  </si>
  <si>
    <t>Mayo</t>
  </si>
  <si>
    <t>Junio</t>
  </si>
  <si>
    <t>Estrategia de Transferencia de Conocimiento</t>
  </si>
  <si>
    <t>Estrategia de Gestión de Conflicto de Interés</t>
  </si>
  <si>
    <t>Plan de Gestión Integral de Residuos Peligrosos</t>
  </si>
  <si>
    <t xml:space="preserve">% avance </t>
  </si>
  <si>
    <t>Julio</t>
  </si>
  <si>
    <t>Agosto</t>
  </si>
  <si>
    <t>Estrategia Cero Papel</t>
  </si>
  <si>
    <t xml:space="preserve">Promover el componente y cultura éticos en las jornadas de inducción y reinducción </t>
  </si>
  <si>
    <t>Formular los planes de trabajo de la vigencia 2023</t>
  </si>
  <si>
    <t>Planeación y Gestión de Riesgos</t>
  </si>
  <si>
    <t>Planes formulados</t>
  </si>
  <si>
    <t>Todos los Grupos de trabajo</t>
  </si>
  <si>
    <t>Proyecto Plan de Acción Institucional 2022</t>
  </si>
  <si>
    <t>Formular los planes de las políticas MIPG que integran el Plan Institucional de Gestión y Desempeño - PIGD</t>
  </si>
  <si>
    <t>Líderes de política MIPG</t>
  </si>
  <si>
    <t>Proyecto Plan Institucional de Gestión y Desempeño - PIGD 2023</t>
  </si>
  <si>
    <t>Formular los planes de trabajo asociados al Decreto 612/2028 que apliquen a ENTerritorio: 
1. Plan Institucional de Archivos de la Entidad ­PINAR
2. Plan Estratégico de Talento Humano
3. Plan Institucional de Capacitación
4. Plan de Incentivos Institucionales
5. Plan de Trabajo Anual en Seguridad y Salud en el Trabajo
6. Plan Anticorrupción y de Atención al Ciudadano
7. Plan Estratégico de Tecnologías de la Información y las Comunicaciones ­ PETI
8. Plan de Tratamiento de Riesgos de Seguridad y Privacidad de la Información
9. Plan de Seguridad y Privacidad de la Información</t>
  </si>
  <si>
    <t>Formato plan de acción diligenciado por cada plan del Decreto 612</t>
  </si>
  <si>
    <t>Medir y evaluar la tasa de éxito procesal</t>
  </si>
  <si>
    <t>Gestión Jurídica</t>
  </si>
  <si>
    <t>Informe sobre el estado del éxito procesal</t>
  </si>
  <si>
    <t>Informe de seguimiento I Semestre</t>
  </si>
  <si>
    <t>Profesional Oficina Asesora Jurídica - Andrés Montenegro Sarasti</t>
  </si>
  <si>
    <t>Informe de seguimiento II Semestre</t>
  </si>
  <si>
    <t>Medir y evaluar la tasa de éxito procesal en las acciones de repetición incoadas</t>
  </si>
  <si>
    <t>Reporte sobre el estado del éxito procesal en las acciones de repetición incoadas</t>
  </si>
  <si>
    <t>Primer informe de seguimiento periodo comprendido entre Enero - Junio</t>
  </si>
  <si>
    <t>Segundo informe de seguimiento periodo comprendido entre Julio - Diciembre</t>
  </si>
  <si>
    <t>Informe del Comité de Conciliación con la relación de las decisiones</t>
  </si>
  <si>
    <t>Primer informe semestral periodo comprendido entre Enero - Junio</t>
  </si>
  <si>
    <t>Segundo informe semestral periodo comprendido entre Julio - Diciembre</t>
  </si>
  <si>
    <t>Realizar el informe de seguimiento anual de la políticas de prevención del daño antijurídico a la ANDJE</t>
  </si>
  <si>
    <r>
      <t>Informe de seguimiento a</t>
    </r>
    <r>
      <rPr>
        <sz val="16"/>
        <rFont val="Arial"/>
        <family val="2"/>
      </rPr>
      <t xml:space="preserve"> la política de prevención del daño antijuridico</t>
    </r>
  </si>
  <si>
    <t>Soportes de la primera jornada de capacitación realizada (presentación y/o listados de asistencia)</t>
  </si>
  <si>
    <t>Soportes de la segunda jornada de capacitación realizada (presentación y/o listados de asistencia)</t>
  </si>
  <si>
    <t>Aplicar la circular de la Superintendencia Financiera</t>
  </si>
  <si>
    <t>Actualizar el mapa de riesgos de corrupción</t>
  </si>
  <si>
    <t>Perfil de riesgos de corrupción actualizado 2022</t>
  </si>
  <si>
    <t>Revisar, actualizar y validar los riesgos de corrupción identificados</t>
  </si>
  <si>
    <t>Analizar la base de datos de PQRDF para la identificación de nuevas causas o riesgos</t>
  </si>
  <si>
    <t>Divulgar la propuesta de la matriz de riesgo</t>
  </si>
  <si>
    <t>Matriz de riesgo de fraude y corrupción 2021 Publicada</t>
  </si>
  <si>
    <t>Publicar Matriz de Riesgos de Corrupción Pagina Web</t>
  </si>
  <si>
    <t xml:space="preserve">Programar las jornadas de trabajo para el acompañamiento a cada área </t>
  </si>
  <si>
    <t>Acompañar en la elaboración y efectuar seguimiento a los planes de tratamiento para riesgos en niveles significativos y considerable</t>
  </si>
  <si>
    <t>Informes Planes de Tratamientos 2022.</t>
  </si>
  <si>
    <t>Informe SARO 2021 - II semestre</t>
  </si>
  <si>
    <t xml:space="preserve">Presentar reportes de seguimiento al comité interno de riesgos </t>
  </si>
  <si>
    <t>Informe presentado ante el comité</t>
  </si>
  <si>
    <t>Informe SARO 2022 - I semestre</t>
  </si>
  <si>
    <t>Realizar encuesta de requerimientos de bienestar</t>
  </si>
  <si>
    <t>Lanzar la encuesta para su diligenciamiento</t>
  </si>
  <si>
    <t>Líder de programa de Estímulos -  Maria del Pilar Espinel Carmona</t>
  </si>
  <si>
    <t xml:space="preserve">Correo con invitación </t>
  </si>
  <si>
    <t>Elaborar informe</t>
  </si>
  <si>
    <t>Informe elaborado</t>
  </si>
  <si>
    <t>Un Informe</t>
  </si>
  <si>
    <t>Elaborar informe de resultados de análisis de Contexto</t>
  </si>
  <si>
    <t>Profesional Grupo PyGR - Diana Marcela Herrán Luna</t>
  </si>
  <si>
    <t>Acta de Comité en donde se evidencie la presentación del contexto</t>
  </si>
  <si>
    <t>Actas de Comités</t>
  </si>
  <si>
    <t>Elaborar presentaciones con información de reportes de deficiencias del SIC</t>
  </si>
  <si>
    <t>Actas de Comité en los que se reporta deficiencias del SIC</t>
  </si>
  <si>
    <t>Elaborar informe de seguimiento al cumplimiento de la Política de Reporte de Deficiencias del SCI</t>
  </si>
  <si>
    <t xml:space="preserve">Un informe </t>
  </si>
  <si>
    <t>Grupo de Planeación y Gestión de Riesgos</t>
  </si>
  <si>
    <t>Soportes de participación</t>
  </si>
  <si>
    <t>Inventario de indicadores e información estadística</t>
  </si>
  <si>
    <t>Matriz de entrevistas de oferta y demanda de información estadística</t>
  </si>
  <si>
    <t>Ficha técnica de indicadores diligenciada</t>
  </si>
  <si>
    <t>Documentos de implementación del lineamientos DANE</t>
  </si>
  <si>
    <t>Documentos de implementación del plan de trabajo de lineamientos del proceso estadístico</t>
  </si>
  <si>
    <t>Implementar las actividades de la guía del DANE "Lineamientos para la documentación de metadatos a partir de los estándares DDI y Dublin Core"</t>
  </si>
  <si>
    <t>Documentos de implementación de la guía de estándares DDI y Dublin Core</t>
  </si>
  <si>
    <t>Grupo de Planeación y Gestión de Riesgos y Grupo de TI</t>
  </si>
  <si>
    <t>Catálogo de componentes de información actualizado.</t>
  </si>
  <si>
    <t>Documentos de implementación de instrumentos del estándar SDMX</t>
  </si>
  <si>
    <t>Cuestionario diligenciado</t>
  </si>
  <si>
    <t>Desarrollar procesos de anonimización en las bases de datos que contiene información sensible de las unidades de observación.</t>
  </si>
  <si>
    <t>Documentos de implementación de las etapas de anonimización</t>
  </si>
  <si>
    <t>Documento de implementación de la etapa 2 de anonimización</t>
  </si>
  <si>
    <t>Documento de implementación de la etapa 3 de anonimización</t>
  </si>
  <si>
    <t>Documento de implementación de la etapa 4 de anonimización</t>
  </si>
  <si>
    <t>Documento de implementación de la etapa 5 de anonimización</t>
  </si>
  <si>
    <t>Documento de implementación de la etapa 6 de anonimización</t>
  </si>
  <si>
    <t>Soportes de publicaciones en página web</t>
  </si>
  <si>
    <t>Grupo de TI</t>
  </si>
  <si>
    <t>Base de datos anonimizada publicada</t>
  </si>
  <si>
    <t>Ficha técnica de indicadores publicada</t>
  </si>
  <si>
    <t xml:space="preserve">Encuesta y resultados de la encuesta </t>
  </si>
  <si>
    <t>Encuesta y resultados de la encuesta</t>
  </si>
  <si>
    <t>Contar con acciones de mejoramiento para el fortalecimiento de registros administrativos misionales.</t>
  </si>
  <si>
    <t>Presentaciones, invitaciones y listados de asistencia de dos jornadas de capacitación.</t>
  </si>
  <si>
    <t>Presentación, invitación y listado de asistencia</t>
  </si>
  <si>
    <t>Hacer reuniones de seguimiento trimestralmente, a los avances del presente plan, con los gestores de estadística.</t>
  </si>
  <si>
    <t>30/11/2022</t>
  </si>
  <si>
    <t>Evaluar los temas de innovación que fueron incluidos en el Plan de Capacitación con relación a su impacto</t>
  </si>
  <si>
    <t>Grupo de Planeación y Gestión de Riesgos -  Talento Humano</t>
  </si>
  <si>
    <t>Flujos de información actualizados</t>
  </si>
  <si>
    <t>Actualizar el Manual GESCO+i</t>
  </si>
  <si>
    <t>Manual actualizado</t>
  </si>
  <si>
    <t>Registros de la Semana GESCO+i realizada</t>
  </si>
  <si>
    <t>Realizar 3 mesas de co-creación</t>
  </si>
  <si>
    <t>Registros de la segunda mesa de Co-creación realizadas</t>
  </si>
  <si>
    <t>Instituciones identificadas</t>
  </si>
  <si>
    <t>Actualizar el banco de expertos de la entidad alineado con la parte misional (Ministerio de Hacienda)</t>
  </si>
  <si>
    <t>30/03/2022</t>
  </si>
  <si>
    <t>Primer Informe Trimestral sobre la actualización del Repositorio</t>
  </si>
  <si>
    <t>Segundo Informe Trimestral sobre la actualización del Repositorio</t>
  </si>
  <si>
    <t>Cuarto Informe Trimestral sobre la actualización del Repositorio</t>
  </si>
  <si>
    <t>Informes de analítica actualizados</t>
  </si>
  <si>
    <t>Realizar una actividad para incentivar el aprovechamiento de los datos de la entidad</t>
  </si>
  <si>
    <t>Participar en la mesa sectorial (transversal) de Gestión del Conocimiento y la Innovación</t>
  </si>
  <si>
    <t>Soporte de presentación realizada ante el Comité Institucional de Gestión y Desempeño</t>
  </si>
  <si>
    <t xml:space="preserve">Plan de mejoramiento formulado </t>
  </si>
  <si>
    <t>Presentar el estado de avance del Plan Estratégico de Tecnologías de la Información - PETI</t>
  </si>
  <si>
    <t>Cuatro (4) Informes trimestrales ejecutivos PETI</t>
  </si>
  <si>
    <t>$$</t>
  </si>
  <si>
    <t>Gestor Grupo tecnologías de la Información - Diana Jaydi Piñeros Espejo</t>
  </si>
  <si>
    <t>Cuatro (4) Informes trimestrales ejecutivos</t>
  </si>
  <si>
    <t>Oficial de Seguridad Grupo tecnologías de la Información - Jorge Luis Vargas Buitrago</t>
  </si>
  <si>
    <t>Realizar el seguimiento trimestral al cumplimiento de las actividades de los programas de Gestión Ambiental</t>
  </si>
  <si>
    <t>Soportes de las actividades ejecutadas</t>
  </si>
  <si>
    <t>30/30/2022</t>
  </si>
  <si>
    <t>Grupo Servicios Administrativos - Adriana Rojas Rodriguez</t>
  </si>
  <si>
    <t xml:space="preserve">Certificados del curso </t>
  </si>
  <si>
    <t>Correo de divulgación Pieza de comunicación</t>
  </si>
  <si>
    <t>Informe ejecutivo</t>
  </si>
  <si>
    <t>Análisis de la estadística "Reporte de calificaciones por usuario" del Sistema de Asignación de Turnos</t>
  </si>
  <si>
    <t>M-AD-01 Manual de servicio al ciudadano actualizado</t>
  </si>
  <si>
    <t>Link de encuesta con el componente de caracterización de grupos de valor</t>
  </si>
  <si>
    <t>Análisis de la información de la encuesta</t>
  </si>
  <si>
    <t>Incluir en el informe trimestral de peticiones, quejas, reclamos, denuncias, sugerencias y felicitaciones, los siguientes elementos de análisis:
- Recomendaciones de la entidad sobre los trámites y servicios con mayor número de quejas y reclamos
- Recomendaciones de los particulares dirigidas a mejorar el servicio que preste la entidad
- Recomendaciones de los particulares dirigidas a incentivar la participación en la gestión pública</t>
  </si>
  <si>
    <t>Adoptar la medición de la experiencia ciudadana establecida por la Función Pública</t>
  </si>
  <si>
    <r>
      <t>Realizar el seguimiento trimestral al cumplimiento de las actividades del Plan Institucional de Archivo - PINAR, del Programa de Gestión Documental - PGD y</t>
    </r>
    <r>
      <rPr>
        <sz val="16"/>
        <color rgb="FFFF0000"/>
        <rFont val="Arial"/>
        <family val="2"/>
      </rPr>
      <t xml:space="preserve"> </t>
    </r>
    <r>
      <rPr>
        <sz val="16"/>
        <rFont val="Arial"/>
        <family val="2"/>
      </rPr>
      <t>del Sistema Integrado de Conservación - SIC.</t>
    </r>
  </si>
  <si>
    <t>Soportes de las actividades ejecutadas
Acta de comité</t>
  </si>
  <si>
    <t>Verificar la información cargada en el SIGEP</t>
  </si>
  <si>
    <t xml:space="preserve">Grupo Talento Humano - Jenny Herrara Fuentes </t>
  </si>
  <si>
    <t>Grupo Talento Humano - Maria del Pilar Espinel Carmona</t>
  </si>
  <si>
    <t>Matriz Excel con el plan diseñado</t>
  </si>
  <si>
    <t>NA</t>
  </si>
  <si>
    <t>Grupo Talento Humano - Ruth Marlen Rivera Peña</t>
  </si>
  <si>
    <t xml:space="preserve">Seguimiento a cumplimiento de compromisos  Laborales </t>
  </si>
  <si>
    <t xml:space="preserve">Cierre y revisión de cumplimiento de compromisos laborales </t>
  </si>
  <si>
    <t>Implementar Estrategia de Transferencia de Conocimiento</t>
  </si>
  <si>
    <t>Informe trimestral de Estrategia de Transferencia del conocimiento aplicada</t>
  </si>
  <si>
    <t xml:space="preserve">Aplicar estrategia de Transferencia de conocimiento </t>
  </si>
  <si>
    <t xml:space="preserve">Grupo Talento Humano - Nancy Janeth Mendoza </t>
  </si>
  <si>
    <t>Informe y registros (formatos) de la estrategia (acciones) ejecutada</t>
  </si>
  <si>
    <t>Realizar seguimiento mensual a la ejecución del Plan Estratégico de la Gestión del Talento Humano - PEGTH</t>
  </si>
  <si>
    <t>Realizar registros en Excel con el seguimiento efectuado al avance del GETH 2022</t>
  </si>
  <si>
    <t>Reportar el avance mensual del Plan Estratégico de Talento Humano (otros numerales)</t>
  </si>
  <si>
    <t xml:space="preserve">Reportar el avance mensual del Plan Institucional de Capacitación </t>
  </si>
  <si>
    <t>Reportar el avance mensual del Plan de Bienestar e Incentivos</t>
  </si>
  <si>
    <t>$50.000.000</t>
  </si>
  <si>
    <t>Reportar el avance mensual del Plan Anual de Seguridad y Salud en el Trabajo</t>
  </si>
  <si>
    <t>Grupo Talento Humano - Maite García Rodriguez</t>
  </si>
  <si>
    <t>Desarrollar los Acuerdos de Gestión de los Gerentes Públicos ENTerritorio</t>
  </si>
  <si>
    <t>Cinco (5) formatos F-TH-23 Consolidado de Evaluación del acuerdo de Gestión 2021 diligenciados</t>
  </si>
  <si>
    <t>Cinco (5) formatos F-TH-20 Concertación, seguimiento, retroalimentación y evaluación de compromisos gerenciales 2022 diligenciado</t>
  </si>
  <si>
    <t>Implementar la Estrategia para la Gestión de conflictos de interés ENT 2022</t>
  </si>
  <si>
    <t xml:space="preserve">Cuatro (4) informes trimestrales de avance de la estrategia  </t>
  </si>
  <si>
    <t>Reportar el avance trimestral de la Estrategia para la Gestión de Conflicto de Interés ante el Comité Institucional de Gestión y Desempeño</t>
  </si>
  <si>
    <t>Intervenir  en  Clima y Cultura Organizacional con base en resultados de encuesta 2021</t>
  </si>
  <si>
    <t xml:space="preserve">Realizar monitoreo y acceso a la información publica </t>
  </si>
  <si>
    <t>Consolidar la información para la construcción del informe de seguimiento</t>
  </si>
  <si>
    <t>Tecnologías de la Información - Diana Jaydi Piñeros</t>
  </si>
  <si>
    <t>Informe de seguimiento</t>
  </si>
  <si>
    <t>Reporte ITA - 2022 expedido por la Procuraduría General de la República</t>
  </si>
  <si>
    <t>Tecnologías de la Información - Diana Jaidy Piñeros</t>
  </si>
  <si>
    <t>31/09/2022</t>
  </si>
  <si>
    <t>Documento de Gobierno del Dato</t>
  </si>
  <si>
    <t>Revisar los lineamientos de gobernanza de datos de MINTIC, a través de una lista de chequeo que permita identificar lo que aplica a Enterritorio y la manera de implementarlo</t>
  </si>
  <si>
    <t>Check list de lineamientos de gobernanza de datos</t>
  </si>
  <si>
    <t>Realizar un diagnóstico de las acciones implementadas en gobernanza de datos, como insumo para la formulación de la política de gobernanza de datos</t>
  </si>
  <si>
    <t>Diagnóstico de gobernanza de datos</t>
  </si>
  <si>
    <t>Formular el Gobierno del Dato</t>
  </si>
  <si>
    <t>Documento de la política de gobernanza de datos</t>
  </si>
  <si>
    <t>Actualizar y documentar 3 flujos de información y conocimiento dentro de la entidad</t>
  </si>
  <si>
    <t>Documento con el conocimiento Explícito de la Entidad - II Semestre</t>
  </si>
  <si>
    <t>Documento con el conocimiento Explícito de la Entidad - I Semestre</t>
  </si>
  <si>
    <t>Actualizar el inventario del conocimiento explícito de la entidad, semestralmente</t>
  </si>
  <si>
    <t>Grupo de Planeación y Gestión de Riesgos -  Subgerencia de Desarrollo de Proyectos/Estructuración de Proyectos</t>
  </si>
  <si>
    <t>Registros de la tercera mesa de Co-creación realizada</t>
  </si>
  <si>
    <t>Registros de la primera mesa de Co-creación realizadas</t>
  </si>
  <si>
    <t>Grupo de Planeación y Gestión de Riesgos - Gestores del Conocimiento y la Innovación</t>
  </si>
  <si>
    <t>Realizar la actualización trimestral del repositorio de Gestión del Conocimiento y la Innovación</t>
  </si>
  <si>
    <t>Banco de Expertos actualizado - II Semestre (Parte misional + Parte operativa y/o administrativa)</t>
  </si>
  <si>
    <t>Actualizar el banco de expertos de la entidad alineado con la parte de apoyo y/o temas administrativos (para uso interno de la Entidad)</t>
  </si>
  <si>
    <t>Banco de Expertos actualizado - I Semestre (Parte misional)</t>
  </si>
  <si>
    <t>Grupo de Planeación y Gestión de Riesgos - Subgerencia de Desarrollo de Proyectos/Estructuración de Proyecto</t>
  </si>
  <si>
    <t>Identificar y evaluar el estado de funcionamiento de las herramientas de uso y apropiación del conocimiento</t>
  </si>
  <si>
    <t xml:space="preserve">Grupo de Planeación y Gestión de Riesgos </t>
  </si>
  <si>
    <t>Memorias frente a la mesa sectorial en la cual se haya participado</t>
  </si>
  <si>
    <t>Grupo de Planeación y Gestión de Riesgos -  Subgerencia de Desarrollo de Proyectos/Estructuración de Proyecto</t>
  </si>
  <si>
    <t>Participar en algún evento/foro/encuentro  dando a conocer alguna buena práctica en el desarrollo de 1 proyecto de la entidad</t>
  </si>
  <si>
    <t>Priorización de documentos del SIG</t>
  </si>
  <si>
    <t>Repositorio de documentos del SIG actualizado</t>
  </si>
  <si>
    <t>Profesional Grupo Desarrollo Organizacional  - Lina Maria Rodriguez
Todos los procesos</t>
  </si>
  <si>
    <t>Implementar plan de priorización de documentos del SIG (Actualización, creación o eliminación de documentos del SIG)</t>
  </si>
  <si>
    <t>Matriz de seguimiento de documentos priorizados, publicados segundo trimestre</t>
  </si>
  <si>
    <t>Matriz de seguimiento de documentos priorizados, publicados tercer trimestre</t>
  </si>
  <si>
    <t>Desarrollo Organizacional
Todos los procesos</t>
  </si>
  <si>
    <t>Construir el Plan de Mejora resultado de la revisión del Sistema Integrado de Gestión en sus diferentes componentes</t>
  </si>
  <si>
    <t>Revisar los componentes y requisitos para construir el Proceso Estado Ciudadano</t>
  </si>
  <si>
    <t>Implementar el Plan de Acción propuesto para la construcción del Proceso</t>
  </si>
  <si>
    <t>Matriz de seguimiento al Plan de Acción, segundo trimestre</t>
  </si>
  <si>
    <t>Matriz de seguimiento al Plan de Acción, tercer trimestre</t>
  </si>
  <si>
    <t>Informe de actividades realizadas</t>
  </si>
  <si>
    <t>Informe general de resultados de intervención</t>
  </si>
  <si>
    <t xml:space="preserve">Tres (3) Informes cuatrimestrales de verificación </t>
  </si>
  <si>
    <t>Plan de aplicación medición de competencias 2022 ejecutado</t>
  </si>
  <si>
    <t>Informe sobre la concertación de los compromisos</t>
  </si>
  <si>
    <t>Informe general del seguimiento y compromisos adquiridos presentado ante el Comité Institucional de Gestión y Desempeño</t>
  </si>
  <si>
    <t>Informe general de resultados de la concertación y cumplimiento por parte de los trabajadores oficiales presentado ante el Comité Institucional de Gestión y Desempeño</t>
  </si>
  <si>
    <t>Matriz Excel con el seguimiento mensual efectuado</t>
  </si>
  <si>
    <t>Realizar actividades lúdicas e interactivas  dirigidas a todos los colaboradores para dar a conocer los Códigos</t>
  </si>
  <si>
    <t>Documento con resultados y recomendaciones de la encuesta aplicada</t>
  </si>
  <si>
    <t>Plan de priorización de documentos 2022 aprobado por el Comité Institucional de Gestión y Desempeño</t>
  </si>
  <si>
    <t>Matriz de seguimiento de documentos priorizados, publicados cuarto trimestre</t>
  </si>
  <si>
    <t>Proceso Estado Ciudadano formalizado ante el SIG</t>
  </si>
  <si>
    <t>Primer reporte del indicador del periodo comprendido entre Enero - Junio</t>
  </si>
  <si>
    <t>Segundo reporte del indicador del periodo comprendido entre Julio - Diciembre</t>
  </si>
  <si>
    <t>Registro de envió del Informe a la ANDJE</t>
  </si>
  <si>
    <t>Matriz de seguimiento trimestral</t>
  </si>
  <si>
    <t>Informe de resultados de la encuesta aplicada</t>
  </si>
  <si>
    <t>Realizar Análisis Partes Interesadas ENTerritorio con los líderes de proceso</t>
  </si>
  <si>
    <t>Formato Análisis partes interesadas debidamente diligenciado</t>
  </si>
  <si>
    <t>Actualizar el contexto interno y externo de la entidad para la identificación de oportunidades de mejora e innovación en la gestión</t>
  </si>
  <si>
    <t>Matrices actualizadas y publicadas en el Catálogo documental</t>
  </si>
  <si>
    <t>Realizar Análisis de Contexto Interno y Contexto Externo con los líderes de proceso</t>
  </si>
  <si>
    <t>Actualizar los formatos de análisis de contextos y partes interesadas con el fin de mejorar la identificación de los aspectos propios de cada Sistema de Gestión</t>
  </si>
  <si>
    <t>01/06//2022</t>
  </si>
  <si>
    <t>Formato Contexto Interno y Externo debidamente diligenciado</t>
  </si>
  <si>
    <t xml:space="preserve">Formato Contexto Interno y Externos y partes interesadas actualizado en el SIG </t>
  </si>
  <si>
    <t>Diligenciar el Formulario Único de Reporte de Avance a la Gestión - FURAG 2021</t>
  </si>
  <si>
    <t>Presentar los resultados de la Medición de Desempeño Institucional - MDI ante el Comité Institucional de Gestión y Desempeño</t>
  </si>
  <si>
    <t>Certificado de diligenciamiento de FURAG y Formulario debidamente diligenciado</t>
  </si>
  <si>
    <t>Acta de Comité Institucional de Gestión y Desempeño evidenciado la presentación de los resultados del FURAG</t>
  </si>
  <si>
    <t>Acta de Comité Institucional de Gestión y Desempeño aprobando los ajustes en los planes correspondientes</t>
  </si>
  <si>
    <t xml:space="preserve">Realizar la Medición de Desempeño Institucional del MIPG a través del FURAG </t>
  </si>
  <si>
    <t>Registro de recomendaciones emitidas por la Función Pública adoptadas en los diferentes planes</t>
  </si>
  <si>
    <t>Contrato suscrito</t>
  </si>
  <si>
    <t>Matriz Excel con el seguimiento efectuado y reporte de análisis</t>
  </si>
  <si>
    <t>Realizar la semana GESCO+i</t>
  </si>
  <si>
    <t>Concertar una alianza en temas de investigación</t>
  </si>
  <si>
    <t>Realizar una actividad de seguimiento sobre apropiación de las herramientas de gestión del conocimiento con los gestores del conocimiento y la innovación</t>
  </si>
  <si>
    <t xml:space="preserve">Evaluar el control de los productos suministrados externamente </t>
  </si>
  <si>
    <t xml:space="preserve">Dos (2) informes semestrales </t>
  </si>
  <si>
    <t xml:space="preserve">Evaluar los proveedores de la Entidad utilizando los mecanismos institucionales definidos </t>
  </si>
  <si>
    <t>Profesional Grupo Operaciones - Diego Andrés Caicedo Gordillo</t>
  </si>
  <si>
    <t>Informe ejecutivo socializado con los involucrados</t>
  </si>
  <si>
    <t xml:space="preserve">Realizar autoevaluación de la gestión por parte de los líderes de proceso  </t>
  </si>
  <si>
    <t>Reportes de Revisión y Autoevaluación del Desempeño por Proceso</t>
  </si>
  <si>
    <t>Diligenciar el F-SI-04 Reporte de Revisión y Autoevaluación del Desempeño por Proceso</t>
  </si>
  <si>
    <t xml:space="preserve">Todos los procesos </t>
  </si>
  <si>
    <t>Autoevaluaciones por proceso</t>
  </si>
  <si>
    <t xml:space="preserve">Elaborar informe de resultados de medición de indicadores de gestión </t>
  </si>
  <si>
    <t>Procedimiento de gestión de datos personales actualizado</t>
  </si>
  <si>
    <t>Incluir en el procedimiento de gestión de datos personales las acciones que se implementan en anonimización de datos.</t>
  </si>
  <si>
    <t>Publicar información sobre el cumplimiento de metas institucionales en el portal Web institucional</t>
  </si>
  <si>
    <t>Registro de publicación del Informe de Gestión, Sostenibilidad y Gobierno Corporativo 2021 (versión definitiva)</t>
  </si>
  <si>
    <t>Elaborar el Informe de Gestión, Sostenibilidad y Gobierno Corporativo 2021</t>
  </si>
  <si>
    <t>Profesional Grupo Desarrollo Organizacional - Lina María Rodriguez Mayorga</t>
  </si>
  <si>
    <t xml:space="preserve">Presentar ante el Comité Institucional de Gestión y Desempeño, los resultados de la revisión por la dirección del SIG </t>
  </si>
  <si>
    <t>Acta del CIGD evidenciando las decisiones y las acciones resultado del ejercicio</t>
  </si>
  <si>
    <t>Presentar el resultado de la revisión del SIG por la Alta Dirección en cuanto a las decisiones y las acciones que se relacionan con:
a) Todas las oportunidades de mejora
b) Las necesidades de cambio en el Sistema de Gestión de la Calidad
c) Las necesidades que surgen en los recursos</t>
  </si>
  <si>
    <t>Informar al Comité Institucional de Gestión y Desempeño el avance en la ejecución del plan de rendición de cuentas</t>
  </si>
  <si>
    <t>Tres (3) informes cuatrimestrales de avance del plan de rendición de cuentas</t>
  </si>
  <si>
    <t xml:space="preserve">Acta de Comité Institucional de Gestión y Desempeño evidenciado la presentación de los resultados del Plan de Rendición de Cuentas </t>
  </si>
  <si>
    <t>Dos (2) informes de resultados de participación de los grupos de valor en los diferentes espacios de rendición de cuentas</t>
  </si>
  <si>
    <t>Verificar información de los funcionarios que hayan tenido cambios en sus hojas de vida y de los funcionarios nuevos en la Entidad y realizar los ajustes correspondientes en la plataforma</t>
  </si>
  <si>
    <t>Diseñar plan de trabajo y agendamiento de los servidores públicos, para la  aplicación de la  medición de competencias  con proveedor externo</t>
  </si>
  <si>
    <t xml:space="preserve">Informe de resultado de concertación de compromisos laborales de trabajadores oficiales </t>
  </si>
  <si>
    <t>Primer Informe con el análisis efectuado publicado en el portal Web</t>
  </si>
  <si>
    <t>Segundo Informe con el análisis efectuado publicado en el portal Web</t>
  </si>
  <si>
    <t>Poner a consulta de los grupos de valor la planeación 2022 en el marco del ciclo de participación ciudadana de Formulación participativa</t>
  </si>
  <si>
    <t>Análisis resultado de la consulta realizada a los grupos de valor</t>
  </si>
  <si>
    <t xml:space="preserve">Informe con el resultado de las observaciones ciudadanas </t>
  </si>
  <si>
    <t>Someter a consulta y observaciones los diferentes planes 2022 y/o ajustar los planes según corresponda</t>
  </si>
  <si>
    <t>Contratar con proveedor externo</t>
  </si>
  <si>
    <t>Un (1) reporte de cumplimiento del instructivo</t>
  </si>
  <si>
    <t>Registro de (4) piezas enviadas</t>
  </si>
  <si>
    <t>Informe de cumplimiento de lineamientos del instructivo</t>
  </si>
  <si>
    <t>Publicar cuatro (4) piezas orientadas al cumplimiento del instructivo</t>
  </si>
  <si>
    <t xml:space="preserve">Aprobar ante el Comité Institucional de Gestión y Desempeño el Plan de apertura, mejora y uso de datos abiertos </t>
  </si>
  <si>
    <t>Plan de Acción para la construcción del Proceso</t>
  </si>
  <si>
    <t>Crear el Proceso Estado Ciudadano</t>
  </si>
  <si>
    <t>Desarrollar  los laboratorios de simplicidad en el marco del Lenguaje Claro que permita identificar la aplicabilidad de la traducción de documentos para ENTerritorio</t>
  </si>
  <si>
    <t>3011/2022</t>
  </si>
  <si>
    <t>Informar  las decisiones en los casos en que se decida no instaurar la acción de repetición, por parte del Comité de Conciliación</t>
  </si>
  <si>
    <t>Realizar un informe semestral,  informando las correspondientes decisiones</t>
  </si>
  <si>
    <t>0101/2022</t>
  </si>
  <si>
    <t>Documentar en la ejecución de "Proyecta ENTerritorio" la experiencia de un proyecto</t>
  </si>
  <si>
    <t xml:space="preserve">
Evaluar la experiencia en la implementación de un proyecto a través de "Proyecta ENTerritorio"</t>
  </si>
  <si>
    <t>Informe de evaluación de la experiencia en la ejecución del proyecto</t>
  </si>
  <si>
    <t>Alianza constituida</t>
  </si>
  <si>
    <t xml:space="preserve">Registrar el seguimiento documental de 2 proyectos terminados </t>
  </si>
  <si>
    <t>Formular el  Gobierno del dato conforme a los lineamientos del MinTic</t>
  </si>
  <si>
    <t>Informe ejecutivo con el análisis de los reportes y formulación de acciones según necesidad identificada</t>
  </si>
  <si>
    <t>Analizar los resultados obtenidos en la implementación del plan de rendición de cuentas, para: (i) Identificar el número de actividades en las que se involucró al ciudadano, (ii) grupos de valor involucrados, (iii) fases del ciclo que fueron sometidas a participación</t>
  </si>
  <si>
    <t>Un (1) Informe de evaluación del ejercicio de Innovación abierta realizado</t>
  </si>
  <si>
    <t>Retroalimentar a la ciudadanía y demás grupos de valor sobre los resultados de su participación en el marco del ciclo de seguimiento y evaluación</t>
  </si>
  <si>
    <t>Reporte de registro de inscripción en el ColCERT</t>
  </si>
  <si>
    <t>Continuar con las gestiones para lograr la inscripción de ENTerritorio en el ColCERT</t>
  </si>
  <si>
    <t>Certificado de registro en el ColCERT</t>
  </si>
  <si>
    <t>Identificar los posibles documentos que sean susceptibles de traducir en Lenguaje claro</t>
  </si>
  <si>
    <t>Hacer pruebas con los diferentes usuarios</t>
  </si>
  <si>
    <t>Informe con los resultados de las pruebas realizadas</t>
  </si>
  <si>
    <t>Informe evaluación del impacto de las herramientas de gestión del conocimiento y la innovación</t>
  </si>
  <si>
    <t>Construir y enviar trimestralmente las piezas de comunicación sobre Gestión del Conocimiento y la Innovación</t>
  </si>
  <si>
    <t>Registro de la divulgación de la primera pieza de comunicación</t>
  </si>
  <si>
    <t>Registro de la divulgación de la segunda pieza de comunicación</t>
  </si>
  <si>
    <t>Registro de la divulgación de la tercera pieza de comunicación</t>
  </si>
  <si>
    <t>Registro de la divulgación de la cuarta pieza de comunicación</t>
  </si>
  <si>
    <t>Formular el Plan de Acción Institucional 2023</t>
  </si>
  <si>
    <t>Implementar el Plan de Rendición de Cuentas que se formuló en el PAAC 2022</t>
  </si>
  <si>
    <t xml:space="preserve">Informe ejecutivo presentado ante el Comité Institucional de Gestión y Desempeño - CIGD </t>
  </si>
  <si>
    <t>Registro de publicación en el portal Web del informe de indicadores del primer semestre 2022</t>
  </si>
  <si>
    <t>Registro de publicación en el portal Web del informe de indicadores del segundo semestre 2022</t>
  </si>
  <si>
    <t xml:space="preserve">Dos (2) Informes semestrales de resultado de medición de indicadores de gestión </t>
  </si>
  <si>
    <t>Profesional Grupo PyGR</t>
  </si>
  <si>
    <t>Incorporar a los diferentes planes las recomendaciones identificadas en el resultado de la Medición de Desempeño Institucional - MDI que sean aplicables</t>
  </si>
  <si>
    <t>Coordinar y centralizar los indicadores o estadísticas relevantes para la toma de decisiones, con apoyo de un grupo interno de trabajo (gestores de estadística)</t>
  </si>
  <si>
    <t>Desarrollar jornadas de capacitación en generación, procesamiento, reporte o difusión de información estadística</t>
  </si>
  <si>
    <t>Desarrollar el Plan de Trabajo para la implementación del Sistema Integral de Administración de Riesgos -SIAR</t>
  </si>
  <si>
    <t>Informes de seguimiento trimestrales</t>
  </si>
  <si>
    <t>Perfil de riesgos de corrupción 2022 (primer informe de seguimiento cuatrimestral)</t>
  </si>
  <si>
    <t>Perfil de riesgos de corrupción 2022 (segundo informe de seguimiento cuatrimestral)</t>
  </si>
  <si>
    <t>Perfil de riesgos de corrupción 2022 (tercer informe de seguimiento cuatrimestral)</t>
  </si>
  <si>
    <t>Informe (primer cuatrimestre) de análisis y/o aplicación de nuevas causas o riesgos de corrupción identificados en la base de datos de PQRDF 2022.</t>
  </si>
  <si>
    <t>Informe (segundo cuatrimestre) de análisis y/o aplicación de nuevas causas o riesgos de corrupción identificados en la base de datos de PQRDF 2022.</t>
  </si>
  <si>
    <t>Informe (tercer cuatrimestre) de análisis y/o aplicación de nuevas causas o riesgos de corrupción identificados en la base de datos de PQRDF 2022.</t>
  </si>
  <si>
    <t>Tres (3) Informes de análisis y/o aplicación de nuevas causas o riesgos de corrupción identificados en la base de datos de PQRDF 2022</t>
  </si>
  <si>
    <t>Realizar monitoreo y revisión a la matriz de riesgo</t>
  </si>
  <si>
    <t>5 Informes de planes de tratamiento 2022</t>
  </si>
  <si>
    <t>Grupo de Servicios Administrativos</t>
  </si>
  <si>
    <t>Soportes pantallazos, listados de asistencia de teams o presenciales</t>
  </si>
  <si>
    <t xml:space="preserve">Adoptar en los diferentes planes institucionales las recomendaciones (aplicables) resultado de la medición del FURAG 2021 </t>
  </si>
  <si>
    <t>Reportar el resultado de la Implementación del Sistema de Asignación de Turnos, en cuanto al impacto en la mejora de la atención</t>
  </si>
  <si>
    <t>Incluir en el M-AD-01 Manual de servicio al ciudadano protocolo de atención de grupos étnicos</t>
  </si>
  <si>
    <t>Identificar el tipo de usuario que más utiliza el canal de atención de correo electrónico que sirva de insumo para la actualización de la caracterización de grupos de valor</t>
  </si>
  <si>
    <t>Matriz de análisis identificando los documentos priorizados</t>
  </si>
  <si>
    <t>Enviar a la Agencia Nacional de defensa Jurídica del Estado el informe el 28 de febrero de 2022, lo correspondiente a la vigencia 2021</t>
  </si>
  <si>
    <t>Consolidar un protocolo para la anonimización y protección de datos personales en el procedimiento de gestión de datos personales</t>
  </si>
  <si>
    <t>01/09//2022</t>
  </si>
  <si>
    <t xml:space="preserve">Desarrollar la Medición de competencias a Servidores Públicos Enterritorio </t>
  </si>
  <si>
    <t xml:space="preserve">Aplicar la medición de competencias a servidores públicos con informe de resultados </t>
  </si>
  <si>
    <t>Informe de resultados generales de la Medición de competencias</t>
  </si>
  <si>
    <t>Plan de intervención en Clima y Cultura Organizacional implementado - Grupos de trabajo Enterritorio</t>
  </si>
  <si>
    <t>Diseñar el Plan de intervención en Clima y Cultura Organizacional  con temáticas específicas</t>
  </si>
  <si>
    <t xml:space="preserve">Aplicación y ejecución del Plan de intervención </t>
  </si>
  <si>
    <t>Informe de resultados de intervención en Clima y Cultura Organizacional</t>
  </si>
  <si>
    <t>Implementar el esquema de seguimiento a los Compromisos laborales de trabajadores oficiales 2022</t>
  </si>
  <si>
    <t xml:space="preserve">Concertación compromisos laborales - Trabajadores Oficiales </t>
  </si>
  <si>
    <t>Evaluar cinco (5) Acuerdos de gestión suscritos en 2021 por parte de los Gerentes Públicos</t>
  </si>
  <si>
    <t>Formalizar los Acuerdos de gestión de los cinco (5) Gerentes Públicos de la entidad para el 2022</t>
  </si>
  <si>
    <t>Reportar el seguimiento a los cinco (5) Acuerdos de gestión suscritos en el 2022</t>
  </si>
  <si>
    <t>Cinco (5) formatos F-TH-23 Consolidado de Evaluación del acuerdo de Gestión 2020 evaluados</t>
  </si>
  <si>
    <t>Cinco (5) formatos suscritos F-TH-20 Concertación, seguimiento, retroalimentación y evaluación de compromisos gerenciales 2022 diligenciado</t>
  </si>
  <si>
    <t>Reporte de seguimiento semestral a los cinco (5) acuerdos de gestión suscritos 2022 en el formato F-TH-20</t>
  </si>
  <si>
    <t>Un (1) reporte de seguimiento semestral a los cinco (5) acuerdos de gestión suscritos 2022 en el formato F-TH-20</t>
  </si>
  <si>
    <t>Grupo Talento Humano - Jhenny Herrera</t>
  </si>
  <si>
    <t>Difundir y socializar Código de Ética e Integridad a todos los colaboradores de la entidad</t>
  </si>
  <si>
    <t>Registro de actividades trimestrales de socialización lúdicas e interactivas  y de capacitación</t>
  </si>
  <si>
    <t xml:space="preserve">Aplicar Encuesta de Códigos de Ética e Integridad </t>
  </si>
  <si>
    <t>Informe de Encuesta Códigos de Ética e integridad Enterritorio 2022</t>
  </si>
  <si>
    <t>Aplicar encuesta de conocimiento y percepción Código de Integridad y de Ética</t>
  </si>
  <si>
    <t>Registro de solicitud de diligenciamiento de la encuesta dirigida a todos los colaboradores de ENTerritorio</t>
  </si>
  <si>
    <t>Seguimiento al cumplimiento a la Ley 1712 del 2014</t>
  </si>
  <si>
    <t>Reportar el cumplimiento del Índice de Transparencia y Acceso a la Información - ITA para el Periodo 2022</t>
  </si>
  <si>
    <t>Cumplir con los lineamientos de la Guía de lenguaje claro del PNSC-DNP en cuanto a la información que publica la entidad</t>
  </si>
  <si>
    <t xml:space="preserve">Desarrollar las actividades establecidas en el Plan de Gestión Ambiental </t>
  </si>
  <si>
    <t>Grupo de Servicios Administrativos - Carolina Lopez</t>
  </si>
  <si>
    <t>Reporte de las actividades ejecutadas primer trimestre</t>
  </si>
  <si>
    <t>Reporte de las actividades ejecutadas segundo trimestre</t>
  </si>
  <si>
    <t>Reporte de las actividades ejecutadas tercer trimestre</t>
  </si>
  <si>
    <t>Reporte de las actividades ejecutadas cuarto trimestre</t>
  </si>
  <si>
    <t>Formular e implementar el plan de apertura, mejora y uso de datos abiertos de la entidad.</t>
  </si>
  <si>
    <t>Definir y elaborar el plan de priorización de documentos del SIG 2022</t>
  </si>
  <si>
    <t>Informe de la Revisión por la Alta Dirección realizado</t>
  </si>
  <si>
    <t>Desarrollo Organizacional  - Lina Maria Rodriguez
Todos los procesos</t>
  </si>
  <si>
    <t>Grupo Servicios Administrativos - Carolina Lopez</t>
  </si>
  <si>
    <t>Primer Informe ejecutivo con el resultado de análisis</t>
  </si>
  <si>
    <t>Segundo Informe ejecutivo con el resultado de análisis</t>
  </si>
  <si>
    <t>Tercer Informe ejecutivo con el resultado de análisis</t>
  </si>
  <si>
    <t>Tres (3) Informes de peticiones, quejas, reclamos, denuncias, sugerencias y felicitaciones</t>
  </si>
  <si>
    <t>Promocionar el uso externo de la encuesta medición de la experiencia ciudadana</t>
  </si>
  <si>
    <t>Analizar los reportes enviados por la Función Pública</t>
  </si>
  <si>
    <t xml:space="preserve">Informe ejecutivo (primer trimestre) con los respectivos avances </t>
  </si>
  <si>
    <t xml:space="preserve">Informe ejecutivo (segundo trimestre) con los respectivos avances </t>
  </si>
  <si>
    <t xml:space="preserve">Informe ejecutivo (tercer trimestre) con los respectivos avances </t>
  </si>
  <si>
    <t xml:space="preserve">Informe ejecutivo (cuarto trimestre) con los respectivos avances </t>
  </si>
  <si>
    <t>Implementar el Plan Estratégico de Tecnologías de Información - PETI</t>
  </si>
  <si>
    <t xml:space="preserve">Grupo de Tecnologías de la Información - Diana Jaydi Piñeros Espejo </t>
  </si>
  <si>
    <t>Grupo de Tecnologías de la Información - Diana Jaydi Piñeros Espejo y Grupo de Planeación y Gestión de Riesgos - Angela Milena García</t>
  </si>
  <si>
    <t xml:space="preserve">Adelantar acciones para registrar a ENTerritorio en el ColCERT, en pro de la gestión sistemática y cíclica del riesgo de seguridad digital </t>
  </si>
  <si>
    <t>Implementar el Plan de Seguridad y Privacidad de la Información 2022</t>
  </si>
  <si>
    <t>Presentar el estado de avance del Plan de Seguridad y Privacidad de la Información 2022</t>
  </si>
  <si>
    <t>Grupo de Planeación y Gestión de Riesgos - Angela Milena García</t>
  </si>
  <si>
    <t>Desarrollar el eje de Planeación de la Gestión del Conocimiento Institucional</t>
  </si>
  <si>
    <t>Informe de seguimiento al Plan para mitigar la fuga de conocimiento - I semestre</t>
  </si>
  <si>
    <t>Informe de seguimiento al Plan para mitigar la fuga de conocimiento - II semestre</t>
  </si>
  <si>
    <t>Seguimiento semestral del impacto al plan que contiene las acciones para mitigar la fuga de conocimiento</t>
  </si>
  <si>
    <t>Registro de una buena práctica, lección aprendida y/o banco de ideas con relación a la ejecución del primer semestre del Plan de Capacitación frente a su impacto</t>
  </si>
  <si>
    <t>Registro de una buena práctica, lección aprendida y/o banco de ideas con relación a la ejecución del segundo semestre del Plan de Capacitación frente a su impacto, para ello deberá hacer uso del insumo del segundo semestre</t>
  </si>
  <si>
    <t xml:space="preserve">Tablero de Acciones del Conocimiento Explícito de la Entidad actualizado </t>
  </si>
  <si>
    <t>Dos (2) informes de seguimiento al Plan para mitigar la fuga de conocimiento semestrales</t>
  </si>
  <si>
    <t>Dos (2) registros de una buena práctica, lección aprendida y/o banco de ideas con relación a la ejecución del Plan de Capacitación frente a su impacto</t>
  </si>
  <si>
    <t>Tres (3) Flujos de información actualizados</t>
  </si>
  <si>
    <t>Desarrollar tres (3) actividades que fortalezcan la generación y producción de conocimiento dentro de la entidad</t>
  </si>
  <si>
    <t>Registro de tres (3) actividades realizadas para fortalezcan la generación y producción de conocimiento</t>
  </si>
  <si>
    <t>Informe de evaluación de la experiencia en la ejecución de un proyecto</t>
  </si>
  <si>
    <t>Formalizar la alianza para la construcción de un proyecto especifico para desarrollar investigación dentro de la entidad</t>
  </si>
  <si>
    <t>Informe de avance Proyecto de investigación</t>
  </si>
  <si>
    <t xml:space="preserve">Informe de avance del proyecto de investigación </t>
  </si>
  <si>
    <t>Dos (2) reportes de las herramientas de uso y apropiación adoptadas</t>
  </si>
  <si>
    <t>Banco de expertos actualizado</t>
  </si>
  <si>
    <t>Informe de evaluación del impacto de las herramientas de uso y apropiación</t>
  </si>
  <si>
    <t>Registros de actividad realizada  (concurso, taller u otra)</t>
  </si>
  <si>
    <t>Desarrollar procesos de Analítica Institucional</t>
  </si>
  <si>
    <t>Informes sobre la analítica institucional</t>
  </si>
  <si>
    <t xml:space="preserve">Contar con estrategias y planes de comunicación para compartir y difundir el conocimiento que produce la entidad tanto al interior como al exterior </t>
  </si>
  <si>
    <t xml:space="preserve">Memorias de participación de las  mesas sectoriales </t>
  </si>
  <si>
    <t>Presentar ante el CIGD dos (2) reportes sobre los avances obtenidos en el desarrollo de la Política de Gestión del Conocimiento y la Innovación - GESCO+I.</t>
  </si>
  <si>
    <t>Dos (2) Informes de avance de implementación del Plan GESCO+i</t>
  </si>
  <si>
    <t>Soportes de participación en evento externo</t>
  </si>
  <si>
    <t>Cuatro (4) piezas de comunicación sobre GESCO+i enviadas</t>
  </si>
  <si>
    <t>Desarrollar actividades del PINAR, PGD Y SIC (Enero - Marzo)</t>
  </si>
  <si>
    <t>Desarrollar actividades del PINAR, PGD Y SIC y presentación de resultado del I semestre</t>
  </si>
  <si>
    <t>Desarrollar actividades del PINAR, PGD Y SIC (Julio - Sept)</t>
  </si>
  <si>
    <t>Desarrollar actividades del PINAR, PGD Y SIC (Oct - Dic) y presentación de resultado del II semestre</t>
  </si>
  <si>
    <t>Soportes de las actividades ejecutadas y Acta de comité</t>
  </si>
  <si>
    <t>Actualizar anualmente el Catálogo de Componentes de información de la Entidad</t>
  </si>
  <si>
    <t>Implementar el plan de trabajo de lineamientos del proceso estadístico en la fase de diseño de operaciones o información estadística</t>
  </si>
  <si>
    <r>
      <rPr>
        <sz val="16"/>
        <color theme="1"/>
        <rFont val="Arial"/>
        <family val="2"/>
      </rPr>
      <t>Actualizar</t>
    </r>
    <r>
      <rPr>
        <sz val="16"/>
        <rFont val="Arial"/>
        <family val="2"/>
      </rPr>
      <t xml:space="preserve"> la oferta y demanda de información estadística, que permiten identificar operaciones estadísticas, registros administrativos e indicadores</t>
    </r>
  </si>
  <si>
    <t>Consolidar un inventario único de indicadores de la entidad que incluya: indicadores de gestión, indicadores estadísticos e indicadores que apunten a los ODS o políticas públicas</t>
  </si>
  <si>
    <t>Diligenciar la ficha técnica de indicadores estadísticos identificados con las desagregaciones para su cálculo</t>
  </si>
  <si>
    <t>Participar en instancias de coordinación interinstitucional (Comisión, Comité, mesa en materia estadística u otros), para fortalecer la gestión de la información estadística</t>
  </si>
  <si>
    <t>Actualizar los inventarios de indicadores e información estadística de la Entidad</t>
  </si>
  <si>
    <t>Implementar Lineamientos del DANE relacionados con gestión estadística</t>
  </si>
  <si>
    <t>Implementar instrumentos del estándar de intercambio de datos y metadatos SDMX</t>
  </si>
  <si>
    <t>Diligenciar el  cuestionario para la preparación de un proyecto SDMX (intercambio estadístico de datos y metadatos) del DANE</t>
  </si>
  <si>
    <t>Diligenciar la ficha institucional de metadatos para indicadores del DANE, para al menos tres indicadores estadísticos de Enterritorio</t>
  </si>
  <si>
    <t>Implementar la etapa 2: Análisis de riesgos de identificación de las unidades de observación, de la Guía para la anonimización de bases de datos en el Sistema Estadístico Nacional del DANE</t>
  </si>
  <si>
    <t>Implementar la etapa 3: Identificación y selección de técnicas de anonimización, de la Guía para la anonimización de bases de datos en el Sistema Estadístico Nacional del DANE</t>
  </si>
  <si>
    <t>Implementar la etapa 4: Análisis de viabilidad, de la Guía para la anonimización de bases de datos en el Sistema Estadístico Nacional del DANE</t>
  </si>
  <si>
    <t>Implementar la etapa 5: Aplicación de técnicas de anonimización, de la Guía para la anonimización de bases de datos en el Sistema Estadístico Nacional del DANE</t>
  </si>
  <si>
    <t>Implementar la etapa 6: Evaluación de resultados del proceso, de la Guía para la anonimización de bases de datos en el Sistema Estadístico Nacional del DANE</t>
  </si>
  <si>
    <t>Publicar en la página web un boletín estadístico trimestral, que contenga resultados de indicadores, estadísticas georreferenciadas o resultados agregados</t>
  </si>
  <si>
    <t>Publicar en la página web mínimo una base de datos anonimizada</t>
  </si>
  <si>
    <t>Publicar en la página web la ficha técnica de indicadores de Enterritorio</t>
  </si>
  <si>
    <t>Boletín estadístico publicado primer trimestre</t>
  </si>
  <si>
    <t>Boletín estadístico publicado segundo trimestre</t>
  </si>
  <si>
    <t>Boletín estadístico publicado tercer trimestre</t>
  </si>
  <si>
    <t>Boletín estadístico publicado cuarto trimestre</t>
  </si>
  <si>
    <t>Grupo de Planeación y Gestión de Riesgos
Grupo de Desarrollo Organizacional</t>
  </si>
  <si>
    <t>Publicar en la página web datos abiertos de bases de datos de registros administrativos con una periodicidad cuatrimestral</t>
  </si>
  <si>
    <t>Datos abiertos publicados primer cuatrimestre</t>
  </si>
  <si>
    <t>Datos abiertos publicados segundo cuatrimestre</t>
  </si>
  <si>
    <t>Datos abiertos publicados tercer cuatrimestre</t>
  </si>
  <si>
    <t>Consultar a los grupos de valor sobre la satisfacción de necesidades de información estadística</t>
  </si>
  <si>
    <t>Recomendaciones de acciones de mejoramiento emitidas</t>
  </si>
  <si>
    <t>Resultados de evaluaciones de calidad de datos - primer trimestre</t>
  </si>
  <si>
    <t>Resultados de evaluaciones de calidad de datos - segundo trimestre</t>
  </si>
  <si>
    <t>Resultados de evaluaciones de calidad de datos - tercer trimestre</t>
  </si>
  <si>
    <t>Resultados de evaluaciones de calidad de datos - cuarto trimestre</t>
  </si>
  <si>
    <t>Correos electrónicos con recomendaciones - primer trimestre</t>
  </si>
  <si>
    <t>Correos electrónicos con recomendaciones - segundo trimestre</t>
  </si>
  <si>
    <t>Correos electrónicos con recomendaciones - tercer trimestre</t>
  </si>
  <si>
    <t>Correos electrónicos con recomendaciones - cuarto trimestre</t>
  </si>
  <si>
    <t>Realizar evaluaciones trimestrales de calidad de datos a registros administrativos de la entidad (bases de datos)</t>
  </si>
  <si>
    <t>Recomendar acciones de mejoramiento como resultado de las evaluaciones de calidad de datos</t>
  </si>
  <si>
    <t>Implementar una encuesta anual de percepción sobre accesibilidad y uso de información estadística, a las partes interesadas de la Entidad</t>
  </si>
  <si>
    <t>Informe consolidado de evaluaciones de calidad de datos - primer trimestre</t>
  </si>
  <si>
    <t>Informe consolidado de evaluaciones de calidad de datos - segundo trimestre</t>
  </si>
  <si>
    <t>Informe consolidado de evaluaciones de calidad de datos - tercer trimestre</t>
  </si>
  <si>
    <t>Informe consolidado de evaluaciones de calidad de datos - cuarto trimestre</t>
  </si>
  <si>
    <t>Realizar un informe trimestral consolidado de evaluaciones de calidad de datos con la tendencia de acuerdo a cada periodo evaluado</t>
  </si>
  <si>
    <t xml:space="preserve">Presentar un informe trimestral del resultado de implementación de las acciones de mejoramiento </t>
  </si>
  <si>
    <t>Presentación de informe - primer trimestre</t>
  </si>
  <si>
    <t>Presentación de informe - segundo trimestre</t>
  </si>
  <si>
    <t>Presentación de informe - tercer</t>
  </si>
  <si>
    <t>Presentación de informe - cuarto trimestre</t>
  </si>
  <si>
    <t>Realizar dos (2) jornadas de capacitación de gestión estadística</t>
  </si>
  <si>
    <t>Cuatro (4) Soportes de reunión</t>
  </si>
  <si>
    <t>Soportes de reunión - primer trimestre</t>
  </si>
  <si>
    <t>Soportes de reunión - segundo trimestre</t>
  </si>
  <si>
    <t>Soportes de reunión - tercer trimestre</t>
  </si>
  <si>
    <t>Soportes de reunión - cuarto trimestre</t>
  </si>
  <si>
    <t>Presentar seguimiento de Riesgos de Corrupción-Antisoborno al Comité Interno de Riesgos</t>
  </si>
  <si>
    <t>Mantener actualizados los informes mensuales de analítica institucional</t>
  </si>
  <si>
    <t>Matriz Excel con plan de intervención y temáticas a tratar</t>
  </si>
  <si>
    <t>Acta de Comité Institucional de Gestión y Desempeño evidenciando el reporte efectuado a la Estrategia</t>
  </si>
  <si>
    <t>Invitar  a todos los colaboradores a través de piezas y comunicación interna a  realizar curso e-learning para el afianzamiento y apropiación de los códigos de integridad y Ética.</t>
  </si>
  <si>
    <t>Copia certificados e-learning de las personas que realizaron el curso (funcionarios - contratistas)</t>
  </si>
  <si>
    <t xml:space="preserve">Registros fotográficos, pantallazos de listados de asistencia, soportes de realización de  actividades </t>
  </si>
  <si>
    <t>Desarrollar un (1) ejercicio de innovación abierta en el marco del ciclo de participación para la ejecución o solución de problemas</t>
  </si>
  <si>
    <t>Promocionar y desarrollar el ejercicio de innovación abierta</t>
  </si>
  <si>
    <t>Formato F-AD-20 con seguimiento del Plan de Gestión Ambiental trimestral</t>
  </si>
  <si>
    <t>Divulgación de expectativa, participación y actualización de la certificación por medio de pieza de comunicación para el E Learning sobre Gestión de PQRDSF</t>
  </si>
  <si>
    <t>Ajuste de encuesta satisfacción del servicio que se remite por correo electrónico</t>
  </si>
  <si>
    <t>Incluir una pregunta de caracterización de usuario en la encuesta satisfacción del servicio que se remite en el por correo electrónico</t>
  </si>
  <si>
    <t>Análisis con el resultado de la encuesta satisfacción del servicio que se remitió por correo electrónico.</t>
  </si>
  <si>
    <t>Inclusión de recomendaciones descritas en el nombre de la actividad  (Informe de PQRDSF).</t>
  </si>
  <si>
    <t>Link de publicación página web informe primer trimestre</t>
  </si>
  <si>
    <t>Link de publicación página web informe segundo trimestre</t>
  </si>
  <si>
    <t>Link de publicación página web informe tercer trimestre</t>
  </si>
  <si>
    <t>Publicar en la página web el link de la encuesta medición de la experiencia ciudadana (Banner, redes sociales etc.)</t>
  </si>
  <si>
    <t>Link de publicación</t>
  </si>
  <si>
    <t>Soporte de publicación de promoción de herramienta</t>
  </si>
  <si>
    <t>Informe de seguimiento semestral que es entregado al comité de conciliación - I Semestre</t>
  </si>
  <si>
    <t>Informe de seguimiento semestral que es entregado al comité de conciliación - II Semestre</t>
  </si>
  <si>
    <t>Desarrollar 2 jornadas de capacitación durante el año en temas de "Contrato Realidad" y "Supervisión Contractual" dirigida a las áreas técnicas, operativas y demás que tengan contacto con la ejecución de proyectos (funcionarios)</t>
  </si>
  <si>
    <t>Seleccionar la(s) institución(es) con las cuales se pueden generar la(s) alianza(s) en temas de investigación</t>
  </si>
  <si>
    <t>Registro de  Banco de ideas, lecciones aprendidas y/o buenas practicas, como herramientas de apropiación del conocimiento - I semestre</t>
  </si>
  <si>
    <t>Registro de  Banco de ideas, lecciones aprendidas y/o buenas practicas, como herramientas de apropiación del conocimiento - II semestre</t>
  </si>
  <si>
    <t>Grupo de Planeación y Gestión de Riesgo -  Talento Humano</t>
  </si>
  <si>
    <t>Registros de actualización del repositorio de la Gestión del conocimiento</t>
  </si>
  <si>
    <t>Tercer Informe Trimestral sobre la actualización del Repositorio</t>
  </si>
  <si>
    <t>Apoyar 2 grupos en procesos de analítica institucional</t>
  </si>
  <si>
    <t>Documento resultado de proceso de analítica proceso 1 (Pronostico)</t>
  </si>
  <si>
    <t>Documento resultado de proceso de analítica proceso 2</t>
  </si>
  <si>
    <t>Participar en mesas o eventos del DANE, DAFP, DNP o Min Hacienda,  donde se traten temas de estadística</t>
  </si>
  <si>
    <t>Fichas de metadatos diligenciadas</t>
  </si>
  <si>
    <t>Cronograma de trabajo con cada área</t>
  </si>
  <si>
    <t>Presentar en Comité de Gerencia y Coordinación de Control Interno los cambios en el contexto de la entidad que puedan afectar la efectividad del sistema de Control Interno</t>
  </si>
  <si>
    <t>Realizar reporte de deficiencias del Sistema de Control Interno según la política establecida</t>
  </si>
  <si>
    <t>Elaborar el cronograma de trabajo para la construcción del Plan de apertura, mejora y uso de datos abiertos</t>
  </si>
  <si>
    <t>Cronograma de trabajo</t>
  </si>
  <si>
    <t>Plan aprobado</t>
  </si>
  <si>
    <t>Plan de apertura, mejora y uso de datos abiertos de la entidad formulado</t>
  </si>
  <si>
    <t>Implementar la estrategia para la adopción del Código de Integridad y la promoción del cambio cultural</t>
  </si>
  <si>
    <t>Tres (3) informes trimestrales de avance en la implementación de la estrategia para la adopción del código de integridad</t>
  </si>
  <si>
    <t xml:space="preserve">Realizar autodiagnóstico del Código de Integridad en el formato establecido por la Función pública </t>
  </si>
  <si>
    <t xml:space="preserve">Formular las acciones para la estrategia de adopción del código de integridad y promoción del cambio cultural </t>
  </si>
  <si>
    <t>Matriz Autodiagnóstico del Código de Integridad realizado</t>
  </si>
  <si>
    <t xml:space="preserve">Matriz con el plan formulado para la  estrategia de adopción del código de integridad y promoción del cambio cultural </t>
  </si>
  <si>
    <t>Informes trimestrales de avance en la implementación de la estrategia para la adopción del código de integridad</t>
  </si>
  <si>
    <t xml:space="preserve">Publicar información estadística en la página web de la entidad, para disposición de los grupos de interés
	</t>
  </si>
  <si>
    <t xml:space="preserve">NOMBRE DEL PLAN: PLAN INSTITUCIONAL DE GESTIÓN Y DESEMPEÑO </t>
  </si>
  <si>
    <t>17 de diciembre 2021</t>
  </si>
  <si>
    <t>Matriz de seguimiento al Plan de Acción, primer trimestre</t>
  </si>
  <si>
    <t>Mantener el Sistema Integrado de Gestión</t>
  </si>
  <si>
    <t>Gestionar la implementación del Sistema de Gestión Antisoborno (ISO 37001)</t>
  </si>
  <si>
    <t xml:space="preserve">Informe de auditoría externa realizada </t>
  </si>
  <si>
    <t>Revisar los componentes ISO para construir y ejecutar el Plan de Implementación</t>
  </si>
  <si>
    <t>Plan de Acción para implementación del Sistema de Gestión Antisoborno</t>
  </si>
  <si>
    <t>Informe de resultados de auditoría interna</t>
  </si>
  <si>
    <t>Realizar la revisión del Sistema de Gestión Antisoborno por la Alta Dirección</t>
  </si>
  <si>
    <t>Auditoría externa</t>
  </si>
  <si>
    <t>Informe de auditoría externa al Sistema de Gestión Antisoborno realizada</t>
  </si>
  <si>
    <t>Informe de auditoría integrada realizada</t>
  </si>
  <si>
    <t>Revisar y presentar los componentes y requisitos ISO a la alta dirección</t>
  </si>
  <si>
    <t>Grupo de Planeación y Gestión de Riesgos 
Grupo de Talento Humano</t>
  </si>
  <si>
    <t>Grupo de Tecnologías de la Información 
Grupo de Planeación y Gestión de Riesgos</t>
  </si>
  <si>
    <t xml:space="preserve">Grupo Desarrollo Organizacional </t>
  </si>
  <si>
    <t xml:space="preserve">Grupo Servicios Administrativos </t>
  </si>
  <si>
    <t xml:space="preserve">Grupo de Talento Humano </t>
  </si>
  <si>
    <t>Fecha Aprobación:</t>
  </si>
  <si>
    <t>22 de diciembre de 2021</t>
  </si>
  <si>
    <t>GERENCIA GENERAL - GRUPO DE PLANEACIÓN Y GESTIÓN DE RIESGOS</t>
  </si>
  <si>
    <t>Cumplimiento del Plan Institucional de Gestión y Desempeño</t>
  </si>
  <si>
    <t>(No. de actividades ejecutadas en el marco del PIGD / No. de actividades programadas del PIGD) x 100%</t>
  </si>
  <si>
    <t>Mensual</t>
  </si>
  <si>
    <t>Realizar la auditoría interna al Sistema de Gestión Antisoborno</t>
  </si>
  <si>
    <t>Crear el E Learning sobre Gestión de PQRDSF.</t>
  </si>
  <si>
    <t xml:space="preserve">E Learning sobre Gestión de PQRDSF  </t>
  </si>
  <si>
    <t>Diseño de modulo E Learning sobre Gestión de PQRDSF y Certificados del curso.</t>
  </si>
  <si>
    <t>Participar en un evento de innovación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</si>
</sst>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$&quot;\ * #,##0_-;\-&quot;$&quot;\ * #,##0_-;_-&quot;$&quot;\ * &quot;-&quot;_-;_-@_-"/>
    <numFmt numFmtId="164" formatCode="[$-240A]d&quot; de &quot;mmmm&quot; de &quot;yyyy;@"/>
    <numFmt numFmtId="165" formatCode="0.0%"/>
    <numFmt numFmtId="166" formatCode="_-* #,##0.00\ _€_-;\-* #,##0.00\ _€_-;_-* &quot;-&quot;??\ _€_-;_-@_-"/>
    <numFmt numFmtId="167" formatCode="_-* #,##0\ _€_-;\-* #,##0\ _€_-;_-* &quot;-&quot;??\ _€_-;_-@_-"/>
    <numFmt numFmtId="168" formatCode="[$-C0A]d\-mmm\-yy;@"/>
    <numFmt numFmtId="169" formatCode="0.0"/>
    <numFmt numFmtId="170" formatCode="00"/>
    <numFmt numFmtId="171" formatCode="_-[$$-240A]\ * #,##0_-;\-[$$-240A]\ * #,##0_-;_-[$$-240A]\ 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i/>
      <u/>
      <sz val="11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  <font>
      <sz val="11"/>
      <color rgb="FF000000"/>
      <name val="Calibri Light"/>
      <family val="2"/>
    </font>
    <font>
      <sz val="11"/>
      <color rgb="FF000000"/>
      <name val="Calibri"/>
      <family val="2"/>
    </font>
    <font>
      <sz val="11"/>
      <color rgb="FF000000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 Light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indexed="81"/>
      <name val="Tahoma"/>
      <family val="2"/>
    </font>
    <font>
      <sz val="22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indexed="81"/>
      <name val="Tahoma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rgb="FF333333"/>
      <name val="Calibri"/>
      <family val="2"/>
      <scheme val="minor"/>
    </font>
    <font>
      <sz val="16"/>
      <color rgb="FF000000"/>
      <name val="Arial"/>
      <family val="2"/>
    </font>
    <font>
      <sz val="16"/>
      <color rgb="FFFF0000"/>
      <name val="Arial"/>
      <family val="2"/>
    </font>
    <font>
      <sz val="16"/>
      <color rgb="FF252423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63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15" fillId="0" borderId="0"/>
    <xf numFmtId="166" fontId="17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5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9" fontId="10" fillId="0" borderId="1" xfId="0" applyNumberFormat="1" applyFont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readingOrder="1"/>
    </xf>
    <xf numFmtId="14" fontId="3" fillId="0" borderId="1" xfId="0" applyNumberFormat="1" applyFont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readingOrder="1"/>
    </xf>
    <xf numFmtId="14" fontId="3" fillId="3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 readingOrder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13" fillId="0" borderId="1" xfId="1" applyFont="1" applyBorder="1" applyAlignment="1">
      <alignment horizontal="center" vertical="center"/>
    </xf>
    <xf numFmtId="0" fontId="13" fillId="0" borderId="1" xfId="0" applyFont="1" applyBorder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165" fontId="13" fillId="3" borderId="1" xfId="1" applyNumberFormat="1" applyFont="1" applyFill="1" applyBorder="1" applyAlignment="1">
      <alignment horizontal="center" vertical="center" wrapText="1"/>
    </xf>
    <xf numFmtId="1" fontId="13" fillId="3" borderId="1" xfId="1" applyNumberFormat="1" applyFont="1" applyFill="1" applyBorder="1" applyAlignment="1">
      <alignment horizontal="center" vertical="center" wrapText="1"/>
    </xf>
    <xf numFmtId="9" fontId="20" fillId="9" borderId="1" xfId="1" applyFont="1" applyFill="1" applyBorder="1" applyAlignment="1">
      <alignment horizontal="center" vertical="center"/>
    </xf>
    <xf numFmtId="165" fontId="14" fillId="3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/>
    <xf numFmtId="168" fontId="19" fillId="11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169" fontId="13" fillId="3" borderId="1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1" xfId="0" applyBorder="1" applyAlignment="1">
      <alignment horizontal="left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 vertical="center" wrapText="1"/>
    </xf>
    <xf numFmtId="1" fontId="19" fillId="12" borderId="1" xfId="1" applyNumberFormat="1" applyFont="1" applyFill="1" applyBorder="1" applyAlignment="1">
      <alignment horizontal="center" vertical="center" wrapText="1"/>
    </xf>
    <xf numFmtId="165" fontId="19" fillId="12" borderId="1" xfId="1" applyNumberFormat="1" applyFont="1" applyFill="1" applyBorder="1" applyAlignment="1">
      <alignment horizontal="center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 readingOrder="1"/>
    </xf>
    <xf numFmtId="0" fontId="13" fillId="13" borderId="1" xfId="0" applyFont="1" applyFill="1" applyBorder="1"/>
    <xf numFmtId="9" fontId="13" fillId="13" borderId="1" xfId="1" applyFont="1" applyFill="1" applyBorder="1" applyAlignment="1">
      <alignment horizontal="center" vertical="center"/>
    </xf>
    <xf numFmtId="9" fontId="1" fillId="0" borderId="0" xfId="0" applyNumberFormat="1" applyFont="1" applyAlignment="1">
      <alignment wrapText="1"/>
    </xf>
    <xf numFmtId="14" fontId="16" fillId="0" borderId="1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/>
    </xf>
    <xf numFmtId="0" fontId="0" fillId="3" borderId="0" xfId="0" applyFill="1"/>
    <xf numFmtId="0" fontId="1" fillId="0" borderId="1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 readingOrder="1"/>
    </xf>
    <xf numFmtId="0" fontId="18" fillId="3" borderId="10" xfId="0" applyFont="1" applyFill="1" applyBorder="1" applyAlignment="1">
      <alignment vertical="center" wrapText="1" readingOrder="1"/>
    </xf>
    <xf numFmtId="0" fontId="18" fillId="3" borderId="7" xfId="0" applyFont="1" applyFill="1" applyBorder="1" applyAlignment="1">
      <alignment vertical="center" wrapText="1" readingOrder="1"/>
    </xf>
    <xf numFmtId="9" fontId="11" fillId="0" borderId="2" xfId="0" applyNumberFormat="1" applyFont="1" applyBorder="1" applyAlignment="1">
      <alignment horizontal="center" vertical="center" wrapText="1" readingOrder="1"/>
    </xf>
    <xf numFmtId="0" fontId="1" fillId="3" borderId="7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center" wrapText="1" readingOrder="1"/>
    </xf>
    <xf numFmtId="14" fontId="3" fillId="3" borderId="2" xfId="0" applyNumberFormat="1" applyFont="1" applyFill="1" applyBorder="1" applyAlignment="1">
      <alignment horizontal="center" vertical="center"/>
    </xf>
    <xf numFmtId="14" fontId="18" fillId="3" borderId="2" xfId="0" applyNumberFormat="1" applyFont="1" applyFill="1" applyBorder="1" applyAlignment="1">
      <alignment horizontal="center" vertical="center" readingOrder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/>
    </xf>
    <xf numFmtId="9" fontId="14" fillId="3" borderId="1" xfId="1" applyFont="1" applyFill="1" applyBorder="1" applyAlignment="1">
      <alignment horizontal="center" vertical="center" wrapText="1"/>
    </xf>
    <xf numFmtId="9" fontId="20" fillId="8" borderId="1" xfId="1" applyFont="1" applyFill="1" applyBorder="1" applyAlignment="1">
      <alignment horizontal="center" vertical="center"/>
    </xf>
    <xf numFmtId="9" fontId="13" fillId="3" borderId="1" xfId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165" fontId="13" fillId="3" borderId="0" xfId="1" applyNumberFormat="1" applyFont="1" applyFill="1" applyAlignment="1">
      <alignment horizontal="center" vertical="center" wrapText="1"/>
    </xf>
    <xf numFmtId="169" fontId="13" fillId="3" borderId="0" xfId="1" applyNumberFormat="1" applyFont="1" applyFill="1" applyAlignment="1">
      <alignment horizontal="center" vertical="center" wrapText="1"/>
    </xf>
    <xf numFmtId="9" fontId="13" fillId="3" borderId="0" xfId="1" applyFont="1" applyFill="1" applyAlignment="1">
      <alignment horizontal="center" vertical="center"/>
    </xf>
    <xf numFmtId="0" fontId="20" fillId="0" borderId="0" xfId="0" applyFont="1"/>
    <xf numFmtId="0" fontId="0" fillId="0" borderId="1" xfId="0" applyBorder="1" applyAlignment="1">
      <alignment horizontal="left" vertical="center" wrapText="1"/>
    </xf>
    <xf numFmtId="9" fontId="0" fillId="3" borderId="1" xfId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 readingOrder="1"/>
    </xf>
    <xf numFmtId="0" fontId="22" fillId="3" borderId="1" xfId="0" applyFont="1" applyFill="1" applyBorder="1" applyAlignment="1">
      <alignment horizontal="left" vertical="center" wrapText="1" readingOrder="1"/>
    </xf>
    <xf numFmtId="0" fontId="22" fillId="3" borderId="1" xfId="0" applyFont="1" applyFill="1" applyBorder="1" applyAlignment="1">
      <alignment horizontal="left" vertical="top" wrapText="1" readingOrder="1"/>
    </xf>
    <xf numFmtId="165" fontId="0" fillId="3" borderId="1" xfId="0" applyNumberForma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9" fontId="0" fillId="13" borderId="1" xfId="1" applyFont="1" applyFill="1" applyBorder="1" applyAlignment="1">
      <alignment horizontal="center" vertical="center"/>
    </xf>
    <xf numFmtId="3" fontId="0" fillId="1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/>
    </xf>
    <xf numFmtId="165" fontId="0" fillId="13" borderId="1" xfId="1" applyNumberFormat="1" applyFont="1" applyFill="1" applyBorder="1" applyAlignment="1">
      <alignment horizontal="center" vertical="center"/>
    </xf>
    <xf numFmtId="0" fontId="13" fillId="3" borderId="0" xfId="0" applyFont="1" applyFill="1"/>
    <xf numFmtId="9" fontId="13" fillId="3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20" fillId="7" borderId="1" xfId="1" applyFont="1" applyFill="1" applyBorder="1" applyAlignment="1">
      <alignment horizontal="center" vertical="center"/>
    </xf>
    <xf numFmtId="9" fontId="20" fillId="14" borderId="1" xfId="1" applyFont="1" applyFill="1" applyBorder="1" applyAlignment="1">
      <alignment horizontal="center" vertical="center"/>
    </xf>
    <xf numFmtId="9" fontId="16" fillId="3" borderId="1" xfId="1" applyFont="1" applyFill="1" applyBorder="1" applyAlignment="1">
      <alignment horizontal="center" vertical="center"/>
    </xf>
    <xf numFmtId="9" fontId="19" fillId="12" borderId="1" xfId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165" fontId="13" fillId="10" borderId="1" xfId="1" applyNumberFormat="1" applyFont="1" applyFill="1" applyBorder="1" applyAlignment="1">
      <alignment horizontal="center" vertical="center" wrapText="1"/>
    </xf>
    <xf numFmtId="3" fontId="13" fillId="10" borderId="1" xfId="0" applyNumberFormat="1" applyFont="1" applyFill="1" applyBorder="1" applyAlignment="1">
      <alignment horizontal="center" vertical="center"/>
    </xf>
    <xf numFmtId="1" fontId="13" fillId="10" borderId="1" xfId="1" applyNumberFormat="1" applyFont="1" applyFill="1" applyBorder="1" applyAlignment="1">
      <alignment horizontal="center" vertical="center" wrapText="1"/>
    </xf>
    <xf numFmtId="9" fontId="16" fillId="10" borderId="1" xfId="1" applyFont="1" applyFill="1" applyBorder="1" applyAlignment="1">
      <alignment horizontal="center" vertical="center"/>
    </xf>
    <xf numFmtId="9" fontId="14" fillId="10" borderId="1" xfId="1" applyFont="1" applyFill="1" applyBorder="1" applyAlignment="1">
      <alignment horizontal="center" vertical="center" wrapText="1"/>
    </xf>
    <xf numFmtId="0" fontId="0" fillId="10" borderId="0" xfId="0" applyFill="1"/>
    <xf numFmtId="165" fontId="14" fillId="10" borderId="1" xfId="1" applyNumberFormat="1" applyFont="1" applyFill="1" applyBorder="1" applyAlignment="1">
      <alignment horizontal="center" vertical="center" wrapText="1"/>
    </xf>
    <xf numFmtId="0" fontId="0" fillId="15" borderId="0" xfId="0" applyFill="1"/>
    <xf numFmtId="0" fontId="13" fillId="15" borderId="1" xfId="0" applyFont="1" applyFill="1" applyBorder="1" applyAlignment="1">
      <alignment horizontal="center" vertical="center" wrapText="1"/>
    </xf>
    <xf numFmtId="9" fontId="0" fillId="15" borderId="1" xfId="1" applyFont="1" applyFill="1" applyBorder="1" applyAlignment="1">
      <alignment horizontal="center" vertical="center"/>
    </xf>
    <xf numFmtId="165" fontId="13" fillId="15" borderId="1" xfId="1" applyNumberFormat="1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9" fontId="13" fillId="15" borderId="0" xfId="1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9" fontId="19" fillId="12" borderId="1" xfId="1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17" fontId="27" fillId="16" borderId="1" xfId="0" applyNumberFormat="1" applyFont="1" applyFill="1" applyBorder="1" applyAlignment="1">
      <alignment horizontal="center" vertical="center" wrapText="1"/>
    </xf>
    <xf numFmtId="9" fontId="26" fillId="3" borderId="0" xfId="1" applyFont="1" applyFill="1"/>
    <xf numFmtId="14" fontId="26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/>
    <xf numFmtId="0" fontId="26" fillId="3" borderId="1" xfId="0" applyFont="1" applyFill="1" applyBorder="1" applyAlignment="1">
      <alignment horizontal="justify" vertical="center"/>
    </xf>
    <xf numFmtId="9" fontId="26" fillId="3" borderId="1" xfId="0" applyNumberFormat="1" applyFont="1" applyFill="1" applyBorder="1" applyAlignment="1">
      <alignment horizontal="center" vertical="center"/>
    </xf>
    <xf numFmtId="0" fontId="26" fillId="3" borderId="2" xfId="0" applyFont="1" applyFill="1" applyBorder="1"/>
    <xf numFmtId="0" fontId="34" fillId="0" borderId="1" xfId="0" applyFont="1" applyBorder="1" applyAlignment="1">
      <alignment horizontal="center" vertical="center" wrapText="1"/>
    </xf>
    <xf numFmtId="165" fontId="34" fillId="0" borderId="4" xfId="0" applyNumberFormat="1" applyFont="1" applyBorder="1" applyAlignment="1">
      <alignment horizontal="center" vertical="center" wrapText="1"/>
    </xf>
    <xf numFmtId="9" fontId="34" fillId="3" borderId="1" xfId="0" applyNumberFormat="1" applyFont="1" applyFill="1" applyBorder="1" applyAlignment="1">
      <alignment horizontal="center" vertical="center" wrapText="1"/>
    </xf>
    <xf numFmtId="0" fontId="34" fillId="19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center" vertical="center" wrapText="1"/>
    </xf>
    <xf numFmtId="0" fontId="33" fillId="20" borderId="16" xfId="0" applyFont="1" applyFill="1" applyBorder="1" applyAlignment="1">
      <alignment horizontal="center" vertical="center"/>
    </xf>
    <xf numFmtId="0" fontId="33" fillId="20" borderId="16" xfId="0" applyFont="1" applyFill="1" applyBorder="1" applyAlignment="1">
      <alignment horizontal="center" vertical="center" wrapText="1"/>
    </xf>
    <xf numFmtId="0" fontId="33" fillId="20" borderId="18" xfId="0" applyFont="1" applyFill="1" applyBorder="1" applyAlignment="1">
      <alignment horizontal="center" vertical="center" wrapText="1"/>
    </xf>
    <xf numFmtId="0" fontId="33" fillId="20" borderId="17" xfId="0" applyFont="1" applyFill="1" applyBorder="1" applyAlignment="1">
      <alignment horizontal="center" vertical="center" wrapText="1"/>
    </xf>
    <xf numFmtId="0" fontId="33" fillId="20" borderId="19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13" borderId="1" xfId="0" applyFont="1" applyFill="1" applyBorder="1" applyAlignment="1">
      <alignment horizontal="center" vertical="center" wrapText="1"/>
    </xf>
    <xf numFmtId="0" fontId="36" fillId="21" borderId="1" xfId="0" applyFont="1" applyFill="1" applyBorder="1" applyAlignment="1">
      <alignment horizontal="center" vertical="center"/>
    </xf>
    <xf numFmtId="9" fontId="35" fillId="15" borderId="1" xfId="0" applyNumberFormat="1" applyFont="1" applyFill="1" applyBorder="1" applyAlignment="1">
      <alignment horizontal="center" wrapText="1"/>
    </xf>
    <xf numFmtId="9" fontId="34" fillId="0" borderId="2" xfId="0" applyNumberFormat="1" applyFont="1" applyBorder="1" applyAlignment="1">
      <alignment horizontal="center" vertical="center" wrapText="1"/>
    </xf>
    <xf numFmtId="14" fontId="34" fillId="0" borderId="1" xfId="0" applyNumberFormat="1" applyFont="1" applyBorder="1" applyAlignment="1">
      <alignment horizontal="center" vertical="center" wrapText="1"/>
    </xf>
    <xf numFmtId="9" fontId="34" fillId="0" borderId="4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9" fontId="3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35" fillId="15" borderId="0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6" fillId="3" borderId="0" xfId="0" applyFont="1" applyFill="1"/>
    <xf numFmtId="9" fontId="35" fillId="15" borderId="1" xfId="0" applyNumberFormat="1" applyFont="1" applyFill="1" applyBorder="1" applyAlignment="1">
      <alignment horizontal="center" wrapText="1"/>
    </xf>
    <xf numFmtId="9" fontId="0" fillId="0" borderId="0" xfId="0" applyNumberForma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 wrapText="1"/>
    </xf>
    <xf numFmtId="9" fontId="34" fillId="0" borderId="1" xfId="0" applyNumberFormat="1" applyFont="1" applyBorder="1" applyAlignment="1">
      <alignment horizontal="center" vertical="center" wrapText="1"/>
    </xf>
    <xf numFmtId="9" fontId="37" fillId="0" borderId="1" xfId="0" applyNumberFormat="1" applyFont="1" applyBorder="1" applyAlignment="1">
      <alignment horizontal="center" vertical="center" wrapText="1"/>
    </xf>
    <xf numFmtId="0" fontId="37" fillId="10" borderId="1" xfId="0" applyFont="1" applyFill="1" applyBorder="1" applyAlignment="1">
      <alignment horizontal="left" vertical="center" wrapText="1"/>
    </xf>
    <xf numFmtId="9" fontId="37" fillId="10" borderId="1" xfId="0" applyNumberFormat="1" applyFont="1" applyFill="1" applyBorder="1" applyAlignment="1">
      <alignment horizontal="center" vertical="center" wrapText="1"/>
    </xf>
    <xf numFmtId="9" fontId="34" fillId="0" borderId="4" xfId="0" applyNumberFormat="1" applyFont="1" applyBorder="1" applyAlignment="1">
      <alignment horizontal="center" vertical="center" wrapText="1"/>
    </xf>
    <xf numFmtId="9" fontId="34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6" fillId="0" borderId="0" xfId="0" applyFont="1" applyFill="1"/>
    <xf numFmtId="9" fontId="0" fillId="0" borderId="0" xfId="0" applyNumberFormat="1"/>
    <xf numFmtId="0" fontId="26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9" fontId="25" fillId="0" borderId="1" xfId="0" applyNumberFormat="1" applyFont="1" applyFill="1" applyBorder="1" applyAlignment="1">
      <alignment horizontal="center" vertical="center" wrapText="1"/>
    </xf>
    <xf numFmtId="14" fontId="25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justify" vertical="center" wrapText="1"/>
    </xf>
    <xf numFmtId="0" fontId="26" fillId="3" borderId="0" xfId="0" applyFont="1" applyFill="1"/>
    <xf numFmtId="9" fontId="25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9" fontId="26" fillId="3" borderId="1" xfId="0" applyNumberFormat="1" applyFont="1" applyFill="1" applyBorder="1" applyAlignment="1">
      <alignment horizontal="center" vertical="center" wrapText="1"/>
    </xf>
    <xf numFmtId="14" fontId="26" fillId="3" borderId="1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171" fontId="26" fillId="3" borderId="1" xfId="4" applyNumberFormat="1" applyFont="1" applyFill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9" fontId="25" fillId="0" borderId="1" xfId="0" applyNumberFormat="1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justify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0" xfId="0" applyFont="1" applyFill="1"/>
    <xf numFmtId="0" fontId="25" fillId="3" borderId="4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justify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38" fillId="3" borderId="1" xfId="0" applyFont="1" applyFill="1" applyBorder="1" applyAlignment="1">
      <alignment horizontal="justify" vertical="center" wrapText="1"/>
    </xf>
    <xf numFmtId="0" fontId="38" fillId="0" borderId="1" xfId="0" applyFont="1" applyBorder="1" applyAlignment="1">
      <alignment horizontal="justify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14" fontId="25" fillId="3" borderId="1" xfId="0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justify" vertical="center" wrapText="1"/>
    </xf>
    <xf numFmtId="0" fontId="25" fillId="3" borderId="2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justify" vertical="center" wrapText="1"/>
    </xf>
    <xf numFmtId="14" fontId="25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justify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justify" vertical="center" wrapText="1"/>
    </xf>
    <xf numFmtId="0" fontId="38" fillId="3" borderId="1" xfId="0" applyFont="1" applyFill="1" applyBorder="1" applyAlignment="1">
      <alignment horizontal="justify" vertical="center" wrapText="1"/>
    </xf>
    <xf numFmtId="9" fontId="25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justify" vertical="center"/>
    </xf>
    <xf numFmtId="14" fontId="25" fillId="0" borderId="1" xfId="0" applyNumberFormat="1" applyFont="1" applyBorder="1" applyAlignment="1">
      <alignment horizontal="justify" vertical="center" wrapText="1"/>
    </xf>
    <xf numFmtId="0" fontId="23" fillId="24" borderId="2" xfId="0" applyFont="1" applyFill="1" applyBorder="1" applyAlignment="1">
      <alignment horizontal="center" vertical="center" wrapText="1"/>
    </xf>
    <xf numFmtId="0" fontId="23" fillId="24" borderId="1" xfId="0" applyFont="1" applyFill="1" applyBorder="1" applyAlignment="1">
      <alignment horizontal="center" vertical="center" wrapText="1"/>
    </xf>
    <xf numFmtId="0" fontId="26" fillId="24" borderId="0" xfId="0" applyFont="1" applyFill="1"/>
    <xf numFmtId="9" fontId="26" fillId="0" borderId="1" xfId="1" applyFont="1" applyBorder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9" fontId="25" fillId="3" borderId="5" xfId="0" applyNumberFormat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0" fontId="25" fillId="24" borderId="1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26" fillId="3" borderId="1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9" fontId="25" fillId="0" borderId="1" xfId="0" applyNumberFormat="1" applyFont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justify" vertical="center" wrapText="1"/>
    </xf>
    <xf numFmtId="0" fontId="26" fillId="3" borderId="1" xfId="0" applyFont="1" applyFill="1" applyBorder="1" applyAlignment="1">
      <alignment horizontal="center" vertical="center"/>
    </xf>
    <xf numFmtId="14" fontId="25" fillId="3" borderId="1" xfId="0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justify" vertical="center" wrapText="1"/>
    </xf>
    <xf numFmtId="9" fontId="26" fillId="3" borderId="1" xfId="0" applyNumberFormat="1" applyFont="1" applyFill="1" applyBorder="1" applyAlignment="1">
      <alignment horizontal="center" vertical="center"/>
    </xf>
    <xf numFmtId="9" fontId="25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9" fontId="25" fillId="3" borderId="1" xfId="0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justify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  <xf numFmtId="14" fontId="40" fillId="0" borderId="1" xfId="0" applyNumberFormat="1" applyFont="1" applyBorder="1" applyAlignment="1">
      <alignment horizontal="center" vertical="center" wrapText="1"/>
    </xf>
    <xf numFmtId="14" fontId="38" fillId="3" borderId="1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9" fontId="23" fillId="3" borderId="1" xfId="0" applyNumberFormat="1" applyFont="1" applyFill="1" applyBorder="1" applyAlignment="1">
      <alignment horizontal="center" vertical="center" wrapText="1"/>
    </xf>
    <xf numFmtId="9" fontId="27" fillId="3" borderId="1" xfId="0" applyNumberFormat="1" applyFont="1" applyFill="1" applyBorder="1" applyAlignment="1">
      <alignment horizontal="center" vertical="center" wrapText="1"/>
    </xf>
    <xf numFmtId="9" fontId="23" fillId="0" borderId="1" xfId="0" applyNumberFormat="1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9" fontId="27" fillId="3" borderId="1" xfId="0" applyNumberFormat="1" applyFont="1" applyFill="1" applyBorder="1" applyAlignment="1">
      <alignment horizontal="center" vertical="center"/>
    </xf>
    <xf numFmtId="9" fontId="26" fillId="0" borderId="1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/>
    </xf>
    <xf numFmtId="9" fontId="1" fillId="3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4" fontId="34" fillId="0" borderId="2" xfId="0" applyNumberFormat="1" applyFont="1" applyBorder="1" applyAlignment="1">
      <alignment horizontal="center" vertical="center" wrapText="1"/>
    </xf>
    <xf numFmtId="14" fontId="34" fillId="0" borderId="3" xfId="0" applyNumberFormat="1" applyFont="1" applyBorder="1" applyAlignment="1">
      <alignment horizontal="center" vertical="center" wrapText="1"/>
    </xf>
    <xf numFmtId="0" fontId="34" fillId="22" borderId="1" xfId="0" applyFont="1" applyFill="1" applyBorder="1" applyAlignment="1">
      <alignment horizontal="center" vertical="center" wrapText="1"/>
    </xf>
    <xf numFmtId="9" fontId="34" fillId="0" borderId="2" xfId="0" applyNumberFormat="1" applyFont="1" applyBorder="1" applyAlignment="1">
      <alignment horizontal="center" vertical="center" wrapText="1"/>
    </xf>
    <xf numFmtId="9" fontId="34" fillId="0" borderId="3" xfId="0" applyNumberFormat="1" applyFont="1" applyBorder="1" applyAlignment="1">
      <alignment horizontal="center" vertical="center" wrapText="1"/>
    </xf>
    <xf numFmtId="14" fontId="34" fillId="0" borderId="1" xfId="0" applyNumberFormat="1" applyFont="1" applyBorder="1" applyAlignment="1">
      <alignment horizontal="center" vertical="center" wrapText="1"/>
    </xf>
    <xf numFmtId="14" fontId="34" fillId="0" borderId="4" xfId="0" applyNumberFormat="1" applyFont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9" fontId="34" fillId="0" borderId="4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17" borderId="1" xfId="0" applyFont="1" applyFill="1" applyBorder="1" applyAlignment="1">
      <alignment horizontal="center" vertical="center" wrapText="1"/>
    </xf>
    <xf numFmtId="9" fontId="34" fillId="0" borderId="1" xfId="0" applyNumberFormat="1" applyFont="1" applyBorder="1" applyAlignment="1">
      <alignment horizontal="center" vertical="center" wrapText="1"/>
    </xf>
    <xf numFmtId="9" fontId="34" fillId="3" borderId="20" xfId="0" applyNumberFormat="1" applyFont="1" applyFill="1" applyBorder="1" applyAlignment="1">
      <alignment horizontal="center" vertical="center" wrapText="1"/>
    </xf>
    <xf numFmtId="9" fontId="34" fillId="3" borderId="3" xfId="0" applyNumberFormat="1" applyFont="1" applyFill="1" applyBorder="1" applyAlignment="1">
      <alignment horizontal="center" vertical="center" wrapText="1"/>
    </xf>
    <xf numFmtId="0" fontId="34" fillId="18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justify" vertical="center" wrapText="1"/>
    </xf>
    <xf numFmtId="0" fontId="25" fillId="3" borderId="4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justify" vertical="center" wrapText="1"/>
    </xf>
    <xf numFmtId="9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9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9" fontId="23" fillId="3" borderId="2" xfId="0" applyNumberFormat="1" applyFont="1" applyFill="1" applyBorder="1" applyAlignment="1">
      <alignment horizontal="center" vertical="center" wrapText="1"/>
    </xf>
    <xf numFmtId="9" fontId="23" fillId="3" borderId="3" xfId="0" applyNumberFormat="1" applyFont="1" applyFill="1" applyBorder="1" applyAlignment="1">
      <alignment horizontal="center" vertical="center" wrapText="1"/>
    </xf>
    <xf numFmtId="9" fontId="23" fillId="3" borderId="4" xfId="0" applyNumberFormat="1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justify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14" fontId="25" fillId="3" borderId="2" xfId="0" applyNumberFormat="1" applyFont="1" applyFill="1" applyBorder="1" applyAlignment="1">
      <alignment horizontal="center" vertical="center" wrapText="1"/>
    </xf>
    <xf numFmtId="14" fontId="25" fillId="3" borderId="3" xfId="0" applyNumberFormat="1" applyFont="1" applyFill="1" applyBorder="1" applyAlignment="1">
      <alignment horizontal="center" vertical="center" wrapText="1"/>
    </xf>
    <xf numFmtId="14" fontId="25" fillId="3" borderId="4" xfId="0" applyNumberFormat="1" applyFont="1" applyFill="1" applyBorder="1" applyAlignment="1">
      <alignment horizontal="center" vertical="center" wrapText="1"/>
    </xf>
    <xf numFmtId="14" fontId="25" fillId="3" borderId="2" xfId="0" applyNumberFormat="1" applyFont="1" applyFill="1" applyBorder="1" applyAlignment="1">
      <alignment horizontal="justify" vertical="center" wrapText="1"/>
    </xf>
    <xf numFmtId="14" fontId="25" fillId="3" borderId="3" xfId="0" applyNumberFormat="1" applyFont="1" applyFill="1" applyBorder="1" applyAlignment="1">
      <alignment horizontal="justify" vertical="center" wrapText="1"/>
    </xf>
    <xf numFmtId="14" fontId="25" fillId="3" borderId="4" xfId="0" applyNumberFormat="1" applyFont="1" applyFill="1" applyBorder="1" applyAlignment="1">
      <alignment horizontal="justify" vertical="center" wrapText="1"/>
    </xf>
    <xf numFmtId="0" fontId="25" fillId="24" borderId="10" xfId="0" applyFont="1" applyFill="1" applyBorder="1" applyAlignment="1">
      <alignment horizontal="center" vertical="center"/>
    </xf>
    <xf numFmtId="0" fontId="25" fillId="24" borderId="15" xfId="0" applyFont="1" applyFill="1" applyBorder="1" applyAlignment="1">
      <alignment horizontal="center" vertical="center"/>
    </xf>
    <xf numFmtId="0" fontId="25" fillId="24" borderId="5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justify" vertical="center" wrapText="1"/>
    </xf>
    <xf numFmtId="0" fontId="26" fillId="3" borderId="11" xfId="0" applyFont="1" applyFill="1" applyBorder="1" applyAlignment="1">
      <alignment horizontal="justify" vertical="center" wrapText="1"/>
    </xf>
    <xf numFmtId="0" fontId="26" fillId="3" borderId="8" xfId="0" applyFont="1" applyFill="1" applyBorder="1" applyAlignment="1">
      <alignment horizontal="justify" vertical="center" wrapText="1"/>
    </xf>
    <xf numFmtId="0" fontId="26" fillId="3" borderId="12" xfId="0" applyFont="1" applyFill="1" applyBorder="1" applyAlignment="1">
      <alignment horizontal="justify" vertical="center" wrapText="1"/>
    </xf>
    <xf numFmtId="0" fontId="26" fillId="3" borderId="9" xfId="0" applyFont="1" applyFill="1" applyBorder="1" applyAlignment="1">
      <alignment horizontal="justify" vertical="center" wrapText="1"/>
    </xf>
    <xf numFmtId="0" fontId="26" fillId="3" borderId="14" xfId="0" applyFont="1" applyFill="1" applyBorder="1" applyAlignment="1">
      <alignment horizontal="justify" vertical="center" wrapText="1"/>
    </xf>
    <xf numFmtId="0" fontId="25" fillId="3" borderId="7" xfId="0" applyFont="1" applyFill="1" applyBorder="1" applyAlignment="1">
      <alignment horizontal="justify" vertical="center" wrapText="1"/>
    </xf>
    <xf numFmtId="0" fontId="25" fillId="3" borderId="11" xfId="0" applyFont="1" applyFill="1" applyBorder="1" applyAlignment="1">
      <alignment horizontal="justify" vertical="center" wrapText="1"/>
    </xf>
    <xf numFmtId="0" fontId="25" fillId="3" borderId="9" xfId="0" applyFont="1" applyFill="1" applyBorder="1" applyAlignment="1">
      <alignment horizontal="justify" vertical="center" wrapText="1"/>
    </xf>
    <xf numFmtId="0" fontId="25" fillId="3" borderId="14" xfId="0" applyFont="1" applyFill="1" applyBorder="1" applyAlignment="1">
      <alignment horizontal="justify" vertical="center" wrapText="1"/>
    </xf>
    <xf numFmtId="0" fontId="25" fillId="3" borderId="8" xfId="0" applyFont="1" applyFill="1" applyBorder="1" applyAlignment="1">
      <alignment horizontal="justify" vertical="center" wrapText="1"/>
    </xf>
    <xf numFmtId="0" fontId="25" fillId="3" borderId="12" xfId="0" applyFont="1" applyFill="1" applyBorder="1" applyAlignment="1">
      <alignment horizontal="justify" vertical="center" wrapText="1"/>
    </xf>
    <xf numFmtId="0" fontId="26" fillId="3" borderId="1" xfId="0" applyFont="1" applyFill="1" applyBorder="1" applyAlignment="1">
      <alignment horizontal="center" vertical="center" wrapText="1"/>
    </xf>
    <xf numFmtId="9" fontId="25" fillId="3" borderId="2" xfId="0" applyNumberFormat="1" applyFont="1" applyFill="1" applyBorder="1" applyAlignment="1">
      <alignment horizontal="justify" vertical="center" wrapText="1"/>
    </xf>
    <xf numFmtId="9" fontId="25" fillId="3" borderId="3" xfId="0" applyNumberFormat="1" applyFont="1" applyFill="1" applyBorder="1" applyAlignment="1">
      <alignment horizontal="justify" vertical="center" wrapText="1"/>
    </xf>
    <xf numFmtId="9" fontId="25" fillId="3" borderId="4" xfId="0" applyNumberFormat="1" applyFont="1" applyFill="1" applyBorder="1" applyAlignment="1">
      <alignment horizontal="justify" vertical="center" wrapText="1"/>
    </xf>
    <xf numFmtId="3" fontId="26" fillId="3" borderId="1" xfId="0" applyNumberFormat="1" applyFont="1" applyFill="1" applyBorder="1" applyAlignment="1">
      <alignment horizontal="center" vertical="center"/>
    </xf>
    <xf numFmtId="14" fontId="25" fillId="3" borderId="1" xfId="0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justify" vertical="center" wrapText="1"/>
    </xf>
    <xf numFmtId="0" fontId="26" fillId="3" borderId="2" xfId="0" applyFont="1" applyFill="1" applyBorder="1" applyAlignment="1">
      <alignment horizontal="justify" vertical="center" wrapText="1"/>
    </xf>
    <xf numFmtId="0" fontId="26" fillId="3" borderId="3" xfId="0" applyFont="1" applyFill="1" applyBorder="1" applyAlignment="1">
      <alignment horizontal="justify" vertical="center" wrapText="1"/>
    </xf>
    <xf numFmtId="0" fontId="26" fillId="3" borderId="4" xfId="0" applyFont="1" applyFill="1" applyBorder="1" applyAlignment="1">
      <alignment horizontal="justify" vertical="center" wrapText="1"/>
    </xf>
    <xf numFmtId="9" fontId="27" fillId="3" borderId="2" xfId="0" applyNumberFormat="1" applyFont="1" applyFill="1" applyBorder="1" applyAlignment="1">
      <alignment horizontal="center" vertical="center"/>
    </xf>
    <xf numFmtId="9" fontId="27" fillId="3" borderId="3" xfId="0" applyNumberFormat="1" applyFont="1" applyFill="1" applyBorder="1" applyAlignment="1">
      <alignment horizontal="center" vertical="center"/>
    </xf>
    <xf numFmtId="9" fontId="27" fillId="3" borderId="4" xfId="0" applyNumberFormat="1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justify" vertical="center"/>
    </xf>
    <xf numFmtId="0" fontId="26" fillId="3" borderId="3" xfId="0" applyFont="1" applyFill="1" applyBorder="1" applyAlignment="1">
      <alignment horizontal="justify" vertical="center"/>
    </xf>
    <xf numFmtId="0" fontId="26" fillId="3" borderId="4" xfId="0" applyFont="1" applyFill="1" applyBorder="1" applyAlignment="1">
      <alignment horizontal="justify" vertical="center"/>
    </xf>
    <xf numFmtId="14" fontId="25" fillId="3" borderId="7" xfId="0" applyNumberFormat="1" applyFont="1" applyFill="1" applyBorder="1" applyAlignment="1">
      <alignment horizontal="justify" vertical="center" wrapText="1"/>
    </xf>
    <xf numFmtId="14" fontId="25" fillId="3" borderId="11" xfId="0" applyNumberFormat="1" applyFont="1" applyFill="1" applyBorder="1" applyAlignment="1">
      <alignment horizontal="justify" vertical="center" wrapText="1"/>
    </xf>
    <xf numFmtId="14" fontId="25" fillId="3" borderId="8" xfId="0" applyNumberFormat="1" applyFont="1" applyFill="1" applyBorder="1" applyAlignment="1">
      <alignment horizontal="justify" vertical="center" wrapText="1"/>
    </xf>
    <xf numFmtId="14" fontId="25" fillId="3" borderId="12" xfId="0" applyNumberFormat="1" applyFont="1" applyFill="1" applyBorder="1" applyAlignment="1">
      <alignment horizontal="justify" vertical="center" wrapText="1"/>
    </xf>
    <xf numFmtId="14" fontId="25" fillId="3" borderId="9" xfId="0" applyNumberFormat="1" applyFont="1" applyFill="1" applyBorder="1" applyAlignment="1">
      <alignment horizontal="justify" vertical="center" wrapText="1"/>
    </xf>
    <xf numFmtId="14" fontId="25" fillId="3" borderId="14" xfId="0" applyNumberFormat="1" applyFont="1" applyFill="1" applyBorder="1" applyAlignment="1">
      <alignment horizontal="justify" vertical="center" wrapText="1"/>
    </xf>
    <xf numFmtId="0" fontId="26" fillId="3" borderId="1" xfId="0" applyFont="1" applyFill="1" applyBorder="1" applyAlignment="1">
      <alignment horizontal="center" vertical="center"/>
    </xf>
    <xf numFmtId="9" fontId="25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/>
    </xf>
    <xf numFmtId="14" fontId="25" fillId="3" borderId="1" xfId="0" applyNumberFormat="1" applyFont="1" applyFill="1" applyBorder="1" applyAlignment="1">
      <alignment horizontal="justify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14" fontId="25" fillId="0" borderId="2" xfId="0" applyNumberFormat="1" applyFont="1" applyBorder="1" applyAlignment="1">
      <alignment horizontal="center" vertical="center" wrapText="1"/>
    </xf>
    <xf numFmtId="14" fontId="25" fillId="0" borderId="4" xfId="0" applyNumberFormat="1" applyFont="1" applyBorder="1" applyAlignment="1">
      <alignment horizontal="center" vertical="center" wrapText="1"/>
    </xf>
    <xf numFmtId="9" fontId="27" fillId="3" borderId="1" xfId="0" applyNumberFormat="1" applyFont="1" applyFill="1" applyBorder="1" applyAlignment="1">
      <alignment horizontal="center" vertical="center"/>
    </xf>
    <xf numFmtId="9" fontId="26" fillId="3" borderId="1" xfId="1" applyFont="1" applyFill="1" applyBorder="1" applyAlignment="1">
      <alignment horizontal="center" vertical="center"/>
    </xf>
    <xf numFmtId="9" fontId="23" fillId="0" borderId="1" xfId="0" applyNumberFormat="1" applyFont="1" applyFill="1" applyBorder="1" applyAlignment="1">
      <alignment horizontal="center" vertical="center" wrapText="1"/>
    </xf>
    <xf numFmtId="9" fontId="23" fillId="0" borderId="2" xfId="0" applyNumberFormat="1" applyFont="1" applyFill="1" applyBorder="1" applyAlignment="1">
      <alignment horizontal="center" vertical="center" wrapText="1"/>
    </xf>
    <xf numFmtId="9" fontId="23" fillId="0" borderId="4" xfId="0" applyNumberFormat="1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justify" vertical="center" wrapText="1"/>
    </xf>
    <xf numFmtId="0" fontId="25" fillId="3" borderId="5" xfId="0" applyFont="1" applyFill="1" applyBorder="1" applyAlignment="1">
      <alignment horizontal="justify" vertical="center" wrapText="1"/>
    </xf>
    <xf numFmtId="0" fontId="27" fillId="3" borderId="2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 wrapText="1"/>
    </xf>
    <xf numFmtId="0" fontId="26" fillId="24" borderId="15" xfId="0" applyFont="1" applyFill="1" applyBorder="1" applyAlignment="1">
      <alignment horizontal="center" vertical="center" wrapText="1"/>
    </xf>
    <xf numFmtId="0" fontId="26" fillId="24" borderId="5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justify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67" fontId="25" fillId="3" borderId="10" xfId="3" applyNumberFormat="1" applyFont="1" applyFill="1" applyBorder="1" applyAlignment="1">
      <alignment horizontal="center" vertical="center" wrapText="1"/>
    </xf>
    <xf numFmtId="167" fontId="25" fillId="3" borderId="5" xfId="3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justify" vertical="center" wrapText="1"/>
    </xf>
    <xf numFmtId="0" fontId="25" fillId="0" borderId="11" xfId="0" applyFont="1" applyFill="1" applyBorder="1" applyAlignment="1">
      <alignment horizontal="justify" vertical="center" wrapText="1"/>
    </xf>
    <xf numFmtId="0" fontId="25" fillId="0" borderId="9" xfId="0" applyFont="1" applyFill="1" applyBorder="1" applyAlignment="1">
      <alignment horizontal="justify" vertical="center" wrapText="1"/>
    </xf>
    <xf numFmtId="0" fontId="25" fillId="0" borderId="14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6" fillId="3" borderId="11" xfId="0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/>
    </xf>
    <xf numFmtId="0" fontId="23" fillId="0" borderId="1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70" fontId="23" fillId="0" borderId="1" xfId="2" applyNumberFormat="1" applyFont="1" applyBorder="1" applyAlignment="1">
      <alignment horizontal="center" vertical="center"/>
    </xf>
    <xf numFmtId="14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3" fillId="16" borderId="10" xfId="0" applyFont="1" applyFill="1" applyBorder="1" applyAlignment="1">
      <alignment horizontal="center" vertical="center" wrapText="1"/>
    </xf>
    <xf numFmtId="0" fontId="23" fillId="16" borderId="15" xfId="0" applyFont="1" applyFill="1" applyBorder="1" applyAlignment="1">
      <alignment horizontal="center" vertical="center" wrapText="1"/>
    </xf>
    <xf numFmtId="0" fontId="23" fillId="16" borderId="5" xfId="0" applyFont="1" applyFill="1" applyBorder="1" applyAlignment="1">
      <alignment horizontal="center" vertical="center" wrapText="1"/>
    </xf>
    <xf numFmtId="164" fontId="27" fillId="0" borderId="10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7" fillId="0" borderId="5" xfId="0" applyNumberFormat="1" applyFont="1" applyBorder="1" applyAlignment="1">
      <alignment horizontal="center" vertical="center"/>
    </xf>
    <xf numFmtId="164" fontId="27" fillId="3" borderId="0" xfId="0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/>
    </xf>
    <xf numFmtId="0" fontId="23" fillId="16" borderId="4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justify" vertical="center" wrapText="1"/>
    </xf>
    <xf numFmtId="0" fontId="38" fillId="0" borderId="2" xfId="0" applyFont="1" applyBorder="1" applyAlignment="1">
      <alignment horizontal="justify" vertical="center" wrapText="1"/>
    </xf>
    <xf numFmtId="0" fontId="38" fillId="0" borderId="4" xfId="0" applyFont="1" applyBorder="1" applyAlignment="1">
      <alignment horizontal="justify" vertical="center" wrapText="1"/>
    </xf>
    <xf numFmtId="9" fontId="23" fillId="3" borderId="2" xfId="0" applyNumberFormat="1" applyFont="1" applyFill="1" applyBorder="1" applyAlignment="1" applyProtection="1">
      <alignment horizontal="center" vertical="center" wrapText="1"/>
      <protection hidden="1"/>
    </xf>
    <xf numFmtId="9" fontId="23" fillId="3" borderId="3" xfId="0" applyNumberFormat="1" applyFont="1" applyFill="1" applyBorder="1" applyAlignment="1" applyProtection="1">
      <alignment horizontal="center" vertical="center" wrapText="1"/>
      <protection hidden="1"/>
    </xf>
    <xf numFmtId="9" fontId="26" fillId="3" borderId="2" xfId="1" applyFont="1" applyFill="1" applyBorder="1" applyAlignment="1">
      <alignment horizontal="center" vertical="center"/>
    </xf>
    <xf numFmtId="9" fontId="26" fillId="3" borderId="4" xfId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justify" vertical="center" wrapText="1"/>
    </xf>
    <xf numFmtId="0" fontId="25" fillId="0" borderId="1" xfId="0" applyFont="1" applyBorder="1" applyAlignment="1">
      <alignment horizontal="justify" vertical="center" wrapText="1"/>
    </xf>
    <xf numFmtId="0" fontId="25" fillId="3" borderId="1" xfId="0" applyFont="1" applyFill="1" applyBorder="1" applyAlignment="1">
      <alignment horizontal="justify" vertical="center"/>
    </xf>
    <xf numFmtId="9" fontId="23" fillId="23" borderId="1" xfId="0" applyNumberFormat="1" applyFont="1" applyFill="1" applyBorder="1" applyAlignment="1">
      <alignment horizontal="center" vertical="center" wrapText="1"/>
    </xf>
    <xf numFmtId="9" fontId="26" fillId="0" borderId="1" xfId="1" applyFont="1" applyBorder="1" applyAlignment="1">
      <alignment horizontal="center" vertical="center"/>
    </xf>
  </cellXfs>
  <cellStyles count="5">
    <cellStyle name="Millares 2" xfId="3" xr:uid="{00000000-0005-0000-0000-000000000000}"/>
    <cellStyle name="Moneda [0]" xfId="4" builtinId="7"/>
    <cellStyle name="Normal" xfId="0" builtinId="0"/>
    <cellStyle name="Normal 2" xfId="2" xr:uid="{00000000-0005-0000-0000-000002000000}"/>
    <cellStyle name="Porcentaje" xfId="1" builtinId="5"/>
  </cellStyles>
  <dxfs count="2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CCFFFF"/>
      <color rgb="FF00FFFF"/>
      <color rgb="FFCCFFCC"/>
      <color rgb="FFFF6600"/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7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22-402A-B712-050B775AFD15}"/>
            </c:ext>
          </c:extLst>
        </c:ser>
        <c:ser>
          <c:idx val="5"/>
          <c:order val="1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22-402A-B712-050B775AFD15}"/>
            </c:ext>
          </c:extLst>
        </c:ser>
        <c:ser>
          <c:idx val="6"/>
          <c:order val="2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22-402A-B712-050B775AFD15}"/>
            </c:ext>
          </c:extLst>
        </c:ser>
        <c:ser>
          <c:idx val="7"/>
          <c:order val="3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E22-402A-B712-050B775AFD15}"/>
            </c:ext>
          </c:extLst>
        </c:ser>
        <c:ser>
          <c:idx val="4"/>
          <c:order val="4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22-402A-B712-050B775AFD15}"/>
            </c:ext>
          </c:extLst>
        </c:ser>
        <c:ser>
          <c:idx val="0"/>
          <c:order val="5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BE22-402A-B712-050B775AFD15}"/>
            </c:ext>
          </c:extLst>
        </c:ser>
        <c:ser>
          <c:idx val="1"/>
          <c:order val="6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BE22-402A-B712-050B775AFD15}"/>
            </c:ext>
          </c:extLst>
        </c:ser>
        <c:ser>
          <c:idx val="2"/>
          <c:order val="7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22-402A-B712-050B775AF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/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ABRIL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ABRIL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D-494B-9085-18A8BBE7F3D0}"/>
            </c:ext>
          </c:extLst>
        </c:ser>
        <c:ser>
          <c:idx val="0"/>
          <c:order val="1"/>
          <c:tx>
            <c:strRef>
              <c:f>'Graficos- ABRIL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ABRIL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D-494B-9085-18A8BBE7F3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B-4EC7-98C4-A00524EEC8D6}"/>
            </c:ext>
          </c:extLst>
        </c:ser>
        <c:ser>
          <c:idx val="6"/>
          <c:order val="1"/>
          <c:tx>
            <c:strRef>
              <c:f>'Graficos- ABRIL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B-4EC7-98C4-A00524EEC8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ABRIL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D-4C1E-BB14-1102A9113D84}"/>
            </c:ext>
          </c:extLst>
        </c:ser>
        <c:ser>
          <c:idx val="6"/>
          <c:order val="6"/>
          <c:tx>
            <c:strRef>
              <c:f>'Graficos- ABRIL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D-4C1E-BB14-1102A9113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ABRIL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23D-4C1E-BB14-1102A9113D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23D-4C1E-BB14-1102A9113D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23D-4C1E-BB14-1102A9113D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23D-4C1E-BB14-1102A9113D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23D-4C1E-BB14-1102A9113D84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5-4EEE-BA79-844C74A925EF}"/>
            </c:ext>
          </c:extLst>
        </c:ser>
        <c:ser>
          <c:idx val="2"/>
          <c:order val="7"/>
          <c:tx>
            <c:strRef>
              <c:f>'Graficos- Mayo'!$I$33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A55-4EEE-BA79-844C74A925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55-4EEE-BA79-844C74A925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A55-4EEE-BA79-844C74A925E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A55-4EEE-BA79-844C74A925EF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1A55-4EEE-BA79-844C74A925E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55-4EEE-BA79-844C74A925E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A55-4EEE-BA79-844C74A925E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55-4EEE-BA79-844C74A925E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55-4EEE-BA79-844C74A925E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MAYO 31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9.468749716442694E-2"/>
          <c:y val="2.2622949943605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Mayo'!$C$15</c:f>
              <c:strCache>
                <c:ptCount val="1"/>
                <c:pt idx="0">
                  <c:v>30-may.-18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CB-45A7-B832-D3F2E85583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8CB-45A7-B832-D3F2E85583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Mayo'!$C$16:$C$17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B-45A7-B832-D3F2E855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Mayo 31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6-439D-BE9E-2421CE712CDC}"/>
            </c:ext>
          </c:extLst>
        </c:ser>
        <c:ser>
          <c:idx val="6"/>
          <c:order val="1"/>
          <c:tx>
            <c:strRef>
              <c:f>'Graficos- Mayo'!$I$26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6-439D-BE9E-2421CE71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Mayo'!$I$47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Mayo'!$I$48:$I$49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D-4A36-861E-AB481AC30180}"/>
            </c:ext>
          </c:extLst>
        </c:ser>
        <c:ser>
          <c:idx val="0"/>
          <c:order val="1"/>
          <c:tx>
            <c:strRef>
              <c:f>'Graficos- Mayo'!$F$47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Mayo'!$F$48:$F$49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D-4A36-861E-AB481AC301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5-48A6-9E03-E56DF5C346C0}"/>
            </c:ext>
          </c:extLst>
        </c:ser>
        <c:ser>
          <c:idx val="6"/>
          <c:order val="1"/>
          <c:tx>
            <c:strRef>
              <c:f>'Graficos- Mayo'!$I$59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5-48A6-9E03-E56DF5C346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Mayo'!$F$70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013-8EFD-F3840BE88C82}"/>
            </c:ext>
          </c:extLst>
        </c:ser>
        <c:ser>
          <c:idx val="6"/>
          <c:order val="6"/>
          <c:tx>
            <c:strRef>
              <c:f>'Graficos- Mayo'!$I$70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05-4013-8EFD-F3840BE88C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Mayo'!$C$70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E05-4013-8EFD-F3840BE88C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05-4013-8EFD-F3840BE88C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05-4013-8EFD-F3840BE88C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05-4013-8EFD-F3840BE88C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05-4013-8EFD-F3840BE88C8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Junio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8-40C3-8076-D8BC35EF3D33}"/>
            </c:ext>
          </c:extLst>
        </c:ser>
        <c:ser>
          <c:idx val="2"/>
          <c:order val="7"/>
          <c:tx>
            <c:strRef>
              <c:f>'Graficos- Junio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038-40C3-8076-D8BC35EF3D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38-40C3-8076-D8BC35EF3D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038-40C3-8076-D8BC35EF3D33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38-40C3-8076-D8BC35EF3D33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6038-40C3-8076-D8BC35EF3D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038-40C3-8076-D8BC35EF3D3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038-40C3-8076-D8BC35EF3D33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038-40C3-8076-D8BC35EF3D33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038-40C3-8076-D8BC35EF3D33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31-Marzo</a:t>
            </a:r>
            <a:r>
              <a:rPr lang="es-CO" baseline="0"/>
              <a:t> </a:t>
            </a:r>
            <a:r>
              <a:rPr lang="es-CO"/>
              <a:t>-18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MARZO'!$C$15</c:f>
              <c:strCache>
                <c:ptCount val="1"/>
                <c:pt idx="0">
                  <c:v>31-mar.-18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A19-43EA-945B-0AB009031A3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A19-43EA-945B-0AB009031A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MARZO'!$C$16:$C$17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9-47D0-9087-E38284A2A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JUNIO 30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044938161822752"/>
          <c:y val="2.0737704114972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Junio '!$C$15</c:f>
              <c:strCache>
                <c:ptCount val="1"/>
                <c:pt idx="0">
                  <c:v>30-jun.-18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69F-405F-A56D-105EAD4EB79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69F-405F-A56D-105EAD4EB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Junio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F-405F-A56D-105EAD4E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Junio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9-482F-8884-1019902AF67E}"/>
            </c:ext>
          </c:extLst>
        </c:ser>
        <c:ser>
          <c:idx val="6"/>
          <c:order val="1"/>
          <c:tx>
            <c:strRef>
              <c:f>'Graficos- Junio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9-482F-8884-1019902AF6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Junio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Junio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0-412F-B2EC-7BE6B558E26C}"/>
            </c:ext>
          </c:extLst>
        </c:ser>
        <c:ser>
          <c:idx val="0"/>
          <c:order val="1"/>
          <c:tx>
            <c:strRef>
              <c:f>'Graficos- Junio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Junio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12F-B2EC-7BE6B558E2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1-4C47-BF74-24A3F3B62923}"/>
            </c:ext>
          </c:extLst>
        </c:ser>
        <c:ser>
          <c:idx val="6"/>
          <c:order val="1"/>
          <c:tx>
            <c:strRef>
              <c:f>'Graficos- Junio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1-4C47-BF74-24A3F3B629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Junio30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Junio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1-47D7-B958-79611681B206}"/>
            </c:ext>
          </c:extLst>
        </c:ser>
        <c:ser>
          <c:idx val="6"/>
          <c:order val="6"/>
          <c:tx>
            <c:strRef>
              <c:f>'Graficos- Junio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1-47D7-B958-79611681B2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Junio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101-47D7-B958-79611681B20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101-47D7-B958-79611681B20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101-47D7-B958-79611681B2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101-47D7-B958-79611681B20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101-47D7-B958-79611681B206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Julio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5-41B8-AA74-7E7BFAA26092}"/>
            </c:ext>
          </c:extLst>
        </c:ser>
        <c:ser>
          <c:idx val="2"/>
          <c:order val="7"/>
          <c:tx>
            <c:strRef>
              <c:f>'Graficos- Julio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645-41B8-AA74-7E7BFAA260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1B8-AA74-7E7BFAA26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645-41B8-AA74-7E7BFAA26092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645-41B8-AA74-7E7BFAA26092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D645-41B8-AA74-7E7BFAA2609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645-41B8-AA74-7E7BFAA2609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645-41B8-AA74-7E7BFAA26092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645-41B8-AA74-7E7BFAA26092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645-41B8-AA74-7E7BFAA26092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JULIO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Julio '!$C$15</c:f>
              <c:strCache>
                <c:ptCount val="1"/>
                <c:pt idx="0">
                  <c:v>31-jul.-18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1DE-4705-8733-FCCCD6265C7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1DE-4705-8733-FCCCD6265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Julio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E-4705-8733-FCCCD6265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Julio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F-4099-95D8-701EE83DDF63}"/>
            </c:ext>
          </c:extLst>
        </c:ser>
        <c:ser>
          <c:idx val="6"/>
          <c:order val="1"/>
          <c:tx>
            <c:strRef>
              <c:f>'Graficos- Julio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F-4099-95D8-701EE83DDF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Julio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Julio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3-4821-A958-A166E56EF1DC}"/>
            </c:ext>
          </c:extLst>
        </c:ser>
        <c:ser>
          <c:idx val="0"/>
          <c:order val="1"/>
          <c:tx>
            <c:strRef>
              <c:f>'Graficos- Julio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Julio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3-4821-A958-A166E56EF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A-4CB0-BA99-DBF3FEA2E405}"/>
            </c:ext>
          </c:extLst>
        </c:ser>
        <c:ser>
          <c:idx val="6"/>
          <c:order val="1"/>
          <c:tx>
            <c:strRef>
              <c:f>'Graficos- Julio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A-4CB0-BA99-DBF3FEA2E4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Marzo 31 de 2018</a:t>
            </a:r>
          </a:p>
        </c:rich>
      </c:tx>
      <c:layout>
        <c:manualLayout>
          <c:xMode val="edge"/>
          <c:yMode val="edge"/>
          <c:x val="0.287944444444444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E-4B7C-A123-7BC7600D5886}"/>
            </c:ext>
          </c:extLst>
        </c:ser>
        <c:ser>
          <c:idx val="6"/>
          <c:order val="1"/>
          <c:tx>
            <c:strRef>
              <c:f>'Graficos- MARZO'!$I$26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E-4B7C-A123-7BC7600D5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Julio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Julio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E-4755-AC38-9A04A88EFA02}"/>
            </c:ext>
          </c:extLst>
        </c:ser>
        <c:ser>
          <c:idx val="6"/>
          <c:order val="6"/>
          <c:tx>
            <c:strRef>
              <c:f>'Graficos- Julio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E-4755-AC38-9A04A88EF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Julio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9BE-4755-AC38-9A04A88EFA0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E-4755-AC38-9A04A88EFA0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E-4755-AC38-9A04A88EFA0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E-4755-AC38-9A04A88EFA0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E-4755-AC38-9A04A88EFA0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Agosto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D-4DB6-A82B-121BD45B6E06}"/>
            </c:ext>
          </c:extLst>
        </c:ser>
        <c:ser>
          <c:idx val="7"/>
          <c:order val="3"/>
          <c:tx>
            <c:strRef>
              <c:f>'Graficos- Agosto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B34D-4DB6-A82B-121BD45B6E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34D-4DB6-A82B-121BD45B6E06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4D-4DB6-A82B-121BD45B6E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4D-4DB6-A82B-121BD45B6E06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4D-4DB6-A82B-121BD45B6E06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34D-4DB6-A82B-121BD45B6E06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4D-4DB6-A82B-121BD45B6E06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AGOSTO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Agosto '!$C$15</c:f>
              <c:strCache>
                <c:ptCount val="1"/>
                <c:pt idx="0">
                  <c:v>31-ago.-18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1FA-4925-BD81-099D916C669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FA-4925-BD81-099D916C6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Agosto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A-4925-BD81-099D916C6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Agosto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8-477F-8E09-C677E445D3E1}"/>
            </c:ext>
          </c:extLst>
        </c:ser>
        <c:ser>
          <c:idx val="6"/>
          <c:order val="1"/>
          <c:tx>
            <c:strRef>
              <c:f>'Graficos- Agosto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8-477F-8E09-C677E445D3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Agosto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Agosto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4-4586-A6B9-01FF12BA5FD9}"/>
            </c:ext>
          </c:extLst>
        </c:ser>
        <c:ser>
          <c:idx val="0"/>
          <c:order val="1"/>
          <c:tx>
            <c:strRef>
              <c:f>'Graficos- Agosto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Agosto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4-4586-A6B9-01FF12BA5F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5-44C4-BD8F-351D5DAF9782}"/>
            </c:ext>
          </c:extLst>
        </c:ser>
        <c:ser>
          <c:idx val="6"/>
          <c:order val="1"/>
          <c:tx>
            <c:strRef>
              <c:f>'Graficos- Agosto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5-44C4-BD8F-351D5DAF97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Septiembre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Septiembre'!$F$32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Septiembre'!$F$33:$F$35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4-4C6C-BBFE-F6357E58CD4F}"/>
            </c:ext>
          </c:extLst>
        </c:ser>
        <c:ser>
          <c:idx val="7"/>
          <c:order val="3"/>
          <c:tx>
            <c:strRef>
              <c:f>'Graficos- Septiembre'!$I$32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Septiembre'!$I$33:$I$35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B54-4C6C-BBFE-F6357E58CD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B54-4C6C-BBFE-F6357E58CD4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B54-4C6C-BBFE-F6357E58CD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Septiembre'!$F$32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Septiembre'!$F$33:$F$35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B54-4C6C-BBFE-F6357E58CD4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B54-4C6C-BBFE-F6357E58CD4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B54-4C6C-BBFE-F6357E58CD4F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Septiembre'!$I$32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Septiembre'!$I$33:$I$35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B54-4C6C-BBFE-F6357E58CD4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SEPTIEMBRE 30 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Septiembre'!$C$14</c:f>
              <c:strCache>
                <c:ptCount val="1"/>
                <c:pt idx="0">
                  <c:v>30-sep.-18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D8-4BE5-885F-97E8C0256F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D8-4BE5-885F-97E8C0256F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Septiembre'!$B$15:$B$16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Septiembre'!$C$15:$C$16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8-4BE5-885F-97E8C025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Septiembre 30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Septiembre'!$F$25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Septiembre'!$F$26:$F$27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4-4297-A431-C07FCBEB7FE9}"/>
            </c:ext>
          </c:extLst>
        </c:ser>
        <c:ser>
          <c:idx val="6"/>
          <c:order val="1"/>
          <c:tx>
            <c:strRef>
              <c:f>'Graficos- Septiembre'!$I$25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Septiembre'!$I$26:$I$27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4-4297-A431-C07FCBEB7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Septiembre'!$I$46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Septiembre'!$B$47:$B$48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Septiembre'!$I$47:$I$48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A-460B-A510-21958DB9D93F}"/>
            </c:ext>
          </c:extLst>
        </c:ser>
        <c:ser>
          <c:idx val="0"/>
          <c:order val="1"/>
          <c:tx>
            <c:strRef>
              <c:f>'Graficos- Septiembre'!$F$46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Septiembre'!$F$47:$F$48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A-460B-A510-21958DB9D9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MARZO'!$I$47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MARZO'!$I$48:$I$49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DF-46C5-9B86-44A83210A56D}"/>
            </c:ext>
          </c:extLst>
        </c:ser>
        <c:ser>
          <c:idx val="0"/>
          <c:order val="1"/>
          <c:tx>
            <c:strRef>
              <c:f>'Graficos- MARZO'!$F$47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MARZO'!$F$48:$F$49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BDF-46C5-9B86-44A83210A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Plan Institucional de gestión y Desempeño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Septiembre'!$G$69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rgbClr val="FF66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Septiembre'!$G$70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0-4652-9AED-1BE8A964849B}"/>
            </c:ext>
          </c:extLst>
        </c:ser>
        <c:ser>
          <c:idx val="0"/>
          <c:order val="1"/>
          <c:tx>
            <c:strRef>
              <c:f>'Graficos- Septiembre'!$I$69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Septiembre'!$I$70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3-49DF-B422-7558A43984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6426128"/>
        <c:axId val="636422520"/>
      </c:barChart>
      <c:catAx>
        <c:axId val="636426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2520"/>
        <c:crosses val="autoZero"/>
        <c:auto val="1"/>
        <c:lblAlgn val="ctr"/>
        <c:lblOffset val="100"/>
        <c:noMultiLvlLbl val="0"/>
      </c:catAx>
      <c:valAx>
        <c:axId val="63642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64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800" b="1" i="0" baseline="0">
                <a:effectLst/>
              </a:rPr>
              <a:t>Avance real Vs. Avance esperado a corte 31 de agosto/2021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19884951064151421"/>
          <c:y val="2.8985507246376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DIMENSIÓN!$F$2</c:f>
              <c:strCache>
                <c:ptCount val="1"/>
                <c:pt idx="0">
                  <c:v>% avance real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310011345813113E-17"/>
                  <c:y val="-1.2882447665056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B4-4C67-AAF6-C7A5550A35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DIMENSIÓN!$D$3:$D$18</c:f>
              <c:strCache>
                <c:ptCount val="16"/>
                <c:pt idx="0">
                  <c:v>1. Gestión Estratégica del Talento Humano</c:v>
                </c:pt>
                <c:pt idx="1">
                  <c:v>2. Integridad</c:v>
                </c:pt>
                <c:pt idx="2">
                  <c:v>3. Planeación Institucional</c:v>
                </c:pt>
                <c:pt idx="3">
                  <c:v>4. Gestión Presupuestal y Eficiencia del Gasto Público</c:v>
                </c:pt>
                <c:pt idx="4">
                  <c:v>5. Fortalecimiento organizacional y simplificación de procesos</c:v>
                </c:pt>
                <c:pt idx="5">
                  <c:v>6. Gobierno Digital</c:v>
                </c:pt>
                <c:pt idx="6">
                  <c:v>7. Seguridad Digital</c:v>
                </c:pt>
                <c:pt idx="7">
                  <c:v>8. Defensa jurídica</c:v>
                </c:pt>
                <c:pt idx="8">
                  <c:v>10. Servicio al ciudadano</c:v>
                </c:pt>
                <c:pt idx="9">
                  <c:v>12. Participación ciudadana en gestión pública</c:v>
                </c:pt>
                <c:pt idx="10">
                  <c:v>13. Seguimiento y evaluación del desempeño institucional</c:v>
                </c:pt>
                <c:pt idx="11">
                  <c:v>14. Gestión Documental</c:v>
                </c:pt>
                <c:pt idx="12">
                  <c:v>15. Transparencia, acceso a la información pública y lucha contra la corrupción</c:v>
                </c:pt>
                <c:pt idx="13">
                  <c:v>16. Gestión de la Información Estadísitca</c:v>
                </c:pt>
                <c:pt idx="14">
                  <c:v>17. Gestión del Conocimiento y la Innovación</c:v>
                </c:pt>
                <c:pt idx="15">
                  <c:v>18. Control Interno</c:v>
                </c:pt>
              </c:strCache>
            </c:strRef>
          </c:cat>
          <c:val>
            <c:numRef>
              <c:f>DIMENSIÓN!$F$3:$F$18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1-4EF2-B315-B75F39F11625}"/>
            </c:ext>
          </c:extLst>
        </c:ser>
        <c:ser>
          <c:idx val="1"/>
          <c:order val="1"/>
          <c:tx>
            <c:strRef>
              <c:f>DIMENSIÓN!$G$2</c:f>
              <c:strCache>
                <c:ptCount val="1"/>
                <c:pt idx="0">
                  <c:v>% esperado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DIMENSIÓN!$D$3:$D$18</c:f>
              <c:strCache>
                <c:ptCount val="16"/>
                <c:pt idx="0">
                  <c:v>1. Gestión Estratégica del Talento Humano</c:v>
                </c:pt>
                <c:pt idx="1">
                  <c:v>2. Integridad</c:v>
                </c:pt>
                <c:pt idx="2">
                  <c:v>3. Planeación Institucional</c:v>
                </c:pt>
                <c:pt idx="3">
                  <c:v>4. Gestión Presupuestal y Eficiencia del Gasto Público</c:v>
                </c:pt>
                <c:pt idx="4">
                  <c:v>5. Fortalecimiento organizacional y simplificación de procesos</c:v>
                </c:pt>
                <c:pt idx="5">
                  <c:v>6. Gobierno Digital</c:v>
                </c:pt>
                <c:pt idx="6">
                  <c:v>7. Seguridad Digital</c:v>
                </c:pt>
                <c:pt idx="7">
                  <c:v>8. Defensa jurídica</c:v>
                </c:pt>
                <c:pt idx="8">
                  <c:v>10. Servicio al ciudadano</c:v>
                </c:pt>
                <c:pt idx="9">
                  <c:v>12. Participación ciudadana en gestión pública</c:v>
                </c:pt>
                <c:pt idx="10">
                  <c:v>13. Seguimiento y evaluación del desempeño institucional</c:v>
                </c:pt>
                <c:pt idx="11">
                  <c:v>14. Gestión Documental</c:v>
                </c:pt>
                <c:pt idx="12">
                  <c:v>15. Transparencia, acceso a la información pública y lucha contra la corrupción</c:v>
                </c:pt>
                <c:pt idx="13">
                  <c:v>16. Gestión de la Información Estadísitca</c:v>
                </c:pt>
                <c:pt idx="14">
                  <c:v>17. Gestión del Conocimiento y la Innovación</c:v>
                </c:pt>
                <c:pt idx="15">
                  <c:v>18. Control Interno</c:v>
                </c:pt>
              </c:strCache>
            </c:strRef>
          </c:cat>
          <c:val>
            <c:numRef>
              <c:f>DIMENSIÓN!$G$3:$G$18</c:f>
              <c:numCache>
                <c:formatCode>0%</c:formatCode>
                <c:ptCount val="16"/>
                <c:pt idx="0">
                  <c:v>0.7</c:v>
                </c:pt>
                <c:pt idx="1">
                  <c:v>0.28000000000000003</c:v>
                </c:pt>
                <c:pt idx="2">
                  <c:v>0.88</c:v>
                </c:pt>
                <c:pt idx="3">
                  <c:v>0.5</c:v>
                </c:pt>
                <c:pt idx="4">
                  <c:v>0.88</c:v>
                </c:pt>
                <c:pt idx="5">
                  <c:v>0.5</c:v>
                </c:pt>
                <c:pt idx="6">
                  <c:v>0.17</c:v>
                </c:pt>
                <c:pt idx="7">
                  <c:v>0.72</c:v>
                </c:pt>
                <c:pt idx="8">
                  <c:v>0.47</c:v>
                </c:pt>
                <c:pt idx="9">
                  <c:v>0.33</c:v>
                </c:pt>
                <c:pt idx="10">
                  <c:v>0.56000000000000005</c:v>
                </c:pt>
                <c:pt idx="11">
                  <c:v>0.6</c:v>
                </c:pt>
                <c:pt idx="12">
                  <c:v>0.31</c:v>
                </c:pt>
                <c:pt idx="13">
                  <c:v>0.63</c:v>
                </c:pt>
                <c:pt idx="14">
                  <c:v>0.62</c:v>
                </c:pt>
                <c:pt idx="15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E1-4EF2-B315-B75F39F11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6564735"/>
        <c:axId val="1656575135"/>
      </c:barChart>
      <c:catAx>
        <c:axId val="165656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6575135"/>
        <c:crosses val="autoZero"/>
        <c:auto val="1"/>
        <c:lblAlgn val="ctr"/>
        <c:lblOffset val="100"/>
        <c:noMultiLvlLbl val="0"/>
      </c:catAx>
      <c:valAx>
        <c:axId val="1656575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656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Avance mensual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DIMENSIÓN!$S$1</c:f>
              <c:strCache>
                <c:ptCount val="1"/>
                <c:pt idx="0">
                  <c:v>Avance real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DIMENSIÓN!$R$2:$R$8</c:f>
              <c:strCache>
                <c:ptCount val="7"/>
                <c:pt idx="0">
                  <c:v>Febrero</c:v>
                </c:pt>
                <c:pt idx="1">
                  <c:v>Marzo</c:v>
                </c:pt>
                <c:pt idx="2">
                  <c:v>Abril</c:v>
                </c:pt>
                <c:pt idx="3">
                  <c:v>Mayo</c:v>
                </c:pt>
                <c:pt idx="4">
                  <c:v>Junio</c:v>
                </c:pt>
                <c:pt idx="5">
                  <c:v>Julio</c:v>
                </c:pt>
                <c:pt idx="6">
                  <c:v>Agosto</c:v>
                </c:pt>
              </c:strCache>
            </c:strRef>
          </c:cat>
          <c:val>
            <c:numRef>
              <c:f>DIMENSIÓN!$S$2:$S$8</c:f>
              <c:numCache>
                <c:formatCode>0%</c:formatCode>
                <c:ptCount val="7"/>
                <c:pt idx="0">
                  <c:v>0.06</c:v>
                </c:pt>
                <c:pt idx="1">
                  <c:v>0.15</c:v>
                </c:pt>
                <c:pt idx="2">
                  <c:v>0.25</c:v>
                </c:pt>
                <c:pt idx="3">
                  <c:v>0.31</c:v>
                </c:pt>
                <c:pt idx="4">
                  <c:v>0.39</c:v>
                </c:pt>
                <c:pt idx="5">
                  <c:v>0.48</c:v>
                </c:pt>
                <c:pt idx="6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A-4885-AD9F-581769D3742B}"/>
            </c:ext>
          </c:extLst>
        </c:ser>
        <c:ser>
          <c:idx val="1"/>
          <c:order val="1"/>
          <c:tx>
            <c:strRef>
              <c:f>DIMENSIÓN!$T$1</c:f>
              <c:strCache>
                <c:ptCount val="1"/>
                <c:pt idx="0">
                  <c:v>Avance esperado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DIMENSIÓN!$R$2:$R$8</c:f>
              <c:strCache>
                <c:ptCount val="7"/>
                <c:pt idx="0">
                  <c:v>Febrero</c:v>
                </c:pt>
                <c:pt idx="1">
                  <c:v>Marzo</c:v>
                </c:pt>
                <c:pt idx="2">
                  <c:v>Abril</c:v>
                </c:pt>
                <c:pt idx="3">
                  <c:v>Mayo</c:v>
                </c:pt>
                <c:pt idx="4">
                  <c:v>Junio</c:v>
                </c:pt>
                <c:pt idx="5">
                  <c:v>Julio</c:v>
                </c:pt>
                <c:pt idx="6">
                  <c:v>Agosto</c:v>
                </c:pt>
              </c:strCache>
            </c:strRef>
          </c:cat>
          <c:val>
            <c:numRef>
              <c:f>DIMENSIÓN!$T$2:$T$8</c:f>
              <c:numCache>
                <c:formatCode>0%</c:formatCode>
                <c:ptCount val="7"/>
                <c:pt idx="0">
                  <c:v>0.06</c:v>
                </c:pt>
                <c:pt idx="1">
                  <c:v>0.15</c:v>
                </c:pt>
                <c:pt idx="2">
                  <c:v>0.26</c:v>
                </c:pt>
                <c:pt idx="3">
                  <c:v>0.31</c:v>
                </c:pt>
                <c:pt idx="4">
                  <c:v>0.39</c:v>
                </c:pt>
                <c:pt idx="5">
                  <c:v>0.49</c:v>
                </c:pt>
                <c:pt idx="6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A-4885-AD9F-581769D37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415903"/>
        <c:axId val="460408831"/>
      </c:barChart>
      <c:catAx>
        <c:axId val="46041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408831"/>
        <c:crosses val="autoZero"/>
        <c:auto val="1"/>
        <c:lblAlgn val="ctr"/>
        <c:lblOffset val="100"/>
        <c:noMultiLvlLbl val="0"/>
      </c:catAx>
      <c:valAx>
        <c:axId val="46040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4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'CÓDIGOS PLANES DECRETO 612'!$B$1</c:f>
              <c:strCache>
                <c:ptCount val="1"/>
                <c:pt idx="0">
                  <c:v>% avance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87-4547-BC0E-9F2C6A018DF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387-4547-BC0E-9F2C6A018DF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387-4547-BC0E-9F2C6A018DF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387-4547-BC0E-9F2C6A018DF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387-4547-BC0E-9F2C6A018DF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9D-4DED-AD9D-34A4DB59500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9D-4DED-AD9D-34A4DB5950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'CÓDIGOS PLANES DECRETO 612'!$A$2:$A$18</c:f>
              <c:strCache>
                <c:ptCount val="13"/>
                <c:pt idx="0">
                  <c:v>1. Plan Institucional de Archivos de la Entidad ­PINAR</c:v>
                </c:pt>
                <c:pt idx="1">
                  <c:v>5. Plan Estratégico de Talento Humano</c:v>
                </c:pt>
                <c:pt idx="2">
                  <c:v>6. Plan Institucional de Capacitación</c:v>
                </c:pt>
                <c:pt idx="3">
                  <c:v>7. Plan de Incentivos Institucionales</c:v>
                </c:pt>
                <c:pt idx="4">
                  <c:v>8. Plan de Trabajo Anual en Seguridad y Salud en el Trabajo</c:v>
                </c:pt>
                <c:pt idx="5">
                  <c:v>9. Plan Anticorrupción y de Atención al Ciudadano</c:v>
                </c:pt>
                <c:pt idx="6">
                  <c:v>10. Plan Estratégico de Tecnologías de la Información y las Comunicaciones ­ PETI</c:v>
                </c:pt>
                <c:pt idx="7">
                  <c:v>12. Plan de Seguridad y Privacidad de la Información</c:v>
                </c:pt>
                <c:pt idx="8">
                  <c:v>Plan Institucional de Gestión Ambiental</c:v>
                </c:pt>
                <c:pt idx="9">
                  <c:v>Estrategia Cero Papel</c:v>
                </c:pt>
                <c:pt idx="10">
                  <c:v>Estrategia de Transferencia de Conocimiento</c:v>
                </c:pt>
                <c:pt idx="11">
                  <c:v>Plan de Gestión Integral de Residuos Peligrosos</c:v>
                </c:pt>
                <c:pt idx="12">
                  <c:v>Estrategia de Gestión de Conflicto de Interés</c:v>
                </c:pt>
              </c:strCache>
            </c:strRef>
          </c:cat>
          <c:val>
            <c:numRef>
              <c:f>'CÓDIGOS PLANES DECRETO 612'!$B$2:$B$18</c:f>
              <c:numCache>
                <c:formatCode>0%</c:formatCode>
                <c:ptCount val="13"/>
                <c:pt idx="0">
                  <c:v>0.52</c:v>
                </c:pt>
                <c:pt idx="1">
                  <c:v>0.74</c:v>
                </c:pt>
                <c:pt idx="2">
                  <c:v>0.8</c:v>
                </c:pt>
                <c:pt idx="3">
                  <c:v>0.7</c:v>
                </c:pt>
                <c:pt idx="4">
                  <c:v>0.7</c:v>
                </c:pt>
                <c:pt idx="5">
                  <c:v>0.28000000000000003</c:v>
                </c:pt>
                <c:pt idx="6">
                  <c:v>0.84</c:v>
                </c:pt>
                <c:pt idx="7">
                  <c:v>0.5</c:v>
                </c:pt>
                <c:pt idx="8">
                  <c:v>0.57999999999999996</c:v>
                </c:pt>
                <c:pt idx="9">
                  <c:v>0.71</c:v>
                </c:pt>
                <c:pt idx="10">
                  <c:v>0.37</c:v>
                </c:pt>
                <c:pt idx="11">
                  <c:v>0.61</c:v>
                </c:pt>
                <c:pt idx="1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7-4547-BC0E-9F2C6A018DF1}"/>
            </c:ext>
          </c:extLst>
        </c:ser>
        <c:ser>
          <c:idx val="1"/>
          <c:order val="1"/>
          <c:tx>
            <c:strRef>
              <c:f>'CÓDIGOS PLANES DECRETO 612'!$C$1</c:f>
              <c:strCache>
                <c:ptCount val="1"/>
                <c:pt idx="0">
                  <c:v>% esperado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'CÓDIGOS PLANES DECRETO 612'!$A$2:$A$18</c:f>
              <c:strCache>
                <c:ptCount val="13"/>
                <c:pt idx="0">
                  <c:v>1. Plan Institucional de Archivos de la Entidad ­PINAR</c:v>
                </c:pt>
                <c:pt idx="1">
                  <c:v>5. Plan Estratégico de Talento Humano</c:v>
                </c:pt>
                <c:pt idx="2">
                  <c:v>6. Plan Institucional de Capacitación</c:v>
                </c:pt>
                <c:pt idx="3">
                  <c:v>7. Plan de Incentivos Institucionales</c:v>
                </c:pt>
                <c:pt idx="4">
                  <c:v>8. Plan de Trabajo Anual en Seguridad y Salud en el Trabajo</c:v>
                </c:pt>
                <c:pt idx="5">
                  <c:v>9. Plan Anticorrupción y de Atención al Ciudadano</c:v>
                </c:pt>
                <c:pt idx="6">
                  <c:v>10. Plan Estratégico de Tecnologías de la Información y las Comunicaciones ­ PETI</c:v>
                </c:pt>
                <c:pt idx="7">
                  <c:v>12. Plan de Seguridad y Privacidad de la Información</c:v>
                </c:pt>
                <c:pt idx="8">
                  <c:v>Plan Institucional de Gestión Ambiental</c:v>
                </c:pt>
                <c:pt idx="9">
                  <c:v>Estrategia Cero Papel</c:v>
                </c:pt>
                <c:pt idx="10">
                  <c:v>Estrategia de Transferencia de Conocimiento</c:v>
                </c:pt>
                <c:pt idx="11">
                  <c:v>Plan de Gestión Integral de Residuos Peligrosos</c:v>
                </c:pt>
                <c:pt idx="12">
                  <c:v>Estrategia de Gestión de Conflicto de Interés</c:v>
                </c:pt>
              </c:strCache>
            </c:strRef>
          </c:cat>
          <c:val>
            <c:numRef>
              <c:f>'CÓDIGOS PLANES DECRETO 612'!$C$2:$C$18</c:f>
            </c:numRef>
          </c:val>
          <c:extLst>
            <c:ext xmlns:c16="http://schemas.microsoft.com/office/drawing/2014/chart" uri="{C3380CC4-5D6E-409C-BE32-E72D297353CC}">
              <c16:uniqueId val="{00000009-A387-4547-BC0E-9F2C6A018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305072"/>
        <c:axId val="351312560"/>
      </c:barChart>
      <c:catAx>
        <c:axId val="351305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1312560"/>
        <c:crosses val="autoZero"/>
        <c:auto val="1"/>
        <c:lblAlgn val="ctr"/>
        <c:lblOffset val="100"/>
        <c:noMultiLvlLbl val="0"/>
      </c:catAx>
      <c:valAx>
        <c:axId val="351312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130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F9-417A-808E-88AEA1258567}"/>
            </c:ext>
          </c:extLst>
        </c:ser>
        <c:ser>
          <c:idx val="6"/>
          <c:order val="1"/>
          <c:tx>
            <c:strRef>
              <c:f>'Graficos- MARZO'!$I$59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F9-417A-808E-88AEA12585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Febrero 28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MARZO'!$F$70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6-4E7E-A812-3D864AD77118}"/>
            </c:ext>
          </c:extLst>
        </c:ser>
        <c:ser>
          <c:idx val="6"/>
          <c:order val="6"/>
          <c:tx>
            <c:strRef>
              <c:f>'Graficos- MARZO'!$I$70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B6-4E7E-A812-3D864AD771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MARZO'!$C$70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MARZO'!$C$71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8B6-4E7E-A812-3D864AD7711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8B6-4E7E-A812-3D864AD7711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8B6-4E7E-A812-3D864AD7711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8B6-4E7E-A812-3D864AD7711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8B6-4E7E-A812-3D864AD77118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0-428B-A18A-BAFD58BC89CD}"/>
            </c:ext>
          </c:extLst>
        </c:ser>
        <c:ser>
          <c:idx val="2"/>
          <c:order val="7"/>
          <c:tx>
            <c:strRef>
              <c:f>'Graficos- ABRIL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E70-428B-A18A-BAFD58BC89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70-428B-A18A-BAFD58BC89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E70-428B-A18A-BAFD58BC89CD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E70-428B-A18A-BAFD58BC89CD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4E70-428B-A18A-BAFD58BC89C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E70-428B-A18A-BAFD58BC8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E70-428B-A18A-BAFD58BC89CD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E70-428B-A18A-BAFD58BC89C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E70-428B-A18A-BAFD58BC89CD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ABRIL 30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ABRIL '!$C$15</c:f>
              <c:strCache>
                <c:ptCount val="1"/>
                <c:pt idx="0">
                  <c:v>30-abr.-18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796-4D08-A10A-0F15E6453CD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796-4D08-A10A-0F15E6453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ABRIL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6-4D08-A10A-0F15E6453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Abril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1-4B01-ABC6-BB733A84A4DD}"/>
            </c:ext>
          </c:extLst>
        </c:ser>
        <c:ser>
          <c:idx val="6"/>
          <c:order val="1"/>
          <c:tx>
            <c:strRef>
              <c:f>'Graficos- ABRIL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1-4B01-ABC6-BB733A84A4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CO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220872</xdr:rowOff>
    </xdr:from>
    <xdr:to>
      <xdr:col>16</xdr:col>
      <xdr:colOff>607392</xdr:colOff>
      <xdr:row>41</xdr:row>
      <xdr:rowOff>207065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246E19-D96C-4817-806E-F49EBCBC8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CE8CBF1-1F84-4060-A71E-B9369C7BD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352ECE-2616-466A-A0FE-FDA234A5DA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42D90F-0057-4C9E-BA17-D45F3EDBE1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8A6293FE-55D1-4F05-9DED-D57B0BC4C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5491187" cy="90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1</xdr:row>
      <xdr:rowOff>119062</xdr:rowOff>
    </xdr:from>
    <xdr:to>
      <xdr:col>8</xdr:col>
      <xdr:colOff>600075</xdr:colOff>
      <xdr:row>23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456228-2592-4FFD-B222-0E1528C77A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507183-4AD7-4045-85AA-5E63D4A9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A6BF04-4F86-4896-8934-D6BDAFBCD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1D69E7B-8042-4252-B2F3-01BD0E7A0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752595-3F2B-4D17-BBC0-3148642E1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C4865FA-C7C7-45B9-9899-704AF3642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F3EB20A-D72A-4553-8311-003ED59B9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21FFE9-121A-482D-BC45-4B943489A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41413</xdr:rowOff>
    </xdr:from>
    <xdr:to>
      <xdr:col>15</xdr:col>
      <xdr:colOff>496956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9082F2-2F63-45DA-A794-EBD3F5F0C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3ACF6D-C8CB-4E88-ADF5-1F91737E1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CC60E2D-47C1-4039-994B-D33394C40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15F375E-043C-4603-B0B0-402CFCD8C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80A11D4-E2D7-4CDD-87A0-D0D0AB5E5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D4B819-F536-4B8D-B3DB-FD906B9B3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BDC53D-8909-4C6A-B347-122B8D1E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695460E-2CD5-46B8-9404-EB5A19FBB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CD2F7B-9F50-42EF-B0BB-C83EDF928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95B59D-00DA-4978-90CB-A18D5DB64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623A3C9-C660-4421-AC98-BE4550656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B033FC-B600-4CDA-9D9E-70CA3CD07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FB74ED-2F9E-4AB8-809B-DD9DF9B01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DC2CBD-D841-44DF-8EE4-05C9ED738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9887014-D12F-4A01-84CC-A92F37323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84EA353-C46A-49E8-A86C-5FCEA6437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27FB40-27FD-44F0-B36E-A546ACBC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28</xdr:row>
      <xdr:rowOff>331307</xdr:rowOff>
    </xdr:from>
    <xdr:to>
      <xdr:col>16</xdr:col>
      <xdr:colOff>607392</xdr:colOff>
      <xdr:row>42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B65489-09CE-471F-951E-CA3ACC7D3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13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79B3F9-9A55-45EA-97BD-B4D6BD811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2BA0E4C-64EA-4403-9CA6-95DBB3987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D98C94-1AEE-442E-83B6-8C5201A05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C7E1E60-746F-47B8-BEA2-D2FF90DB2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27</xdr:row>
      <xdr:rowOff>331307</xdr:rowOff>
    </xdr:from>
    <xdr:to>
      <xdr:col>16</xdr:col>
      <xdr:colOff>607392</xdr:colOff>
      <xdr:row>41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923E52-4554-4CCF-9760-5572443DE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12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406EB5-3F96-416C-A7D7-E663030F0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17</xdr:row>
      <xdr:rowOff>174487</xdr:rowOff>
    </xdr:from>
    <xdr:to>
      <xdr:col>15</xdr:col>
      <xdr:colOff>588066</xdr:colOff>
      <xdr:row>27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B31F6E-7F53-4811-84B1-EBB4F7680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41</xdr:row>
      <xdr:rowOff>215900</xdr:rowOff>
    </xdr:from>
    <xdr:to>
      <xdr:col>15</xdr:col>
      <xdr:colOff>629479</xdr:colOff>
      <xdr:row>54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740353-2670-4B39-8672-AA94932AE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55</xdr:row>
      <xdr:rowOff>36443</xdr:rowOff>
    </xdr:from>
    <xdr:to>
      <xdr:col>15</xdr:col>
      <xdr:colOff>704024</xdr:colOff>
      <xdr:row>66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E3F244-9FAB-4E0A-B597-E4E67B723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A49974-9BC6-40BC-9B36-CF85EB0018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68036</xdr:colOff>
      <xdr:row>0</xdr:row>
      <xdr:rowOff>302077</xdr:rowOff>
    </xdr:from>
    <xdr:to>
      <xdr:col>16</xdr:col>
      <xdr:colOff>394609</xdr:colOff>
      <xdr:row>7</xdr:row>
      <xdr:rowOff>272143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4F252D4-BD45-47C7-9EE9-2F69827DD3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496657</xdr:colOff>
      <xdr:row>8</xdr:row>
      <xdr:rowOff>315685</xdr:rowOff>
    </xdr:from>
    <xdr:to>
      <xdr:col>21</xdr:col>
      <xdr:colOff>483050</xdr:colOff>
      <xdr:row>12</xdr:row>
      <xdr:rowOff>58510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CB1667F-8EC6-4DBE-854A-908A297D35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gonzalez/Documents/YAZMIN/2014/PND%202015-2018/PLAN%20PLURIANUAL/RECIBIDOS/Copia%20de%20MATRIZ%20PLAN%20PLURIANUAL%20DE%20INVERSIONES%20-%20%20PND_2015_2018%20DSEP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"/>
      <sheetName val="Proyectos"/>
      <sheetName val="Entidad"/>
      <sheetName val="BPIN"/>
      <sheetName val="Varios"/>
      <sheetName val="Departamento"/>
      <sheetName val="DATOS"/>
      <sheetName val="EJECUCION POR PRODUCTO 2014"/>
      <sheetName val="MGMP 2015-2018"/>
      <sheetName val="Programas por sector"/>
      <sheetName val="Programas"/>
      <sheetName val="Hoja7"/>
      <sheetName val="Hoja1"/>
    </sheetNames>
    <sheetDataSet>
      <sheetData sheetId="0">
        <row r="2">
          <cell r="A2" t="str">
            <v>AGROPECUARIO</v>
          </cell>
        </row>
      </sheetData>
      <sheetData sheetId="1"/>
      <sheetData sheetId="2"/>
      <sheetData sheetId="3"/>
      <sheetData sheetId="4">
        <row r="4">
          <cell r="A4" t="str">
            <v>PGN_Inversión</v>
          </cell>
          <cell r="H4" t="str">
            <v>INFRAESTRUCTURA Y COMPETITIVIDAD ESTRATÉGICAS</v>
          </cell>
        </row>
        <row r="5">
          <cell r="H5" t="str">
            <v>MOVILIDAD SOCIAL</v>
          </cell>
        </row>
        <row r="6">
          <cell r="H6" t="str">
            <v>TRANSFORMACION DEL CAMPO Y CRECIMIENTO VERDE</v>
          </cell>
        </row>
        <row r="7">
          <cell r="H7" t="str">
            <v>CONSOLIDACION DEL ESTADO SOCIAL DE DERECHO</v>
          </cell>
        </row>
        <row r="8">
          <cell r="H8" t="str">
            <v>BUENO GOBIERNO</v>
          </cell>
        </row>
      </sheetData>
      <sheetData sheetId="5">
        <row r="4">
          <cell r="A4" t="str">
            <v>Antioquia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arolina Lopez Hernandez" id="{30EFC044-B551-4F4B-A76D-338C36F41150}" userId="Carolina Lopez Hernandez" providerId="None"/>
  <person displayName="Diana Marcela Herran Luna" id="{4779CC06-2523-401A-8338-8930E9AF6D88}" userId="S::dherran@enterritorio.gov.co::3ecfb107-a4ff-4e48-9627-17417d84bbc2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view="pageBreakPreview" topLeftCell="A4" zoomScale="60" zoomScaleNormal="60" workbookViewId="0">
      <selection activeCell="F5" sqref="F5:F9"/>
    </sheetView>
  </sheetViews>
  <sheetFormatPr baseColWidth="10" defaultRowHeight="15" x14ac:dyDescent="0.25"/>
  <cols>
    <col min="1" max="1" width="22.28515625" style="3" customWidth="1"/>
    <col min="2" max="2" width="19.140625" style="3" customWidth="1"/>
    <col min="3" max="3" width="16.7109375" style="3" customWidth="1"/>
    <col min="4" max="5" width="21.42578125" style="3" customWidth="1"/>
    <col min="6" max="6" width="18.42578125" style="3" customWidth="1"/>
    <col min="7" max="7" width="14" style="3" customWidth="1"/>
    <col min="8" max="8" width="42.28515625" style="3" customWidth="1"/>
    <col min="9" max="9" width="11.28515625" style="3" customWidth="1"/>
    <col min="10" max="10" width="15.140625" style="3" hidden="1" customWidth="1"/>
    <col min="11" max="11" width="29.85546875" style="3" customWidth="1"/>
    <col min="12" max="12" width="26.7109375" style="3" hidden="1" customWidth="1"/>
    <col min="13" max="13" width="17" style="3" customWidth="1"/>
    <col min="14" max="14" width="31.42578125" style="3" customWidth="1"/>
    <col min="15" max="15" width="21.7109375" style="3" customWidth="1"/>
    <col min="16" max="16" width="19.5703125" style="3" customWidth="1"/>
    <col min="17" max="16384" width="11.42578125" style="3"/>
  </cols>
  <sheetData>
    <row r="1" spans="1:16" ht="33" customHeight="1" x14ac:dyDescent="0.25">
      <c r="A1" s="298" t="s">
        <v>40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6" ht="18.75" x14ac:dyDescent="0.25">
      <c r="A2" s="297" t="s">
        <v>183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</row>
    <row r="3" spans="1:16" ht="48" customHeight="1" x14ac:dyDescent="0.25">
      <c r="A3" s="299" t="s">
        <v>37</v>
      </c>
      <c r="B3" s="299"/>
      <c r="C3" s="299"/>
      <c r="D3" s="299"/>
      <c r="E3" s="299"/>
      <c r="F3" s="299"/>
      <c r="G3" s="299"/>
      <c r="H3" s="299"/>
      <c r="I3" s="299"/>
      <c r="J3" s="7"/>
      <c r="K3" s="299" t="s">
        <v>38</v>
      </c>
      <c r="L3" s="299"/>
      <c r="M3" s="299" t="s">
        <v>39</v>
      </c>
      <c r="N3" s="299"/>
      <c r="O3" s="299"/>
      <c r="P3" s="299"/>
    </row>
    <row r="4" spans="1:16" ht="63" customHeight="1" x14ac:dyDescent="0.25">
      <c r="A4" s="1" t="s">
        <v>33</v>
      </c>
      <c r="B4" s="1" t="s">
        <v>32</v>
      </c>
      <c r="C4" s="1" t="s">
        <v>34</v>
      </c>
      <c r="D4" s="1" t="s">
        <v>31</v>
      </c>
      <c r="E4" s="1" t="s">
        <v>66</v>
      </c>
      <c r="F4" s="1" t="s">
        <v>6</v>
      </c>
      <c r="G4" s="1" t="s">
        <v>14</v>
      </c>
      <c r="H4" s="8" t="s">
        <v>7</v>
      </c>
      <c r="I4" s="8" t="s">
        <v>14</v>
      </c>
      <c r="J4" s="1" t="s">
        <v>8</v>
      </c>
      <c r="K4" s="1" t="s">
        <v>0</v>
      </c>
      <c r="L4" s="1" t="s">
        <v>41</v>
      </c>
      <c r="M4" s="1" t="s">
        <v>16</v>
      </c>
      <c r="N4" s="1" t="s">
        <v>1</v>
      </c>
      <c r="O4" s="1" t="s">
        <v>10</v>
      </c>
      <c r="P4" s="1" t="s">
        <v>9</v>
      </c>
    </row>
    <row r="5" spans="1:16" ht="96.75" customHeight="1" x14ac:dyDescent="0.25">
      <c r="A5" s="323" t="s">
        <v>13</v>
      </c>
      <c r="B5" s="323" t="s">
        <v>11</v>
      </c>
      <c r="C5" s="314" t="s">
        <v>12</v>
      </c>
      <c r="D5" s="314" t="s">
        <v>3</v>
      </c>
      <c r="E5" s="314" t="s">
        <v>67</v>
      </c>
      <c r="F5" s="314" t="s">
        <v>117</v>
      </c>
      <c r="G5" s="320" t="s">
        <v>137</v>
      </c>
      <c r="H5" s="9" t="s">
        <v>93</v>
      </c>
      <c r="I5" s="12">
        <v>0.15</v>
      </c>
      <c r="J5" s="10"/>
      <c r="K5" s="2" t="s">
        <v>94</v>
      </c>
      <c r="L5" s="2" t="s">
        <v>42</v>
      </c>
      <c r="M5" s="314" t="s">
        <v>2</v>
      </c>
      <c r="N5" s="2" t="s">
        <v>95</v>
      </c>
      <c r="O5" s="21" t="s">
        <v>96</v>
      </c>
      <c r="P5" s="21">
        <v>42855</v>
      </c>
    </row>
    <row r="6" spans="1:16" ht="102.75" customHeight="1" x14ac:dyDescent="0.25">
      <c r="A6" s="324"/>
      <c r="B6" s="324"/>
      <c r="C6" s="315"/>
      <c r="D6" s="315"/>
      <c r="E6" s="315"/>
      <c r="F6" s="315"/>
      <c r="G6" s="321"/>
      <c r="H6" s="9" t="s">
        <v>138</v>
      </c>
      <c r="I6" s="12">
        <v>0.2</v>
      </c>
      <c r="J6" s="11"/>
      <c r="K6" s="6" t="s">
        <v>97</v>
      </c>
      <c r="L6" s="6" t="s">
        <v>43</v>
      </c>
      <c r="M6" s="315"/>
      <c r="N6" s="2" t="s">
        <v>95</v>
      </c>
      <c r="O6" s="21">
        <v>42856</v>
      </c>
      <c r="P6" s="21">
        <v>42886</v>
      </c>
    </row>
    <row r="7" spans="1:16" ht="96" customHeight="1" x14ac:dyDescent="0.25">
      <c r="A7" s="324"/>
      <c r="B7" s="324"/>
      <c r="C7" s="315"/>
      <c r="D7" s="315"/>
      <c r="E7" s="315"/>
      <c r="F7" s="315"/>
      <c r="G7" s="321"/>
      <c r="H7" s="9" t="s">
        <v>98</v>
      </c>
      <c r="I7" s="12">
        <v>0.2</v>
      </c>
      <c r="J7" s="11"/>
      <c r="K7" s="6" t="s">
        <v>99</v>
      </c>
      <c r="L7" s="6" t="s">
        <v>44</v>
      </c>
      <c r="M7" s="315"/>
      <c r="N7" s="2" t="s">
        <v>95</v>
      </c>
      <c r="O7" s="21">
        <v>42856</v>
      </c>
      <c r="P7" s="22">
        <v>42916</v>
      </c>
    </row>
    <row r="8" spans="1:16" ht="96" customHeight="1" x14ac:dyDescent="0.25">
      <c r="A8" s="324"/>
      <c r="B8" s="324"/>
      <c r="C8" s="315"/>
      <c r="D8" s="315"/>
      <c r="E8" s="315"/>
      <c r="F8" s="315"/>
      <c r="G8" s="321"/>
      <c r="H8" s="9" t="s">
        <v>118</v>
      </c>
      <c r="I8" s="12">
        <v>0.2</v>
      </c>
      <c r="J8" s="11"/>
      <c r="K8" s="71" t="s">
        <v>120</v>
      </c>
      <c r="L8" s="6"/>
      <c r="M8" s="315"/>
      <c r="N8" s="2" t="s">
        <v>95</v>
      </c>
      <c r="O8" s="21">
        <v>42917</v>
      </c>
      <c r="P8" s="22">
        <v>42947</v>
      </c>
    </row>
    <row r="9" spans="1:16" ht="103.5" customHeight="1" x14ac:dyDescent="0.25">
      <c r="A9" s="325"/>
      <c r="B9" s="325"/>
      <c r="C9" s="316"/>
      <c r="D9" s="316"/>
      <c r="E9" s="316"/>
      <c r="F9" s="316"/>
      <c r="G9" s="322"/>
      <c r="H9" s="9" t="s">
        <v>119</v>
      </c>
      <c r="I9" s="12">
        <v>0.25</v>
      </c>
      <c r="J9" s="11"/>
      <c r="K9" s="69" t="s">
        <v>121</v>
      </c>
      <c r="L9" s="6" t="s">
        <v>45</v>
      </c>
      <c r="M9" s="316"/>
      <c r="N9" s="2" t="s">
        <v>95</v>
      </c>
      <c r="O9" s="21">
        <v>42948</v>
      </c>
      <c r="P9" s="22">
        <v>43100</v>
      </c>
    </row>
    <row r="10" spans="1:16" ht="77.25" customHeight="1" x14ac:dyDescent="0.25">
      <c r="A10" s="317" t="s">
        <v>35</v>
      </c>
      <c r="B10" s="317" t="s">
        <v>11</v>
      </c>
      <c r="C10" s="318" t="s">
        <v>122</v>
      </c>
      <c r="D10" s="318" t="s">
        <v>3</v>
      </c>
      <c r="E10" s="309" t="s">
        <v>67</v>
      </c>
      <c r="F10" s="317" t="s">
        <v>123</v>
      </c>
      <c r="G10" s="319">
        <v>0.14299999999999999</v>
      </c>
      <c r="H10" s="13" t="s">
        <v>127</v>
      </c>
      <c r="I10" s="14">
        <v>0.15</v>
      </c>
      <c r="J10" s="5"/>
      <c r="K10" s="5" t="s">
        <v>124</v>
      </c>
      <c r="L10" s="5" t="s">
        <v>46</v>
      </c>
      <c r="M10" s="300" t="s">
        <v>2</v>
      </c>
      <c r="N10" s="5" t="s">
        <v>125</v>
      </c>
      <c r="O10" s="23">
        <v>42767</v>
      </c>
      <c r="P10" s="23">
        <v>42855</v>
      </c>
    </row>
    <row r="11" spans="1:16" ht="93.75" customHeight="1" x14ac:dyDescent="0.25">
      <c r="A11" s="317"/>
      <c r="B11" s="317"/>
      <c r="C11" s="318"/>
      <c r="D11" s="318"/>
      <c r="E11" s="310"/>
      <c r="F11" s="317"/>
      <c r="G11" s="319"/>
      <c r="H11" s="5" t="s">
        <v>126</v>
      </c>
      <c r="I11" s="4">
        <v>0.15</v>
      </c>
      <c r="J11" s="15"/>
      <c r="K11" s="5" t="s">
        <v>130</v>
      </c>
      <c r="L11" s="5" t="s">
        <v>43</v>
      </c>
      <c r="M11" s="302"/>
      <c r="N11" s="5" t="s">
        <v>128</v>
      </c>
      <c r="O11" s="23">
        <v>42795</v>
      </c>
      <c r="P11" s="24">
        <v>42855</v>
      </c>
    </row>
    <row r="12" spans="1:16" ht="93.75" customHeight="1" x14ac:dyDescent="0.25">
      <c r="A12" s="317"/>
      <c r="B12" s="317"/>
      <c r="C12" s="318"/>
      <c r="D12" s="318"/>
      <c r="E12" s="310"/>
      <c r="F12" s="317"/>
      <c r="G12" s="319"/>
      <c r="H12" s="16" t="s">
        <v>129</v>
      </c>
      <c r="I12" s="4">
        <v>0.2</v>
      </c>
      <c r="J12" s="15"/>
      <c r="K12" s="5" t="s">
        <v>107</v>
      </c>
      <c r="L12" s="5"/>
      <c r="M12" s="302"/>
      <c r="N12" s="5" t="s">
        <v>128</v>
      </c>
      <c r="O12" s="23" t="s">
        <v>133</v>
      </c>
      <c r="P12" s="24">
        <v>43090</v>
      </c>
    </row>
    <row r="13" spans="1:16" ht="93.75" customHeight="1" x14ac:dyDescent="0.25">
      <c r="A13" s="317"/>
      <c r="B13" s="317"/>
      <c r="C13" s="318"/>
      <c r="D13" s="318"/>
      <c r="E13" s="310"/>
      <c r="F13" s="317"/>
      <c r="G13" s="319"/>
      <c r="H13" s="16" t="s">
        <v>131</v>
      </c>
      <c r="I13" s="4">
        <v>0.15</v>
      </c>
      <c r="J13" s="15"/>
      <c r="K13" s="16" t="s">
        <v>132</v>
      </c>
      <c r="L13" s="5"/>
      <c r="M13" s="302"/>
      <c r="N13" s="5" t="s">
        <v>128</v>
      </c>
      <c r="O13" s="23">
        <v>42767</v>
      </c>
      <c r="P13" s="24">
        <v>42855</v>
      </c>
    </row>
    <row r="14" spans="1:16" ht="93.75" customHeight="1" x14ac:dyDescent="0.25">
      <c r="A14" s="317"/>
      <c r="B14" s="317"/>
      <c r="C14" s="318"/>
      <c r="D14" s="318"/>
      <c r="E14" s="310"/>
      <c r="F14" s="317"/>
      <c r="G14" s="319"/>
      <c r="H14" s="16" t="s">
        <v>134</v>
      </c>
      <c r="I14" s="4">
        <v>0.2</v>
      </c>
      <c r="J14" s="15"/>
      <c r="K14" s="16" t="s">
        <v>135</v>
      </c>
      <c r="L14" s="5"/>
      <c r="M14" s="302"/>
      <c r="N14" s="5" t="s">
        <v>128</v>
      </c>
      <c r="O14" s="23">
        <v>42856</v>
      </c>
      <c r="P14" s="24">
        <v>42916</v>
      </c>
    </row>
    <row r="15" spans="1:16" ht="84" customHeight="1" x14ac:dyDescent="0.25">
      <c r="A15" s="317"/>
      <c r="B15" s="317"/>
      <c r="C15" s="318"/>
      <c r="D15" s="318"/>
      <c r="E15" s="311"/>
      <c r="F15" s="317"/>
      <c r="G15" s="319"/>
      <c r="H15" s="16" t="s">
        <v>136</v>
      </c>
      <c r="I15" s="4">
        <v>0.15</v>
      </c>
      <c r="J15" s="15"/>
      <c r="K15" s="16" t="s">
        <v>49</v>
      </c>
      <c r="L15" s="5" t="s">
        <v>47</v>
      </c>
      <c r="M15" s="301"/>
      <c r="N15" s="16" t="s">
        <v>2</v>
      </c>
      <c r="O15" s="24">
        <v>42461</v>
      </c>
      <c r="P15" s="24">
        <v>42734</v>
      </c>
    </row>
    <row r="16" spans="1:16" ht="105" customHeight="1" x14ac:dyDescent="0.25">
      <c r="A16" s="300" t="s">
        <v>35</v>
      </c>
      <c r="B16" s="300" t="s">
        <v>11</v>
      </c>
      <c r="C16" s="309" t="s">
        <v>12</v>
      </c>
      <c r="D16" s="309" t="s">
        <v>3</v>
      </c>
      <c r="E16" s="309" t="s">
        <v>68</v>
      </c>
      <c r="F16" s="300" t="s">
        <v>139</v>
      </c>
      <c r="G16" s="312">
        <v>0.14299999999999999</v>
      </c>
      <c r="H16" s="68" t="s">
        <v>140</v>
      </c>
      <c r="I16" s="25">
        <v>0.3</v>
      </c>
      <c r="J16" s="17"/>
      <c r="K16" s="68" t="s">
        <v>106</v>
      </c>
      <c r="L16" s="67" t="s">
        <v>48</v>
      </c>
      <c r="M16" s="300" t="s">
        <v>141</v>
      </c>
      <c r="N16" s="68" t="s">
        <v>142</v>
      </c>
      <c r="O16" s="26">
        <v>42767</v>
      </c>
      <c r="P16" s="26">
        <v>42794</v>
      </c>
    </row>
    <row r="17" spans="1:16" ht="72.75" customHeight="1" x14ac:dyDescent="0.25">
      <c r="A17" s="301"/>
      <c r="B17" s="301"/>
      <c r="C17" s="311"/>
      <c r="D17" s="311"/>
      <c r="E17" s="310"/>
      <c r="F17" s="301"/>
      <c r="G17" s="313"/>
      <c r="H17" s="68" t="s">
        <v>145</v>
      </c>
      <c r="I17" s="25">
        <v>0.7</v>
      </c>
      <c r="J17" s="17"/>
      <c r="K17" s="68" t="s">
        <v>144</v>
      </c>
      <c r="L17" s="67" t="s">
        <v>48</v>
      </c>
      <c r="M17" s="301"/>
      <c r="N17" s="68" t="s">
        <v>143</v>
      </c>
      <c r="O17" s="26">
        <v>42795</v>
      </c>
      <c r="P17" s="23">
        <v>43100</v>
      </c>
    </row>
    <row r="18" spans="1:16" ht="72.75" customHeight="1" x14ac:dyDescent="0.25">
      <c r="A18" s="16"/>
      <c r="B18" s="16"/>
      <c r="C18" s="64"/>
      <c r="D18" s="72"/>
      <c r="E18" s="64"/>
      <c r="F18" s="74"/>
      <c r="G18" s="326">
        <v>0.14299999999999999</v>
      </c>
      <c r="H18" s="76" t="s">
        <v>100</v>
      </c>
      <c r="I18" s="25">
        <v>0.15</v>
      </c>
      <c r="J18" s="17"/>
      <c r="K18" s="68" t="s">
        <v>149</v>
      </c>
      <c r="L18" s="67"/>
      <c r="M18" s="66"/>
      <c r="N18" s="68" t="s">
        <v>154</v>
      </c>
      <c r="O18" s="26">
        <v>42767</v>
      </c>
      <c r="P18" s="23">
        <v>42794</v>
      </c>
    </row>
    <row r="19" spans="1:16" ht="134.25" customHeight="1" x14ac:dyDescent="0.25">
      <c r="A19" s="63" t="s">
        <v>146</v>
      </c>
      <c r="B19" s="63" t="s">
        <v>147</v>
      </c>
      <c r="C19" s="65" t="s">
        <v>148</v>
      </c>
      <c r="D19" s="73" t="s">
        <v>3</v>
      </c>
      <c r="E19" s="310" t="s">
        <v>68</v>
      </c>
      <c r="F19" s="75"/>
      <c r="G19" s="327"/>
      <c r="H19" s="76" t="s">
        <v>101</v>
      </c>
      <c r="I19" s="25">
        <v>0.2</v>
      </c>
      <c r="J19" s="17"/>
      <c r="K19" s="68" t="s">
        <v>150</v>
      </c>
      <c r="L19" s="67"/>
      <c r="M19" s="302" t="s">
        <v>4</v>
      </c>
      <c r="N19" s="68" t="s">
        <v>154</v>
      </c>
      <c r="O19" s="26">
        <v>42795</v>
      </c>
      <c r="P19" s="23">
        <v>42825</v>
      </c>
    </row>
    <row r="20" spans="1:16" ht="72.75" customHeight="1" x14ac:dyDescent="0.25">
      <c r="A20" s="63"/>
      <c r="B20" s="63"/>
      <c r="C20" s="65"/>
      <c r="D20" s="73"/>
      <c r="E20" s="310"/>
      <c r="F20" s="75"/>
      <c r="G20" s="327"/>
      <c r="H20" s="77" t="s">
        <v>102</v>
      </c>
      <c r="I20" s="25">
        <v>0.15</v>
      </c>
      <c r="J20" s="17"/>
      <c r="K20" s="68" t="s">
        <v>151</v>
      </c>
      <c r="L20" s="67"/>
      <c r="M20" s="302"/>
      <c r="N20" s="68" t="s">
        <v>154</v>
      </c>
      <c r="O20" s="26">
        <v>42795</v>
      </c>
      <c r="P20" s="23">
        <v>42825</v>
      </c>
    </row>
    <row r="21" spans="1:16" ht="72.75" customHeight="1" x14ac:dyDescent="0.25">
      <c r="A21" s="63"/>
      <c r="B21" s="63"/>
      <c r="C21" s="65"/>
      <c r="D21" s="73"/>
      <c r="E21" s="65"/>
      <c r="F21" s="75"/>
      <c r="G21" s="327"/>
      <c r="H21" s="77" t="s">
        <v>103</v>
      </c>
      <c r="I21" s="25">
        <v>0.3</v>
      </c>
      <c r="J21" s="17"/>
      <c r="K21" s="68" t="s">
        <v>152</v>
      </c>
      <c r="L21" s="67"/>
      <c r="M21" s="302"/>
      <c r="N21" s="68" t="s">
        <v>155</v>
      </c>
      <c r="O21" s="26">
        <v>42826</v>
      </c>
      <c r="P21" s="23">
        <v>42855</v>
      </c>
    </row>
    <row r="22" spans="1:16" ht="72.75" customHeight="1" x14ac:dyDescent="0.25">
      <c r="A22" s="63"/>
      <c r="B22" s="63"/>
      <c r="C22" s="65"/>
      <c r="D22" s="73"/>
      <c r="E22" s="65"/>
      <c r="F22" s="75"/>
      <c r="G22" s="328"/>
      <c r="H22" s="78" t="s">
        <v>104</v>
      </c>
      <c r="I22" s="79">
        <v>0.2</v>
      </c>
      <c r="J22" s="80"/>
      <c r="K22" s="81" t="s">
        <v>153</v>
      </c>
      <c r="L22" s="74"/>
      <c r="M22" s="301"/>
      <c r="N22" s="81" t="s">
        <v>154</v>
      </c>
      <c r="O22" s="82">
        <v>42856</v>
      </c>
      <c r="P22" s="83">
        <v>42947</v>
      </c>
    </row>
    <row r="23" spans="1:16" s="84" customFormat="1" ht="72.75" customHeight="1" x14ac:dyDescent="0.25">
      <c r="A23" s="300" t="s">
        <v>156</v>
      </c>
      <c r="B23" s="300" t="s">
        <v>147</v>
      </c>
      <c r="C23" s="309" t="s">
        <v>122</v>
      </c>
      <c r="D23" s="309" t="s">
        <v>15</v>
      </c>
      <c r="E23" s="309" t="s">
        <v>68</v>
      </c>
      <c r="F23" s="300" t="s">
        <v>157</v>
      </c>
      <c r="G23" s="326">
        <v>0.14299999999999999</v>
      </c>
      <c r="H23" s="86" t="s">
        <v>108</v>
      </c>
      <c r="I23" s="79">
        <v>0.2</v>
      </c>
      <c r="J23" s="17"/>
      <c r="K23" s="68" t="s">
        <v>158</v>
      </c>
      <c r="L23" s="67"/>
      <c r="M23" s="300" t="s">
        <v>4</v>
      </c>
      <c r="N23" s="68" t="s">
        <v>162</v>
      </c>
      <c r="O23" s="26">
        <v>42767</v>
      </c>
      <c r="P23" s="23">
        <v>42825</v>
      </c>
    </row>
    <row r="24" spans="1:16" ht="72.75" customHeight="1" x14ac:dyDescent="0.25">
      <c r="A24" s="302"/>
      <c r="B24" s="302"/>
      <c r="C24" s="310"/>
      <c r="D24" s="310"/>
      <c r="E24" s="310"/>
      <c r="F24" s="302"/>
      <c r="G24" s="327"/>
      <c r="H24" s="86" t="s">
        <v>109</v>
      </c>
      <c r="I24" s="79">
        <v>0.25</v>
      </c>
      <c r="J24" s="17"/>
      <c r="K24" s="68" t="s">
        <v>159</v>
      </c>
      <c r="L24" s="67"/>
      <c r="M24" s="302"/>
      <c r="N24" s="68" t="s">
        <v>162</v>
      </c>
      <c r="O24" s="26">
        <v>42826</v>
      </c>
      <c r="P24" s="23">
        <v>42916</v>
      </c>
    </row>
    <row r="25" spans="1:16" ht="72.75" customHeight="1" x14ac:dyDescent="0.25">
      <c r="A25" s="302"/>
      <c r="B25" s="302"/>
      <c r="C25" s="310"/>
      <c r="D25" s="310"/>
      <c r="E25" s="310"/>
      <c r="F25" s="302"/>
      <c r="G25" s="327"/>
      <c r="H25" s="86" t="s">
        <v>115</v>
      </c>
      <c r="I25" s="79">
        <v>0.25</v>
      </c>
      <c r="J25" s="17"/>
      <c r="K25" s="68" t="s">
        <v>160</v>
      </c>
      <c r="L25" s="67"/>
      <c r="M25" s="302"/>
      <c r="N25" s="68" t="s">
        <v>162</v>
      </c>
      <c r="O25" s="26">
        <v>42856</v>
      </c>
      <c r="P25" s="23">
        <v>42947</v>
      </c>
    </row>
    <row r="26" spans="1:16" ht="72.75" customHeight="1" x14ac:dyDescent="0.25">
      <c r="A26" s="301"/>
      <c r="B26" s="301"/>
      <c r="C26" s="311"/>
      <c r="D26" s="311"/>
      <c r="E26" s="311"/>
      <c r="F26" s="301"/>
      <c r="G26" s="328"/>
      <c r="H26" s="87" t="s">
        <v>116</v>
      </c>
      <c r="I26" s="79">
        <v>0.3</v>
      </c>
      <c r="J26" s="80"/>
      <c r="K26" s="81" t="s">
        <v>161</v>
      </c>
      <c r="L26" s="74"/>
      <c r="M26" s="301"/>
      <c r="N26" s="81" t="s">
        <v>162</v>
      </c>
      <c r="O26" s="82">
        <v>42948</v>
      </c>
      <c r="P26" s="83">
        <v>43100</v>
      </c>
    </row>
    <row r="27" spans="1:16" s="84" customFormat="1" ht="72.75" customHeight="1" x14ac:dyDescent="0.25">
      <c r="A27" s="300" t="s">
        <v>163</v>
      </c>
      <c r="B27" s="300" t="s">
        <v>164</v>
      </c>
      <c r="C27" s="309" t="s">
        <v>165</v>
      </c>
      <c r="D27" s="309" t="s">
        <v>166</v>
      </c>
      <c r="E27" s="309" t="s">
        <v>67</v>
      </c>
      <c r="F27" s="300" t="s">
        <v>167</v>
      </c>
      <c r="G27" s="306">
        <v>0.14299999999999999</v>
      </c>
      <c r="H27" s="86" t="s">
        <v>110</v>
      </c>
      <c r="I27" s="79">
        <v>0.3</v>
      </c>
      <c r="J27" s="17"/>
      <c r="K27" s="68" t="s">
        <v>168</v>
      </c>
      <c r="L27" s="67"/>
      <c r="M27" s="300" t="s">
        <v>171</v>
      </c>
      <c r="N27" s="68" t="s">
        <v>172</v>
      </c>
      <c r="O27" s="26" t="s">
        <v>173</v>
      </c>
      <c r="P27" s="23">
        <v>42962</v>
      </c>
    </row>
    <row r="28" spans="1:16" ht="72.75" customHeight="1" x14ac:dyDescent="0.25">
      <c r="A28" s="302"/>
      <c r="B28" s="302"/>
      <c r="C28" s="310"/>
      <c r="D28" s="310"/>
      <c r="E28" s="310"/>
      <c r="F28" s="302"/>
      <c r="G28" s="307"/>
      <c r="H28" s="86" t="s">
        <v>111</v>
      </c>
      <c r="I28" s="79">
        <v>0.15</v>
      </c>
      <c r="J28" s="17"/>
      <c r="K28" s="68" t="s">
        <v>169</v>
      </c>
      <c r="L28" s="67"/>
      <c r="M28" s="302"/>
      <c r="N28" s="68" t="s">
        <v>172</v>
      </c>
      <c r="O28" s="26">
        <v>371649</v>
      </c>
      <c r="P28" s="23" t="s">
        <v>174</v>
      </c>
    </row>
    <row r="29" spans="1:16" ht="72.75" customHeight="1" x14ac:dyDescent="0.25">
      <c r="A29" s="302"/>
      <c r="B29" s="302"/>
      <c r="C29" s="310"/>
      <c r="D29" s="310"/>
      <c r="E29" s="310"/>
      <c r="F29" s="302"/>
      <c r="G29" s="307"/>
      <c r="H29" s="86" t="s">
        <v>112</v>
      </c>
      <c r="I29" s="79">
        <v>0.3</v>
      </c>
      <c r="J29" s="17"/>
      <c r="K29" s="68" t="s">
        <v>113</v>
      </c>
      <c r="L29" s="67"/>
      <c r="M29" s="302"/>
      <c r="N29" s="68" t="s">
        <v>172</v>
      </c>
      <c r="O29" s="23" t="s">
        <v>174</v>
      </c>
      <c r="P29" s="23">
        <v>43100</v>
      </c>
    </row>
    <row r="30" spans="1:16" s="85" customFormat="1" ht="72.75" customHeight="1" x14ac:dyDescent="0.25">
      <c r="A30" s="301"/>
      <c r="B30" s="301"/>
      <c r="C30" s="311"/>
      <c r="D30" s="311"/>
      <c r="E30" s="311"/>
      <c r="F30" s="301"/>
      <c r="G30" s="308"/>
      <c r="H30" s="86" t="s">
        <v>114</v>
      </c>
      <c r="I30" s="25">
        <v>0.25</v>
      </c>
      <c r="J30" s="17"/>
      <c r="K30" s="68" t="s">
        <v>170</v>
      </c>
      <c r="L30" s="67"/>
      <c r="M30" s="301"/>
      <c r="N30" s="68" t="s">
        <v>172</v>
      </c>
      <c r="O30" s="26">
        <v>42767</v>
      </c>
      <c r="P30" s="23">
        <v>42916</v>
      </c>
    </row>
    <row r="31" spans="1:16" ht="225" customHeight="1" x14ac:dyDescent="0.25">
      <c r="A31" s="300" t="s">
        <v>175</v>
      </c>
      <c r="B31" s="300" t="s">
        <v>30</v>
      </c>
      <c r="C31" s="300" t="s">
        <v>36</v>
      </c>
      <c r="D31" s="5" t="s">
        <v>29</v>
      </c>
      <c r="E31" s="5" t="s">
        <v>69</v>
      </c>
      <c r="F31" s="300" t="s">
        <v>17</v>
      </c>
      <c r="G31" s="306">
        <v>0.14299999999999999</v>
      </c>
      <c r="H31" s="13" t="s">
        <v>18</v>
      </c>
      <c r="I31" s="14">
        <v>0.25</v>
      </c>
      <c r="J31" s="15"/>
      <c r="K31" s="5" t="s">
        <v>23</v>
      </c>
      <c r="L31" s="5" t="s">
        <v>44</v>
      </c>
      <c r="M31" s="303" t="s">
        <v>22</v>
      </c>
      <c r="N31" s="20" t="s">
        <v>62</v>
      </c>
      <c r="O31" s="62">
        <v>42767</v>
      </c>
      <c r="P31" s="62">
        <v>43100</v>
      </c>
    </row>
    <row r="32" spans="1:16" ht="120" customHeight="1" x14ac:dyDescent="0.25">
      <c r="A32" s="302"/>
      <c r="B32" s="302"/>
      <c r="C32" s="302"/>
      <c r="D32" s="5" t="s">
        <v>28</v>
      </c>
      <c r="E32" s="5" t="s">
        <v>70</v>
      </c>
      <c r="F32" s="302"/>
      <c r="G32" s="307"/>
      <c r="H32" s="5" t="s">
        <v>20</v>
      </c>
      <c r="I32" s="4">
        <v>0.25</v>
      </c>
      <c r="J32" s="15"/>
      <c r="K32" s="5" t="s">
        <v>26</v>
      </c>
      <c r="L32" s="5" t="s">
        <v>44</v>
      </c>
      <c r="M32" s="304"/>
      <c r="N32" s="20" t="s">
        <v>63</v>
      </c>
      <c r="O32" s="62">
        <v>42767</v>
      </c>
      <c r="P32" s="62">
        <v>43100</v>
      </c>
    </row>
    <row r="33" spans="1:16" ht="118.5" customHeight="1" x14ac:dyDescent="0.25">
      <c r="A33" s="302"/>
      <c r="B33" s="302"/>
      <c r="C33" s="302"/>
      <c r="D33" s="5" t="s">
        <v>5</v>
      </c>
      <c r="E33" s="5" t="s">
        <v>67</v>
      </c>
      <c r="F33" s="302"/>
      <c r="G33" s="307"/>
      <c r="H33" s="5" t="s">
        <v>19</v>
      </c>
      <c r="I33" s="4">
        <v>0.25</v>
      </c>
      <c r="J33" s="15"/>
      <c r="K33" s="5" t="s">
        <v>25</v>
      </c>
      <c r="L33" s="5" t="s">
        <v>44</v>
      </c>
      <c r="M33" s="304"/>
      <c r="N33" s="20" t="s">
        <v>64</v>
      </c>
      <c r="O33" s="62">
        <v>42767</v>
      </c>
      <c r="P33" s="62">
        <v>43100</v>
      </c>
    </row>
    <row r="34" spans="1:16" ht="142.5" customHeight="1" x14ac:dyDescent="0.25">
      <c r="A34" s="301"/>
      <c r="B34" s="301"/>
      <c r="C34" s="301"/>
      <c r="D34" s="5" t="s">
        <v>27</v>
      </c>
      <c r="E34" s="5" t="s">
        <v>69</v>
      </c>
      <c r="F34" s="301"/>
      <c r="G34" s="308"/>
      <c r="H34" s="5" t="s">
        <v>21</v>
      </c>
      <c r="I34" s="4">
        <v>0.25</v>
      </c>
      <c r="J34" s="15"/>
      <c r="K34" s="5" t="s">
        <v>24</v>
      </c>
      <c r="L34" s="5" t="s">
        <v>44</v>
      </c>
      <c r="M34" s="305"/>
      <c r="N34" s="20" t="s">
        <v>65</v>
      </c>
      <c r="O34" s="62">
        <v>42767</v>
      </c>
      <c r="P34" s="62">
        <v>43100</v>
      </c>
    </row>
    <row r="35" spans="1:16" x14ac:dyDescent="0.25">
      <c r="G35" s="61"/>
    </row>
    <row r="36" spans="1:16" x14ac:dyDescent="0.25">
      <c r="O36" s="28">
        <f>MIN(O5:O34)</f>
        <v>42461</v>
      </c>
    </row>
  </sheetData>
  <mergeCells count="54">
    <mergeCell ref="A27:A30"/>
    <mergeCell ref="B27:B30"/>
    <mergeCell ref="C27:C30"/>
    <mergeCell ref="D27:D30"/>
    <mergeCell ref="E27:E30"/>
    <mergeCell ref="G23:G26"/>
    <mergeCell ref="M23:M26"/>
    <mergeCell ref="E19:E20"/>
    <mergeCell ref="G18:G22"/>
    <mergeCell ref="F27:F30"/>
    <mergeCell ref="G27:G30"/>
    <mergeCell ref="M27:M30"/>
    <mergeCell ref="B23:B26"/>
    <mergeCell ref="C23:C26"/>
    <mergeCell ref="D23:D26"/>
    <mergeCell ref="E23:E26"/>
    <mergeCell ref="F23:F26"/>
    <mergeCell ref="M5:M9"/>
    <mergeCell ref="M10:M15"/>
    <mergeCell ref="A10:A15"/>
    <mergeCell ref="B10:B15"/>
    <mergeCell ref="C10:C15"/>
    <mergeCell ref="D10:D15"/>
    <mergeCell ref="F10:F15"/>
    <mergeCell ref="G10:G15"/>
    <mergeCell ref="G5:G9"/>
    <mergeCell ref="A5:A9"/>
    <mergeCell ref="B5:B9"/>
    <mergeCell ref="C5:C9"/>
    <mergeCell ref="D5:D9"/>
    <mergeCell ref="F5:F9"/>
    <mergeCell ref="E5:E9"/>
    <mergeCell ref="E10:E15"/>
    <mergeCell ref="M16:M17"/>
    <mergeCell ref="A31:A34"/>
    <mergeCell ref="B31:B34"/>
    <mergeCell ref="M31:M34"/>
    <mergeCell ref="C31:C34"/>
    <mergeCell ref="F31:F34"/>
    <mergeCell ref="G31:G34"/>
    <mergeCell ref="F16:F17"/>
    <mergeCell ref="E16:E17"/>
    <mergeCell ref="A16:A17"/>
    <mergeCell ref="B16:B17"/>
    <mergeCell ref="C16:C17"/>
    <mergeCell ref="D16:D17"/>
    <mergeCell ref="G16:G17"/>
    <mergeCell ref="M19:M22"/>
    <mergeCell ref="A23:A26"/>
    <mergeCell ref="A2:P2"/>
    <mergeCell ref="A1:P1"/>
    <mergeCell ref="A3:I3"/>
    <mergeCell ref="K3:L3"/>
    <mergeCell ref="M3:P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32BD-A0D7-4835-BD7A-B728ABB05D34}">
  <sheetPr>
    <pageSetUpPr fitToPage="1"/>
  </sheetPr>
  <dimension ref="A1:T20"/>
  <sheetViews>
    <sheetView topLeftCell="E1" zoomScale="70" zoomScaleNormal="70" workbookViewId="0">
      <selection activeCell="U7" sqref="U7"/>
    </sheetView>
  </sheetViews>
  <sheetFormatPr baseColWidth="10" defaultRowHeight="15" x14ac:dyDescent="0.25"/>
  <cols>
    <col min="1" max="1" width="16" customWidth="1"/>
    <col min="2" max="2" width="21.85546875" customWidth="1"/>
    <col min="3" max="3" width="19.5703125" customWidth="1"/>
    <col min="4" max="4" width="28.85546875" customWidth="1"/>
    <col min="5" max="5" width="12" customWidth="1"/>
    <col min="6" max="6" width="11.5703125" customWidth="1"/>
    <col min="7" max="7" width="14.85546875" customWidth="1"/>
    <col min="8" max="8" width="14.140625" customWidth="1"/>
    <col min="9" max="9" width="16.28515625" customWidth="1"/>
    <col min="10" max="11" width="19.140625" customWidth="1"/>
    <col min="12" max="12" width="21" customWidth="1"/>
    <col min="13" max="13" width="14.7109375" customWidth="1"/>
    <col min="14" max="14" width="17.5703125" customWidth="1"/>
    <col min="18" max="19" width="14.28515625" customWidth="1"/>
    <col min="20" max="20" width="17.28515625" style="167" customWidth="1"/>
  </cols>
  <sheetData>
    <row r="1" spans="1:20" ht="45.75" customHeight="1" thickBot="1" x14ac:dyDescent="0.3">
      <c r="R1" s="154" t="s">
        <v>294</v>
      </c>
      <c r="S1" s="154" t="s">
        <v>298</v>
      </c>
      <c r="T1" s="154" t="s">
        <v>299</v>
      </c>
    </row>
    <row r="2" spans="1:20" ht="42" customHeight="1" thickBot="1" x14ac:dyDescent="0.3">
      <c r="A2" s="152" t="s">
        <v>254</v>
      </c>
      <c r="B2" s="152" t="s">
        <v>255</v>
      </c>
      <c r="C2" s="155" t="s">
        <v>256</v>
      </c>
      <c r="D2" s="152" t="s">
        <v>257</v>
      </c>
      <c r="E2" s="154" t="s">
        <v>58</v>
      </c>
      <c r="F2" s="155" t="s">
        <v>297</v>
      </c>
      <c r="G2" s="155" t="s">
        <v>292</v>
      </c>
      <c r="H2" s="154" t="s">
        <v>258</v>
      </c>
      <c r="I2" s="154" t="s">
        <v>259</v>
      </c>
      <c r="J2" s="156" t="s">
        <v>260</v>
      </c>
      <c r="K2" s="156" t="s">
        <v>291</v>
      </c>
      <c r="L2" s="154" t="s">
        <v>59</v>
      </c>
      <c r="M2" s="153" t="s">
        <v>60</v>
      </c>
      <c r="N2" s="154" t="s">
        <v>61</v>
      </c>
      <c r="R2" s="29" t="s">
        <v>293</v>
      </c>
      <c r="S2" s="173">
        <v>0.06</v>
      </c>
      <c r="T2" s="168">
        <v>0.06</v>
      </c>
    </row>
    <row r="3" spans="1:20" ht="30" x14ac:dyDescent="0.25">
      <c r="A3" s="345" t="s">
        <v>261</v>
      </c>
      <c r="B3" s="345" t="s">
        <v>262</v>
      </c>
      <c r="C3" s="349" t="s">
        <v>70</v>
      </c>
      <c r="D3" s="146" t="s">
        <v>275</v>
      </c>
      <c r="E3" s="342">
        <v>0.15</v>
      </c>
      <c r="F3" s="183" t="e">
        <f>#REF!</f>
        <v>#REF!</v>
      </c>
      <c r="G3" s="178">
        <v>0.7</v>
      </c>
      <c r="H3" s="147">
        <f>$E$13/2</f>
        <v>7.4999999999999997E-2</v>
      </c>
      <c r="I3" s="163">
        <f>G3*H3/E3</f>
        <v>0.35</v>
      </c>
      <c r="J3" s="351">
        <f>SUM(I3:I4)</f>
        <v>0.49</v>
      </c>
      <c r="K3" s="178">
        <v>0.52</v>
      </c>
      <c r="L3" s="343" t="s">
        <v>70</v>
      </c>
      <c r="M3" s="338">
        <v>44197</v>
      </c>
      <c r="N3" s="339">
        <v>44561</v>
      </c>
      <c r="R3" s="29" t="s">
        <v>295</v>
      </c>
      <c r="S3" s="173">
        <v>0.15</v>
      </c>
      <c r="T3" s="168">
        <v>0.15</v>
      </c>
    </row>
    <row r="4" spans="1:20" x14ac:dyDescent="0.25">
      <c r="A4" s="346"/>
      <c r="B4" s="347"/>
      <c r="C4" s="349"/>
      <c r="D4" s="146" t="s">
        <v>276</v>
      </c>
      <c r="E4" s="350"/>
      <c r="F4" s="182" t="e">
        <f>#REF!</f>
        <v>#REF!</v>
      </c>
      <c r="G4" s="178">
        <v>0.28000000000000003</v>
      </c>
      <c r="H4" s="147">
        <f>$E$13/2</f>
        <v>7.4999999999999997E-2</v>
      </c>
      <c r="I4" s="163">
        <f>G4*H4/E3</f>
        <v>0.14000000000000001</v>
      </c>
      <c r="J4" s="352"/>
      <c r="K4" s="178">
        <v>7.0000000000000007E-2</v>
      </c>
      <c r="L4" s="344"/>
      <c r="M4" s="338"/>
      <c r="N4" s="338"/>
      <c r="R4" s="170" t="s">
        <v>296</v>
      </c>
      <c r="S4" s="173">
        <v>0.25</v>
      </c>
      <c r="T4" s="173">
        <v>0.26</v>
      </c>
    </row>
    <row r="5" spans="1:20" x14ac:dyDescent="0.25">
      <c r="A5" s="346"/>
      <c r="B5" s="347"/>
      <c r="C5" s="340" t="s">
        <v>263</v>
      </c>
      <c r="D5" s="146" t="s">
        <v>277</v>
      </c>
      <c r="E5" s="336">
        <v>0.15</v>
      </c>
      <c r="F5" s="183" t="e">
        <f>#REF!</f>
        <v>#REF!</v>
      </c>
      <c r="G5" s="178">
        <v>0.88</v>
      </c>
      <c r="H5" s="147">
        <f>E5/2</f>
        <v>7.4999999999999997E-2</v>
      </c>
      <c r="I5" s="163">
        <f>G5*H5/E5</f>
        <v>0.44000000000000006</v>
      </c>
      <c r="J5" s="148">
        <f>SUM(I5:I6)</f>
        <v>0.69000000000000006</v>
      </c>
      <c r="K5" s="178">
        <v>0.27</v>
      </c>
      <c r="L5" s="157" t="s">
        <v>264</v>
      </c>
      <c r="M5" s="334">
        <v>44197</v>
      </c>
      <c r="N5" s="339">
        <v>44561</v>
      </c>
      <c r="R5" s="170" t="s">
        <v>330</v>
      </c>
      <c r="S5" s="173">
        <v>0.31</v>
      </c>
      <c r="T5" s="173">
        <v>0.31</v>
      </c>
    </row>
    <row r="6" spans="1:20" ht="45" x14ac:dyDescent="0.25">
      <c r="A6" s="346"/>
      <c r="B6" s="347"/>
      <c r="C6" s="341"/>
      <c r="D6" s="146" t="s">
        <v>278</v>
      </c>
      <c r="E6" s="342"/>
      <c r="F6" s="182" t="e">
        <f>#REF!</f>
        <v>#REF!</v>
      </c>
      <c r="G6" s="178">
        <v>0.5</v>
      </c>
      <c r="H6" s="147">
        <f>E5/2</f>
        <v>7.4999999999999997E-2</v>
      </c>
      <c r="I6" s="163">
        <f>G6*H6/E5</f>
        <v>0.25</v>
      </c>
      <c r="J6" s="148">
        <f>SUM(I5:I6)</f>
        <v>0.69000000000000006</v>
      </c>
      <c r="K6" s="178">
        <v>0.5</v>
      </c>
      <c r="L6" s="165" t="s">
        <v>250</v>
      </c>
      <c r="M6" s="339"/>
      <c r="N6" s="338"/>
      <c r="R6" s="170" t="s">
        <v>331</v>
      </c>
      <c r="S6" s="173">
        <v>0.39</v>
      </c>
      <c r="T6" s="173">
        <v>0.39</v>
      </c>
    </row>
    <row r="7" spans="1:20" ht="45" x14ac:dyDescent="0.25">
      <c r="A7" s="346"/>
      <c r="B7" s="347"/>
      <c r="C7" s="353" t="s">
        <v>265</v>
      </c>
      <c r="D7" s="146" t="s">
        <v>279</v>
      </c>
      <c r="E7" s="337">
        <v>0.15</v>
      </c>
      <c r="F7" s="182" t="e">
        <f>#REF!</f>
        <v>#REF!</v>
      </c>
      <c r="G7" s="148">
        <v>0.88</v>
      </c>
      <c r="H7" s="161">
        <f t="shared" ref="H7:H12" si="0">$E$7/6</f>
        <v>2.4999999999999998E-2</v>
      </c>
      <c r="I7" s="163">
        <f>G7*H7/E7</f>
        <v>0.14666666666666667</v>
      </c>
      <c r="J7" s="336">
        <f>SUM(I7:I12)</f>
        <v>0.5116666666666666</v>
      </c>
      <c r="K7" s="178">
        <v>0.74</v>
      </c>
      <c r="L7" s="146" t="s">
        <v>273</v>
      </c>
      <c r="M7" s="333">
        <v>44197</v>
      </c>
      <c r="N7" s="333">
        <v>44561</v>
      </c>
      <c r="R7" s="170" t="s">
        <v>336</v>
      </c>
      <c r="S7" s="173">
        <v>0.48</v>
      </c>
      <c r="T7" s="173">
        <v>0.49</v>
      </c>
    </row>
    <row r="8" spans="1:20" ht="30" x14ac:dyDescent="0.25">
      <c r="A8" s="346"/>
      <c r="B8" s="347"/>
      <c r="C8" s="353"/>
      <c r="D8" s="146" t="s">
        <v>280</v>
      </c>
      <c r="E8" s="337"/>
      <c r="F8" s="182" t="e">
        <f>#REF!</f>
        <v>#REF!</v>
      </c>
      <c r="G8" s="178">
        <v>0.5</v>
      </c>
      <c r="H8" s="161">
        <f t="shared" si="0"/>
        <v>2.4999999999999998E-2</v>
      </c>
      <c r="I8" s="163">
        <f>G8*H8/E7</f>
        <v>8.3333333333333329E-2</v>
      </c>
      <c r="J8" s="337"/>
      <c r="K8" s="178">
        <v>0.13</v>
      </c>
      <c r="L8" s="146" t="s">
        <v>266</v>
      </c>
      <c r="M8" s="334"/>
      <c r="N8" s="334"/>
      <c r="R8" s="170" t="s">
        <v>337</v>
      </c>
      <c r="S8" s="173">
        <v>0.56000000000000005</v>
      </c>
      <c r="T8" s="173">
        <v>0.56000000000000005</v>
      </c>
    </row>
    <row r="9" spans="1:20" ht="30" x14ac:dyDescent="0.25">
      <c r="A9" s="346"/>
      <c r="B9" s="347"/>
      <c r="C9" s="353"/>
      <c r="D9" s="146" t="s">
        <v>281</v>
      </c>
      <c r="E9" s="337"/>
      <c r="F9" s="182" t="e">
        <f>#REF!</f>
        <v>#REF!</v>
      </c>
      <c r="G9" s="178">
        <v>0.17</v>
      </c>
      <c r="H9" s="161">
        <f t="shared" si="0"/>
        <v>2.4999999999999998E-2</v>
      </c>
      <c r="I9" s="163">
        <f>G9*H9/E7</f>
        <v>2.8333333333333335E-2</v>
      </c>
      <c r="J9" s="337"/>
      <c r="K9" s="178">
        <v>0.13</v>
      </c>
      <c r="L9" s="146" t="s">
        <v>267</v>
      </c>
      <c r="M9" s="334"/>
      <c r="N9" s="334"/>
    </row>
    <row r="10" spans="1:20" ht="30" x14ac:dyDescent="0.25">
      <c r="A10" s="346"/>
      <c r="B10" s="347"/>
      <c r="C10" s="353"/>
      <c r="D10" s="146" t="s">
        <v>282</v>
      </c>
      <c r="E10" s="337"/>
      <c r="F10" s="182" t="e">
        <f>#REF!</f>
        <v>#REF!</v>
      </c>
      <c r="G10" s="178">
        <v>0.72</v>
      </c>
      <c r="H10" s="161">
        <f t="shared" si="0"/>
        <v>2.4999999999999998E-2</v>
      </c>
      <c r="I10" s="163">
        <f>G10*H10/E7</f>
        <v>0.12</v>
      </c>
      <c r="J10" s="337"/>
      <c r="K10" s="178">
        <v>0.61</v>
      </c>
      <c r="L10" s="146" t="s">
        <v>248</v>
      </c>
      <c r="M10" s="334"/>
      <c r="N10" s="334"/>
    </row>
    <row r="11" spans="1:20" ht="30" x14ac:dyDescent="0.25">
      <c r="A11" s="346"/>
      <c r="B11" s="347"/>
      <c r="C11" s="353"/>
      <c r="D11" s="146" t="s">
        <v>283</v>
      </c>
      <c r="E11" s="337"/>
      <c r="F11" s="182" t="e">
        <f>#REF!</f>
        <v>#REF!</v>
      </c>
      <c r="G11" s="178">
        <v>0.47</v>
      </c>
      <c r="H11" s="161">
        <f t="shared" si="0"/>
        <v>2.4999999999999998E-2</v>
      </c>
      <c r="I11" s="163">
        <f>G11*H11/E7</f>
        <v>7.8333333333333324E-2</v>
      </c>
      <c r="J11" s="337"/>
      <c r="K11" s="178">
        <v>0.56000000000000005</v>
      </c>
      <c r="L11" s="146" t="s">
        <v>268</v>
      </c>
      <c r="M11" s="334"/>
      <c r="N11" s="334"/>
    </row>
    <row r="12" spans="1:20" ht="45" x14ac:dyDescent="0.25">
      <c r="A12" s="346"/>
      <c r="B12" s="347"/>
      <c r="C12" s="353"/>
      <c r="D12" s="146" t="s">
        <v>284</v>
      </c>
      <c r="E12" s="337"/>
      <c r="F12" s="182" t="e">
        <f>#REF!</f>
        <v>#REF!</v>
      </c>
      <c r="G12" s="178">
        <v>0.33</v>
      </c>
      <c r="H12" s="161">
        <f t="shared" si="0"/>
        <v>2.4999999999999998E-2</v>
      </c>
      <c r="I12" s="163">
        <f>G12*H12/E7</f>
        <v>5.5000000000000007E-2</v>
      </c>
      <c r="J12" s="337"/>
      <c r="K12" s="178">
        <v>0.33</v>
      </c>
      <c r="L12" s="164" t="s">
        <v>264</v>
      </c>
      <c r="M12" s="334"/>
      <c r="N12" s="334"/>
    </row>
    <row r="13" spans="1:20" ht="45" x14ac:dyDescent="0.25">
      <c r="A13" s="346"/>
      <c r="B13" s="347"/>
      <c r="C13" s="158" t="s">
        <v>269</v>
      </c>
      <c r="D13" s="146" t="s">
        <v>285</v>
      </c>
      <c r="E13" s="166">
        <v>0.15</v>
      </c>
      <c r="F13" s="182" t="e">
        <f>#REF!</f>
        <v>#REF!</v>
      </c>
      <c r="G13" s="178">
        <v>0.56000000000000005</v>
      </c>
      <c r="H13" s="161">
        <f>E13</f>
        <v>0.15</v>
      </c>
      <c r="I13" s="163">
        <f>G13*H13/E13</f>
        <v>0.56000000000000005</v>
      </c>
      <c r="J13" s="166">
        <f>SUM(I13)</f>
        <v>0.56000000000000005</v>
      </c>
      <c r="K13" s="178">
        <v>0.36</v>
      </c>
      <c r="L13" s="146" t="s">
        <v>264</v>
      </c>
      <c r="M13" s="162">
        <v>44197</v>
      </c>
      <c r="N13" s="162">
        <v>44561</v>
      </c>
    </row>
    <row r="14" spans="1:20" ht="30" x14ac:dyDescent="0.25">
      <c r="A14" s="346"/>
      <c r="B14" s="347"/>
      <c r="C14" s="335" t="s">
        <v>270</v>
      </c>
      <c r="D14" s="146" t="s">
        <v>286</v>
      </c>
      <c r="E14" s="336">
        <v>0.2</v>
      </c>
      <c r="F14" s="182" t="e">
        <f>#REF!</f>
        <v>#REF!</v>
      </c>
      <c r="G14" s="178">
        <v>0.6</v>
      </c>
      <c r="H14" s="161">
        <f>$E$14/3</f>
        <v>6.6666666666666666E-2</v>
      </c>
      <c r="I14" s="163">
        <f>G14*H14/E14</f>
        <v>0.19999999999999998</v>
      </c>
      <c r="J14" s="336">
        <f>SUM(I14:I16)</f>
        <v>0.51333333333333331</v>
      </c>
      <c r="K14" s="178">
        <v>0.4</v>
      </c>
      <c r="L14" s="146" t="s">
        <v>268</v>
      </c>
      <c r="M14" s="333">
        <v>44197</v>
      </c>
      <c r="N14" s="333">
        <v>44561</v>
      </c>
    </row>
    <row r="15" spans="1:20" ht="45" x14ac:dyDescent="0.25">
      <c r="A15" s="346"/>
      <c r="B15" s="347"/>
      <c r="C15" s="335"/>
      <c r="D15" s="146" t="s">
        <v>287</v>
      </c>
      <c r="E15" s="337"/>
      <c r="F15" s="182" t="e">
        <f>#REF!</f>
        <v>#REF!</v>
      </c>
      <c r="G15" s="178">
        <v>0.31</v>
      </c>
      <c r="H15" s="161">
        <f>$E$14/3</f>
        <v>6.6666666666666666E-2</v>
      </c>
      <c r="I15" s="163">
        <f>G15*H15/E14</f>
        <v>0.10333333333333333</v>
      </c>
      <c r="J15" s="337"/>
      <c r="K15" s="178">
        <v>0.2</v>
      </c>
      <c r="L15" s="146" t="s">
        <v>266</v>
      </c>
      <c r="M15" s="334"/>
      <c r="N15" s="334"/>
    </row>
    <row r="16" spans="1:20" ht="30" x14ac:dyDescent="0.25">
      <c r="A16" s="346"/>
      <c r="B16" s="347"/>
      <c r="C16" s="335"/>
      <c r="D16" s="146" t="s">
        <v>288</v>
      </c>
      <c r="E16" s="337"/>
      <c r="F16" s="182" t="e">
        <f>#REF!</f>
        <v>#REF!</v>
      </c>
      <c r="G16" s="178">
        <v>0.63</v>
      </c>
      <c r="H16" s="161">
        <f>$E$14/3</f>
        <v>6.6666666666666666E-2</v>
      </c>
      <c r="I16" s="163">
        <f>G16*H16/E14</f>
        <v>0.21</v>
      </c>
      <c r="J16" s="337"/>
      <c r="K16" s="178">
        <v>0.47</v>
      </c>
      <c r="L16" s="146" t="s">
        <v>264</v>
      </c>
      <c r="M16" s="334"/>
      <c r="N16" s="334"/>
    </row>
    <row r="17" spans="1:14" ht="45" x14ac:dyDescent="0.25">
      <c r="A17" s="346"/>
      <c r="B17" s="347"/>
      <c r="C17" s="149" t="s">
        <v>271</v>
      </c>
      <c r="D17" s="146" t="s">
        <v>289</v>
      </c>
      <c r="E17" s="166">
        <v>0.1</v>
      </c>
      <c r="F17" s="182" t="e">
        <f>#REF!</f>
        <v>#REF!</v>
      </c>
      <c r="G17" s="178">
        <v>0.62</v>
      </c>
      <c r="H17" s="161">
        <f>E17</f>
        <v>0.1</v>
      </c>
      <c r="I17" s="163">
        <f>G17*H17/E17</f>
        <v>0.62</v>
      </c>
      <c r="J17" s="166">
        <f>SUM(I17)</f>
        <v>0.62</v>
      </c>
      <c r="K17" s="178">
        <v>0.45</v>
      </c>
      <c r="L17" s="146" t="s">
        <v>264</v>
      </c>
      <c r="M17" s="162">
        <v>44197</v>
      </c>
      <c r="N17" s="162">
        <v>44561</v>
      </c>
    </row>
    <row r="18" spans="1:14" ht="30" x14ac:dyDescent="0.25">
      <c r="A18" s="343"/>
      <c r="B18" s="348"/>
      <c r="C18" s="159" t="s">
        <v>272</v>
      </c>
      <c r="D18" s="146" t="s">
        <v>290</v>
      </c>
      <c r="E18" s="166">
        <v>0.1</v>
      </c>
      <c r="F18" s="182" t="e">
        <f>#REF!</f>
        <v>#REF!</v>
      </c>
      <c r="G18" s="178">
        <v>0.57999999999999996</v>
      </c>
      <c r="H18" s="166">
        <f>E18</f>
        <v>0.1</v>
      </c>
      <c r="I18" s="163">
        <f>G18*H18/E18</f>
        <v>0.57999999999999996</v>
      </c>
      <c r="J18" s="166">
        <f>SUM(I18)</f>
        <v>0.57999999999999996</v>
      </c>
      <c r="K18" s="178">
        <v>0.54</v>
      </c>
      <c r="L18" s="146" t="s">
        <v>274</v>
      </c>
      <c r="M18" s="162">
        <v>44197</v>
      </c>
      <c r="N18" s="162">
        <v>44561</v>
      </c>
    </row>
    <row r="19" spans="1:14" ht="15.75" x14ac:dyDescent="0.25">
      <c r="A19" s="150"/>
      <c r="B19" s="150"/>
      <c r="C19" s="150"/>
      <c r="D19" s="151"/>
      <c r="E19" s="150"/>
      <c r="F19" s="172" t="e">
        <f>AVERAGE(F3:F18)</f>
        <v>#REF!</v>
      </c>
      <c r="G19" s="172">
        <f>AVERAGE(G3:G18)</f>
        <v>0.54562499999999992</v>
      </c>
      <c r="H19" s="150"/>
      <c r="I19" s="150"/>
      <c r="J19" s="160">
        <f>SUMPRODUCT($E3:$E18,$J3:$J18)</f>
        <v>0.56041666666666679</v>
      </c>
      <c r="K19" s="169"/>
      <c r="L19" s="150"/>
      <c r="M19" s="150"/>
      <c r="N19" s="150"/>
    </row>
    <row r="20" spans="1:14" x14ac:dyDescent="0.25">
      <c r="J20" s="186"/>
    </row>
  </sheetData>
  <mergeCells count="22">
    <mergeCell ref="A3:A18"/>
    <mergeCell ref="B3:B18"/>
    <mergeCell ref="C3:C4"/>
    <mergeCell ref="E3:E4"/>
    <mergeCell ref="J3:J4"/>
    <mergeCell ref="C7:C12"/>
    <mergeCell ref="E7:E12"/>
    <mergeCell ref="J7:J12"/>
    <mergeCell ref="M3:M4"/>
    <mergeCell ref="N3:N4"/>
    <mergeCell ref="C5:C6"/>
    <mergeCell ref="E5:E6"/>
    <mergeCell ref="M5:M6"/>
    <mergeCell ref="N5:N6"/>
    <mergeCell ref="L3:L4"/>
    <mergeCell ref="M7:M12"/>
    <mergeCell ref="N7:N12"/>
    <mergeCell ref="C14:C16"/>
    <mergeCell ref="E14:E16"/>
    <mergeCell ref="J14:J16"/>
    <mergeCell ref="M14:M16"/>
    <mergeCell ref="N14:N16"/>
  </mergeCells>
  <conditionalFormatting sqref="J3 J5 J13:J18">
    <cfRule type="cellIs" dxfId="20" priority="18" operator="between">
      <formula>0.15</formula>
      <formula>0.2</formula>
    </cfRule>
    <cfRule type="cellIs" dxfId="19" priority="19" operator="lessThan">
      <formula>0.15</formula>
    </cfRule>
    <cfRule type="cellIs" dxfId="18" priority="20" operator="greaterThan">
      <formula>0.2</formula>
    </cfRule>
    <cfRule type="containsText" dxfId="17" priority="21" operator="containsText" text="0%">
      <formula>NOT(ISERROR(SEARCH("0%",J3)))</formula>
    </cfRule>
  </conditionalFormatting>
  <conditionalFormatting sqref="J3:J5 J13:J18">
    <cfRule type="cellIs" dxfId="16" priority="15" operator="between">
      <formula>0.6</formula>
      <formula>0.8</formula>
    </cfRule>
    <cfRule type="cellIs" dxfId="15" priority="16" operator="lessThan">
      <formula>0.6</formula>
    </cfRule>
    <cfRule type="cellIs" dxfId="14" priority="17" operator="greaterThan">
      <formula>0.8</formula>
    </cfRule>
  </conditionalFormatting>
  <conditionalFormatting sqref="J7:J8">
    <cfRule type="cellIs" dxfId="13" priority="11" operator="between">
      <formula>0.15</formula>
      <formula>0.2</formula>
    </cfRule>
    <cfRule type="cellIs" dxfId="12" priority="12" operator="lessThan">
      <formula>0.15</formula>
    </cfRule>
    <cfRule type="cellIs" dxfId="11" priority="13" operator="greaterThan">
      <formula>0.2</formula>
    </cfRule>
    <cfRule type="containsText" dxfId="10" priority="14" operator="containsText" text="0%">
      <formula>NOT(ISERROR(SEARCH("0%",J7)))</formula>
    </cfRule>
  </conditionalFormatting>
  <conditionalFormatting sqref="J7:J8">
    <cfRule type="cellIs" dxfId="9" priority="8" operator="between">
      <formula>0.6</formula>
      <formula>0.8</formula>
    </cfRule>
    <cfRule type="cellIs" dxfId="8" priority="9" operator="lessThan">
      <formula>0.6</formula>
    </cfRule>
    <cfRule type="cellIs" dxfId="7" priority="10" operator="greaterThan">
      <formula>0.8</formula>
    </cfRule>
  </conditionalFormatting>
  <conditionalFormatting sqref="J6">
    <cfRule type="cellIs" dxfId="6" priority="4" operator="between">
      <formula>0.15</formula>
      <formula>0.2</formula>
    </cfRule>
    <cfRule type="cellIs" dxfId="5" priority="5" operator="lessThan">
      <formula>0.15</formula>
    </cfRule>
    <cfRule type="cellIs" dxfId="4" priority="6" operator="greaterThan">
      <formula>0.2</formula>
    </cfRule>
    <cfRule type="containsText" dxfId="3" priority="7" operator="containsText" text="0%">
      <formula>NOT(ISERROR(SEARCH("0%",J6)))</formula>
    </cfRule>
  </conditionalFormatting>
  <conditionalFormatting sqref="J6">
    <cfRule type="cellIs" dxfId="2" priority="1" operator="between">
      <formula>0.6</formula>
      <formula>0.8</formula>
    </cfRule>
    <cfRule type="cellIs" dxfId="1" priority="2" operator="lessThan">
      <formula>0.6</formula>
    </cfRule>
    <cfRule type="cellIs" dxfId="0" priority="3" operator="greaterThan">
      <formula>0.8</formula>
    </cfRule>
  </conditionalFormatting>
  <pageMargins left="0.7" right="0.7" top="0.75" bottom="0.75" header="0.3" footer="0.3"/>
  <pageSetup scale="4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7F774-9A1E-431D-AD2E-011BC1D0A828}">
  <sheetPr>
    <tabColor rgb="FF0070C0"/>
    <pageSetUpPr fitToPage="1"/>
  </sheetPr>
  <dimension ref="A1:BD272"/>
  <sheetViews>
    <sheetView tabSelected="1" topLeftCell="A10" zoomScale="40" zoomScaleNormal="40" workbookViewId="0">
      <selection activeCell="F19" sqref="F19"/>
    </sheetView>
  </sheetViews>
  <sheetFormatPr baseColWidth="10" defaultRowHeight="20.25" x14ac:dyDescent="0.3"/>
  <cols>
    <col min="1" max="1" width="22.5703125" style="264" customWidth="1"/>
    <col min="2" max="2" width="24.140625" style="171" customWidth="1"/>
    <col min="3" max="3" width="45.5703125" style="171" customWidth="1"/>
    <col min="4" max="4" width="28.5703125" style="294" customWidth="1"/>
    <col min="5" max="5" width="52.85546875" style="171" customWidth="1"/>
    <col min="6" max="6" width="50.140625" style="171" customWidth="1"/>
    <col min="7" max="7" width="29.85546875" style="171" hidden="1" customWidth="1"/>
    <col min="8" max="8" width="79.5703125" style="171" customWidth="1"/>
    <col min="9" max="9" width="26.28515625" style="171" customWidth="1"/>
    <col min="10" max="10" width="55" style="171" customWidth="1"/>
    <col min="11" max="11" width="27.5703125" style="171" customWidth="1"/>
    <col min="12" max="12" width="28.28515625" style="171" customWidth="1"/>
    <col min="13" max="13" width="55.7109375" style="171" customWidth="1"/>
    <col min="14" max="14" width="47.140625" style="171" customWidth="1"/>
    <col min="15" max="15" width="39" style="171" customWidth="1"/>
    <col min="16" max="16" width="37.140625" style="171" customWidth="1"/>
    <col min="17" max="17" width="39.7109375" style="171" customWidth="1"/>
    <col min="18" max="18" width="27.7109375" style="171" customWidth="1"/>
    <col min="19" max="19" width="33" style="171" customWidth="1"/>
    <col min="20" max="16384" width="11.42578125" style="171"/>
  </cols>
  <sheetData>
    <row r="1" spans="1:19" ht="36.75" customHeight="1" x14ac:dyDescent="0.3"/>
    <row r="2" spans="1:19" ht="36.75" customHeight="1" x14ac:dyDescent="0.3">
      <c r="A2" s="475"/>
      <c r="B2" s="476"/>
      <c r="C2" s="476"/>
      <c r="D2" s="477"/>
      <c r="E2" s="484" t="s">
        <v>240</v>
      </c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138" t="s">
        <v>237</v>
      </c>
      <c r="R2" s="485" t="s">
        <v>242</v>
      </c>
      <c r="S2" s="485"/>
    </row>
    <row r="3" spans="1:19" ht="36.75" customHeight="1" x14ac:dyDescent="0.3">
      <c r="A3" s="478"/>
      <c r="B3" s="479"/>
      <c r="C3" s="479"/>
      <c r="D3" s="480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138" t="s">
        <v>238</v>
      </c>
      <c r="R3" s="486">
        <v>2</v>
      </c>
      <c r="S3" s="486"/>
    </row>
    <row r="4" spans="1:19" ht="36.75" customHeight="1" x14ac:dyDescent="0.3">
      <c r="A4" s="481"/>
      <c r="B4" s="482"/>
      <c r="C4" s="482"/>
      <c r="D4" s="483"/>
      <c r="E4" s="484" t="s">
        <v>241</v>
      </c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138" t="s">
        <v>239</v>
      </c>
      <c r="R4" s="487">
        <v>44173</v>
      </c>
      <c r="S4" s="488"/>
    </row>
    <row r="5" spans="1:19" ht="36.75" customHeight="1" x14ac:dyDescent="0.3"/>
    <row r="6" spans="1:19" ht="94.5" customHeight="1" x14ac:dyDescent="0.3">
      <c r="A6" s="489" t="s">
        <v>50</v>
      </c>
      <c r="B6" s="490"/>
      <c r="C6" s="491"/>
      <c r="D6" s="492" t="s">
        <v>873</v>
      </c>
      <c r="E6" s="493"/>
      <c r="F6" s="493"/>
      <c r="G6" s="493"/>
      <c r="H6" s="493"/>
      <c r="I6" s="494"/>
      <c r="J6" s="495"/>
      <c r="K6" s="495"/>
      <c r="L6" s="495"/>
      <c r="M6" s="495"/>
      <c r="N6" s="459" t="s">
        <v>891</v>
      </c>
      <c r="O6" s="459"/>
      <c r="P6" s="496" t="s">
        <v>892</v>
      </c>
      <c r="Q6" s="497"/>
      <c r="R6" s="497"/>
      <c r="S6" s="497"/>
    </row>
    <row r="7" spans="1:19" ht="18" customHeight="1" x14ac:dyDescent="0.3">
      <c r="A7" s="468" t="s">
        <v>872</v>
      </c>
      <c r="B7" s="469"/>
      <c r="C7" s="469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69"/>
      <c r="O7" s="469"/>
      <c r="P7" s="469"/>
      <c r="Q7" s="469"/>
      <c r="R7" s="469"/>
      <c r="S7" s="471"/>
    </row>
    <row r="8" spans="1:19" ht="48.75" customHeight="1" x14ac:dyDescent="0.3">
      <c r="A8" s="472"/>
      <c r="B8" s="473"/>
      <c r="C8" s="473"/>
      <c r="D8" s="473"/>
      <c r="E8" s="473"/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73"/>
      <c r="Q8" s="473"/>
      <c r="R8" s="473"/>
      <c r="S8" s="474"/>
    </row>
    <row r="9" spans="1:19" ht="54.75" customHeight="1" x14ac:dyDescent="0.3">
      <c r="A9" s="459" t="s">
        <v>247</v>
      </c>
      <c r="B9" s="459"/>
      <c r="C9" s="459"/>
      <c r="D9" s="459"/>
      <c r="E9" s="459"/>
      <c r="F9" s="459"/>
      <c r="G9" s="459"/>
      <c r="H9" s="459"/>
      <c r="I9" s="459"/>
      <c r="J9" s="459"/>
      <c r="K9" s="459"/>
      <c r="L9" s="459"/>
      <c r="M9" s="459"/>
      <c r="N9" s="459"/>
      <c r="O9" s="459"/>
      <c r="P9" s="459"/>
      <c r="Q9" s="459" t="s">
        <v>234</v>
      </c>
      <c r="R9" s="459"/>
      <c r="S9" s="459"/>
    </row>
    <row r="10" spans="1:19" ht="31.5" customHeight="1" x14ac:dyDescent="0.3">
      <c r="A10" s="429"/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</row>
    <row r="11" spans="1:19" ht="62.25" customHeight="1" x14ac:dyDescent="0.3">
      <c r="A11" s="498" t="s">
        <v>222</v>
      </c>
      <c r="B11" s="498"/>
      <c r="C11" s="499" t="s">
        <v>244</v>
      </c>
      <c r="D11" s="500"/>
      <c r="E11" s="500"/>
      <c r="F11" s="500"/>
      <c r="G11" s="500"/>
      <c r="H11" s="500"/>
      <c r="I11" s="500"/>
      <c r="J11" s="500"/>
      <c r="K11" s="500"/>
      <c r="L11" s="500"/>
      <c r="M11" s="500"/>
      <c r="N11" s="500"/>
      <c r="O11" s="500"/>
      <c r="P11" s="500"/>
      <c r="Q11" s="500"/>
      <c r="R11" s="500"/>
      <c r="S11" s="501"/>
    </row>
    <row r="12" spans="1:19" ht="72" customHeight="1" x14ac:dyDescent="0.3">
      <c r="A12" s="459" t="s">
        <v>223</v>
      </c>
      <c r="B12" s="459"/>
      <c r="C12" s="499" t="s">
        <v>893</v>
      </c>
      <c r="D12" s="500"/>
      <c r="E12" s="500"/>
      <c r="F12" s="500"/>
      <c r="G12" s="500"/>
      <c r="H12" s="500"/>
      <c r="I12" s="500"/>
      <c r="J12" s="500"/>
      <c r="K12" s="500"/>
      <c r="L12" s="500"/>
      <c r="M12" s="500"/>
      <c r="N12" s="500"/>
      <c r="O12" s="500"/>
      <c r="P12" s="500"/>
      <c r="Q12" s="500"/>
      <c r="R12" s="500"/>
      <c r="S12" s="501"/>
    </row>
    <row r="13" spans="1:19" ht="31.5" customHeight="1" x14ac:dyDescent="0.3">
      <c r="A13" s="502" t="s">
        <v>51</v>
      </c>
      <c r="B13" s="502"/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</row>
    <row r="14" spans="1:19" ht="12.75" customHeight="1" x14ac:dyDescent="0.3">
      <c r="A14" s="502"/>
      <c r="B14" s="502"/>
      <c r="C14" s="502"/>
      <c r="D14" s="502"/>
      <c r="E14" s="502"/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</row>
    <row r="15" spans="1:19" ht="90" customHeight="1" x14ac:dyDescent="0.3">
      <c r="A15" s="459" t="s">
        <v>52</v>
      </c>
      <c r="B15" s="459"/>
      <c r="C15" s="459" t="s">
        <v>53</v>
      </c>
      <c r="D15" s="459"/>
      <c r="E15" s="459"/>
      <c r="F15" s="459"/>
      <c r="G15" s="459"/>
      <c r="H15" s="459"/>
      <c r="I15" s="459"/>
      <c r="J15" s="459"/>
      <c r="K15" s="459"/>
      <c r="L15" s="459"/>
      <c r="M15" s="459"/>
      <c r="N15" s="459"/>
      <c r="O15" s="189" t="s">
        <v>54</v>
      </c>
      <c r="P15" s="139" t="s">
        <v>55</v>
      </c>
      <c r="Q15" s="189" t="s">
        <v>56</v>
      </c>
      <c r="R15" s="459" t="s">
        <v>221</v>
      </c>
      <c r="S15" s="459"/>
    </row>
    <row r="16" spans="1:19" ht="81.75" customHeight="1" x14ac:dyDescent="0.3">
      <c r="A16" s="460" t="s">
        <v>894</v>
      </c>
      <c r="B16" s="460"/>
      <c r="C16" s="398" t="s">
        <v>895</v>
      </c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187" t="s">
        <v>245</v>
      </c>
      <c r="P16" s="141">
        <v>44562</v>
      </c>
      <c r="Q16" s="144">
        <v>0.95</v>
      </c>
      <c r="R16" s="461" t="s">
        <v>896</v>
      </c>
      <c r="S16" s="462"/>
    </row>
    <row r="17" spans="1:19" x14ac:dyDescent="0.3">
      <c r="L17" s="140"/>
    </row>
    <row r="18" spans="1:19" ht="95.25" customHeight="1" x14ac:dyDescent="0.3">
      <c r="A18" s="249" t="s">
        <v>233</v>
      </c>
      <c r="B18" s="459" t="s">
        <v>57</v>
      </c>
      <c r="C18" s="459"/>
      <c r="D18" s="287" t="s">
        <v>224</v>
      </c>
      <c r="E18" s="228" t="s">
        <v>59</v>
      </c>
      <c r="F18" s="228" t="s">
        <v>232</v>
      </c>
      <c r="G18" s="228" t="s">
        <v>243</v>
      </c>
      <c r="H18" s="228" t="s">
        <v>230</v>
      </c>
      <c r="I18" s="228" t="s">
        <v>225</v>
      </c>
      <c r="J18" s="228" t="s">
        <v>231</v>
      </c>
      <c r="K18" s="228" t="s">
        <v>60</v>
      </c>
      <c r="L18" s="228" t="s">
        <v>61</v>
      </c>
      <c r="M18" s="228" t="s">
        <v>232</v>
      </c>
      <c r="N18" s="189" t="s">
        <v>226</v>
      </c>
      <c r="O18" s="189" t="s">
        <v>227</v>
      </c>
      <c r="P18" s="189" t="s">
        <v>235</v>
      </c>
      <c r="Q18" s="189" t="s">
        <v>228</v>
      </c>
      <c r="R18" s="189" t="s">
        <v>229</v>
      </c>
      <c r="S18" s="189" t="s">
        <v>236</v>
      </c>
    </row>
    <row r="19" spans="1:19" s="202" customFormat="1" ht="96" customHeight="1" x14ac:dyDescent="0.3">
      <c r="A19" s="240">
        <v>1</v>
      </c>
      <c r="B19" s="441" t="s">
        <v>670</v>
      </c>
      <c r="C19" s="442"/>
      <c r="D19" s="291">
        <v>0.02</v>
      </c>
      <c r="E19" s="281" t="s">
        <v>397</v>
      </c>
      <c r="F19" s="250" t="s">
        <v>571</v>
      </c>
      <c r="G19" s="261"/>
      <c r="H19" s="221" t="s">
        <v>654</v>
      </c>
      <c r="I19" s="203">
        <v>1</v>
      </c>
      <c r="J19" s="220" t="s">
        <v>346</v>
      </c>
      <c r="K19" s="234">
        <v>44743</v>
      </c>
      <c r="L19" s="234">
        <v>44804</v>
      </c>
      <c r="M19" s="223" t="s">
        <v>571</v>
      </c>
      <c r="N19" s="211"/>
      <c r="O19" s="211"/>
      <c r="P19" s="211"/>
      <c r="Q19" s="210"/>
      <c r="R19" s="210"/>
      <c r="S19" s="210"/>
    </row>
    <row r="20" spans="1:19" s="202" customFormat="1" ht="92.25" customHeight="1" x14ac:dyDescent="0.3">
      <c r="A20" s="359">
        <v>2</v>
      </c>
      <c r="B20" s="405" t="s">
        <v>560</v>
      </c>
      <c r="C20" s="405"/>
      <c r="D20" s="436">
        <v>0.02</v>
      </c>
      <c r="E20" s="460" t="s">
        <v>397</v>
      </c>
      <c r="F20" s="460" t="s">
        <v>561</v>
      </c>
      <c r="G20" s="519" t="s">
        <v>246</v>
      </c>
      <c r="H20" s="223" t="s">
        <v>563</v>
      </c>
      <c r="I20" s="214">
        <v>0.35</v>
      </c>
      <c r="J20" s="222" t="s">
        <v>343</v>
      </c>
      <c r="K20" s="236">
        <v>44652</v>
      </c>
      <c r="L20" s="236">
        <v>44711</v>
      </c>
      <c r="M20" s="223" t="s">
        <v>566</v>
      </c>
      <c r="N20" s="211"/>
      <c r="O20" s="211"/>
      <c r="P20" s="211"/>
      <c r="Q20" s="210"/>
      <c r="R20" s="210"/>
      <c r="S20" s="210"/>
    </row>
    <row r="21" spans="1:19" s="202" customFormat="1" ht="68.25" customHeight="1" x14ac:dyDescent="0.3">
      <c r="A21" s="359"/>
      <c r="B21" s="405"/>
      <c r="C21" s="405"/>
      <c r="D21" s="436"/>
      <c r="E21" s="460"/>
      <c r="F21" s="460"/>
      <c r="G21" s="519"/>
      <c r="H21" s="223" t="s">
        <v>562</v>
      </c>
      <c r="I21" s="214">
        <v>0.35</v>
      </c>
      <c r="J21" s="222" t="s">
        <v>343</v>
      </c>
      <c r="K21" s="236" t="s">
        <v>564</v>
      </c>
      <c r="L21" s="236">
        <v>44773</v>
      </c>
      <c r="M21" s="223" t="s">
        <v>565</v>
      </c>
      <c r="N21" s="211"/>
      <c r="O21" s="211"/>
      <c r="P21" s="211"/>
      <c r="Q21" s="210"/>
      <c r="R21" s="210"/>
      <c r="S21" s="210"/>
    </row>
    <row r="22" spans="1:19" s="202" customFormat="1" ht="72" customHeight="1" x14ac:dyDescent="0.3">
      <c r="A22" s="359"/>
      <c r="B22" s="405"/>
      <c r="C22" s="405"/>
      <c r="D22" s="436"/>
      <c r="E22" s="460"/>
      <c r="F22" s="460"/>
      <c r="G22" s="519"/>
      <c r="H22" s="223" t="s">
        <v>558</v>
      </c>
      <c r="I22" s="214">
        <v>0.3</v>
      </c>
      <c r="J22" s="222" t="s">
        <v>343</v>
      </c>
      <c r="K22" s="236" t="s">
        <v>564</v>
      </c>
      <c r="L22" s="236">
        <v>44773</v>
      </c>
      <c r="M22" s="223" t="s">
        <v>559</v>
      </c>
      <c r="N22" s="211"/>
      <c r="O22" s="211"/>
      <c r="P22" s="211"/>
      <c r="Q22" s="210"/>
      <c r="R22" s="210"/>
      <c r="S22" s="210"/>
    </row>
    <row r="23" spans="1:19" s="202" customFormat="1" ht="54" customHeight="1" x14ac:dyDescent="0.3">
      <c r="A23" s="359">
        <v>3</v>
      </c>
      <c r="B23" s="405" t="s">
        <v>340</v>
      </c>
      <c r="C23" s="405"/>
      <c r="D23" s="436">
        <v>0.01</v>
      </c>
      <c r="E23" s="398" t="s">
        <v>397</v>
      </c>
      <c r="F23" s="398" t="s">
        <v>342</v>
      </c>
      <c r="G23" s="437" t="s">
        <v>246</v>
      </c>
      <c r="H23" s="221" t="s">
        <v>647</v>
      </c>
      <c r="I23" s="144">
        <v>0.4</v>
      </c>
      <c r="J23" s="229" t="s">
        <v>343</v>
      </c>
      <c r="K23" s="234" t="s">
        <v>677</v>
      </c>
      <c r="L23" s="234">
        <v>44895</v>
      </c>
      <c r="M23" s="221" t="s">
        <v>344</v>
      </c>
      <c r="N23" s="207"/>
      <c r="O23" s="207"/>
      <c r="P23" s="207"/>
      <c r="Q23" s="208"/>
      <c r="R23" s="208"/>
      <c r="S23" s="208"/>
    </row>
    <row r="24" spans="1:19" s="202" customFormat="1" ht="80.25" customHeight="1" x14ac:dyDescent="0.3">
      <c r="A24" s="359"/>
      <c r="B24" s="405"/>
      <c r="C24" s="405"/>
      <c r="D24" s="436"/>
      <c r="E24" s="398"/>
      <c r="F24" s="398"/>
      <c r="G24" s="437"/>
      <c r="H24" s="221" t="s">
        <v>345</v>
      </c>
      <c r="I24" s="144">
        <v>0.3</v>
      </c>
      <c r="J24" s="229" t="s">
        <v>346</v>
      </c>
      <c r="K24" s="234" t="s">
        <v>677</v>
      </c>
      <c r="L24" s="234">
        <v>44895</v>
      </c>
      <c r="M24" s="221" t="s">
        <v>347</v>
      </c>
      <c r="N24" s="207"/>
      <c r="O24" s="207"/>
      <c r="P24" s="207"/>
      <c r="Q24" s="208"/>
      <c r="R24" s="208"/>
      <c r="S24" s="208"/>
    </row>
    <row r="25" spans="1:19" s="202" customFormat="1" ht="324.75" customHeight="1" x14ac:dyDescent="0.3">
      <c r="A25" s="359"/>
      <c r="B25" s="405"/>
      <c r="C25" s="405"/>
      <c r="D25" s="436"/>
      <c r="E25" s="398"/>
      <c r="F25" s="398"/>
      <c r="G25" s="437"/>
      <c r="H25" s="221" t="s">
        <v>348</v>
      </c>
      <c r="I25" s="203">
        <v>0.3</v>
      </c>
      <c r="J25" s="229" t="s">
        <v>343</v>
      </c>
      <c r="K25" s="234" t="s">
        <v>677</v>
      </c>
      <c r="L25" s="234">
        <v>44895</v>
      </c>
      <c r="M25" s="221" t="s">
        <v>349</v>
      </c>
      <c r="N25" s="207"/>
      <c r="O25" s="207"/>
      <c r="P25" s="207"/>
      <c r="Q25" s="208"/>
      <c r="R25" s="208"/>
      <c r="S25" s="208"/>
    </row>
    <row r="26" spans="1:19" s="260" customFormat="1" ht="45" hidden="1" customHeight="1" x14ac:dyDescent="0.3">
      <c r="A26" s="265"/>
      <c r="B26" s="446"/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448"/>
      <c r="N26" s="258"/>
      <c r="O26" s="258"/>
      <c r="P26" s="258"/>
      <c r="Q26" s="259"/>
      <c r="R26" s="259"/>
      <c r="S26" s="259"/>
    </row>
    <row r="27" spans="1:19" s="202" customFormat="1" ht="121.5" customHeight="1" x14ac:dyDescent="0.3">
      <c r="A27" s="240">
        <v>4</v>
      </c>
      <c r="B27" s="360" t="s">
        <v>468</v>
      </c>
      <c r="C27" s="360"/>
      <c r="D27" s="295">
        <v>0.01</v>
      </c>
      <c r="E27" s="229" t="s">
        <v>890</v>
      </c>
      <c r="F27" s="229" t="s">
        <v>542</v>
      </c>
      <c r="G27" s="233" t="s">
        <v>246</v>
      </c>
      <c r="H27" s="221" t="s">
        <v>603</v>
      </c>
      <c r="I27" s="144">
        <v>1.6E-2</v>
      </c>
      <c r="J27" s="220" t="s">
        <v>469</v>
      </c>
      <c r="K27" s="234">
        <v>44621</v>
      </c>
      <c r="L27" s="234">
        <v>44910</v>
      </c>
      <c r="M27" s="143" t="s">
        <v>575</v>
      </c>
      <c r="N27" s="207"/>
      <c r="O27" s="207"/>
      <c r="P27" s="207"/>
      <c r="Q27" s="208"/>
      <c r="R27" s="208"/>
      <c r="S27" s="208"/>
    </row>
    <row r="28" spans="1:19" s="202" customFormat="1" ht="58.5" customHeight="1" x14ac:dyDescent="0.3">
      <c r="A28" s="359">
        <v>5</v>
      </c>
      <c r="B28" s="360" t="s">
        <v>678</v>
      </c>
      <c r="C28" s="360"/>
      <c r="D28" s="436">
        <v>0.01</v>
      </c>
      <c r="E28" s="398" t="s">
        <v>890</v>
      </c>
      <c r="F28" s="398" t="s">
        <v>543</v>
      </c>
      <c r="G28" s="402">
        <v>20000000</v>
      </c>
      <c r="H28" s="143" t="s">
        <v>612</v>
      </c>
      <c r="I28" s="144">
        <v>0.3</v>
      </c>
      <c r="J28" s="359" t="s">
        <v>470</v>
      </c>
      <c r="K28" s="234">
        <v>44652</v>
      </c>
      <c r="L28" s="234">
        <v>44711</v>
      </c>
      <c r="M28" s="143" t="s">
        <v>574</v>
      </c>
      <c r="N28" s="207"/>
      <c r="O28" s="207"/>
      <c r="P28" s="207"/>
      <c r="Q28" s="208"/>
      <c r="R28" s="208"/>
      <c r="S28" s="208"/>
    </row>
    <row r="29" spans="1:19" s="202" customFormat="1" ht="75" customHeight="1" x14ac:dyDescent="0.3">
      <c r="A29" s="359"/>
      <c r="B29" s="360"/>
      <c r="C29" s="360"/>
      <c r="D29" s="436"/>
      <c r="E29" s="398"/>
      <c r="F29" s="398"/>
      <c r="G29" s="402"/>
      <c r="H29" s="215" t="s">
        <v>604</v>
      </c>
      <c r="I29" s="144">
        <v>0.3</v>
      </c>
      <c r="J29" s="359"/>
      <c r="K29" s="234">
        <v>44713</v>
      </c>
      <c r="L29" s="234">
        <v>44742</v>
      </c>
      <c r="M29" s="143" t="s">
        <v>471</v>
      </c>
      <c r="N29" s="207"/>
      <c r="O29" s="207"/>
      <c r="P29" s="207"/>
      <c r="Q29" s="208"/>
      <c r="R29" s="208"/>
      <c r="S29" s="208"/>
    </row>
    <row r="30" spans="1:19" ht="58.5" customHeight="1" x14ac:dyDescent="0.3">
      <c r="A30" s="359"/>
      <c r="B30" s="360"/>
      <c r="C30" s="360"/>
      <c r="D30" s="436"/>
      <c r="E30" s="398"/>
      <c r="F30" s="398"/>
      <c r="G30" s="402"/>
      <c r="H30" s="143" t="s">
        <v>679</v>
      </c>
      <c r="I30" s="144">
        <v>0.4</v>
      </c>
      <c r="J30" s="359"/>
      <c r="K30" s="234">
        <v>44743</v>
      </c>
      <c r="L30" s="234">
        <v>44803</v>
      </c>
      <c r="M30" s="143" t="s">
        <v>680</v>
      </c>
      <c r="N30" s="193"/>
      <c r="O30" s="193"/>
      <c r="P30" s="193"/>
      <c r="Q30" s="192"/>
      <c r="R30" s="192"/>
      <c r="S30" s="192"/>
    </row>
    <row r="31" spans="1:19" ht="53.25" customHeight="1" x14ac:dyDescent="0.3">
      <c r="A31" s="359">
        <v>6</v>
      </c>
      <c r="B31" s="360" t="s">
        <v>495</v>
      </c>
      <c r="C31" s="360"/>
      <c r="D31" s="436">
        <v>0.01</v>
      </c>
      <c r="E31" s="398" t="s">
        <v>890</v>
      </c>
      <c r="F31" s="398" t="s">
        <v>681</v>
      </c>
      <c r="G31" s="402">
        <v>20000000</v>
      </c>
      <c r="H31" s="143" t="s">
        <v>682</v>
      </c>
      <c r="I31" s="144">
        <v>0.3</v>
      </c>
      <c r="J31" s="359" t="s">
        <v>470</v>
      </c>
      <c r="K31" s="234">
        <v>44593</v>
      </c>
      <c r="L31" s="234">
        <v>44620</v>
      </c>
      <c r="M31" s="143" t="s">
        <v>824</v>
      </c>
      <c r="N31" s="193"/>
      <c r="O31" s="193"/>
      <c r="P31" s="193"/>
      <c r="Q31" s="192"/>
      <c r="R31" s="192"/>
      <c r="S31" s="192"/>
    </row>
    <row r="32" spans="1:19" ht="53.25" customHeight="1" x14ac:dyDescent="0.3">
      <c r="A32" s="359"/>
      <c r="B32" s="360"/>
      <c r="C32" s="360"/>
      <c r="D32" s="436"/>
      <c r="E32" s="398"/>
      <c r="F32" s="398"/>
      <c r="G32" s="402"/>
      <c r="H32" s="143" t="s">
        <v>683</v>
      </c>
      <c r="I32" s="144">
        <v>0.3</v>
      </c>
      <c r="J32" s="359"/>
      <c r="K32" s="234">
        <v>44621</v>
      </c>
      <c r="L32" s="234">
        <v>44742</v>
      </c>
      <c r="M32" s="143" t="s">
        <v>540</v>
      </c>
      <c r="N32" s="193"/>
      <c r="O32" s="193"/>
      <c r="P32" s="193"/>
      <c r="Q32" s="192"/>
      <c r="R32" s="192"/>
      <c r="S32" s="192"/>
    </row>
    <row r="33" spans="1:19" ht="53.25" customHeight="1" x14ac:dyDescent="0.3">
      <c r="A33" s="359"/>
      <c r="B33" s="360"/>
      <c r="C33" s="360"/>
      <c r="D33" s="436"/>
      <c r="E33" s="398"/>
      <c r="F33" s="398"/>
      <c r="G33" s="402"/>
      <c r="H33" s="143" t="s">
        <v>684</v>
      </c>
      <c r="I33" s="144">
        <v>0.4</v>
      </c>
      <c r="J33" s="359"/>
      <c r="K33" s="234">
        <v>44743</v>
      </c>
      <c r="L33" s="234">
        <v>44772</v>
      </c>
      <c r="M33" s="143" t="s">
        <v>541</v>
      </c>
      <c r="N33" s="193"/>
      <c r="O33" s="193"/>
      <c r="P33" s="193"/>
      <c r="Q33" s="192"/>
      <c r="R33" s="192"/>
      <c r="S33" s="192"/>
    </row>
    <row r="34" spans="1:19" s="202" customFormat="1" ht="49.5" customHeight="1" x14ac:dyDescent="0.3">
      <c r="A34" s="359">
        <v>7</v>
      </c>
      <c r="B34" s="360" t="s">
        <v>685</v>
      </c>
      <c r="C34" s="360"/>
      <c r="D34" s="436">
        <v>0.02</v>
      </c>
      <c r="E34" s="398" t="s">
        <v>890</v>
      </c>
      <c r="F34" s="398" t="s">
        <v>605</v>
      </c>
      <c r="G34" s="402" t="s">
        <v>472</v>
      </c>
      <c r="H34" s="143" t="s">
        <v>686</v>
      </c>
      <c r="I34" s="144">
        <v>0.3</v>
      </c>
      <c r="J34" s="359" t="s">
        <v>473</v>
      </c>
      <c r="K34" s="234">
        <v>44562</v>
      </c>
      <c r="L34" s="234">
        <v>44607</v>
      </c>
      <c r="M34" s="143" t="s">
        <v>544</v>
      </c>
      <c r="N34" s="207"/>
      <c r="O34" s="207"/>
      <c r="P34" s="207"/>
      <c r="Q34" s="208"/>
      <c r="R34" s="208"/>
      <c r="S34" s="208"/>
    </row>
    <row r="35" spans="1:19" s="202" customFormat="1" ht="115.5" customHeight="1" x14ac:dyDescent="0.3">
      <c r="A35" s="359"/>
      <c r="B35" s="360"/>
      <c r="C35" s="360"/>
      <c r="D35" s="436"/>
      <c r="E35" s="398"/>
      <c r="F35" s="398"/>
      <c r="G35" s="402"/>
      <c r="H35" s="143" t="s">
        <v>474</v>
      </c>
      <c r="I35" s="144">
        <v>0.35</v>
      </c>
      <c r="J35" s="359"/>
      <c r="K35" s="234">
        <v>44743</v>
      </c>
      <c r="L35" s="234">
        <v>44773</v>
      </c>
      <c r="M35" s="143" t="s">
        <v>545</v>
      </c>
      <c r="N35" s="207"/>
      <c r="O35" s="207"/>
      <c r="P35" s="207"/>
      <c r="Q35" s="208"/>
      <c r="R35" s="208"/>
      <c r="S35" s="208"/>
    </row>
    <row r="36" spans="1:19" s="202" customFormat="1" ht="125.25" customHeight="1" x14ac:dyDescent="0.3">
      <c r="A36" s="359"/>
      <c r="B36" s="360"/>
      <c r="C36" s="360"/>
      <c r="D36" s="436"/>
      <c r="E36" s="398"/>
      <c r="F36" s="398"/>
      <c r="G36" s="402"/>
      <c r="H36" s="143" t="s">
        <v>475</v>
      </c>
      <c r="I36" s="144">
        <v>0.35</v>
      </c>
      <c r="J36" s="359"/>
      <c r="K36" s="234">
        <v>44910</v>
      </c>
      <c r="L36" s="234">
        <v>44925</v>
      </c>
      <c r="M36" s="143" t="s">
        <v>546</v>
      </c>
      <c r="N36" s="207"/>
      <c r="O36" s="207"/>
      <c r="P36" s="207"/>
      <c r="Q36" s="208"/>
      <c r="R36" s="208"/>
      <c r="S36" s="208"/>
    </row>
    <row r="37" spans="1:19" s="202" customFormat="1" ht="38.25" customHeight="1" x14ac:dyDescent="0.3">
      <c r="A37" s="354">
        <v>8</v>
      </c>
      <c r="B37" s="392" t="s">
        <v>476</v>
      </c>
      <c r="C37" s="393"/>
      <c r="D37" s="409">
        <v>0.01</v>
      </c>
      <c r="E37" s="365" t="s">
        <v>890</v>
      </c>
      <c r="F37" s="365" t="s">
        <v>477</v>
      </c>
      <c r="G37" s="415" t="s">
        <v>246</v>
      </c>
      <c r="H37" s="418" t="s">
        <v>478</v>
      </c>
      <c r="I37" s="144">
        <v>0.25</v>
      </c>
      <c r="J37" s="354" t="s">
        <v>479</v>
      </c>
      <c r="K37" s="234">
        <v>44562</v>
      </c>
      <c r="L37" s="235">
        <v>44650</v>
      </c>
      <c r="M37" s="406" t="s">
        <v>480</v>
      </c>
      <c r="N37" s="207"/>
      <c r="O37" s="207"/>
      <c r="P37" s="207"/>
      <c r="Q37" s="208"/>
      <c r="R37" s="208"/>
      <c r="S37" s="208"/>
    </row>
    <row r="38" spans="1:19" s="202" customFormat="1" ht="38.25" customHeight="1" x14ac:dyDescent="0.3">
      <c r="A38" s="355"/>
      <c r="B38" s="396"/>
      <c r="C38" s="397"/>
      <c r="D38" s="410"/>
      <c r="E38" s="366"/>
      <c r="F38" s="366"/>
      <c r="G38" s="416"/>
      <c r="H38" s="419"/>
      <c r="I38" s="144">
        <v>0.25</v>
      </c>
      <c r="J38" s="355"/>
      <c r="K38" s="244">
        <v>44652</v>
      </c>
      <c r="L38" s="246">
        <v>44742</v>
      </c>
      <c r="M38" s="407"/>
      <c r="N38" s="243"/>
      <c r="O38" s="243"/>
      <c r="P38" s="243"/>
      <c r="Q38" s="247"/>
      <c r="R38" s="247"/>
      <c r="S38" s="247"/>
    </row>
    <row r="39" spans="1:19" s="202" customFormat="1" ht="38.25" customHeight="1" x14ac:dyDescent="0.3">
      <c r="A39" s="355"/>
      <c r="B39" s="396"/>
      <c r="C39" s="397"/>
      <c r="D39" s="410"/>
      <c r="E39" s="366"/>
      <c r="F39" s="366"/>
      <c r="G39" s="416"/>
      <c r="H39" s="419"/>
      <c r="I39" s="144">
        <v>0.25</v>
      </c>
      <c r="J39" s="355"/>
      <c r="K39" s="244">
        <v>44743</v>
      </c>
      <c r="L39" s="246">
        <v>44834</v>
      </c>
      <c r="M39" s="407"/>
      <c r="N39" s="243"/>
      <c r="O39" s="243"/>
      <c r="P39" s="243"/>
      <c r="Q39" s="247"/>
      <c r="R39" s="247"/>
      <c r="S39" s="247"/>
    </row>
    <row r="40" spans="1:19" s="202" customFormat="1" ht="38.25" customHeight="1" x14ac:dyDescent="0.3">
      <c r="A40" s="356"/>
      <c r="B40" s="394"/>
      <c r="C40" s="395"/>
      <c r="D40" s="411"/>
      <c r="E40" s="367"/>
      <c r="F40" s="367"/>
      <c r="G40" s="417"/>
      <c r="H40" s="420"/>
      <c r="I40" s="144">
        <v>0.25</v>
      </c>
      <c r="J40" s="356"/>
      <c r="K40" s="244">
        <v>44835</v>
      </c>
      <c r="L40" s="246">
        <v>44925</v>
      </c>
      <c r="M40" s="408"/>
      <c r="N40" s="243"/>
      <c r="O40" s="243"/>
      <c r="P40" s="243"/>
      <c r="Q40" s="247"/>
      <c r="R40" s="247"/>
      <c r="S40" s="247"/>
    </row>
    <row r="41" spans="1:19" s="202" customFormat="1" ht="83.25" customHeight="1" x14ac:dyDescent="0.3">
      <c r="A41" s="359">
        <v>9</v>
      </c>
      <c r="B41" s="360" t="s">
        <v>489</v>
      </c>
      <c r="C41" s="360"/>
      <c r="D41" s="363">
        <v>0.02</v>
      </c>
      <c r="E41" s="398" t="s">
        <v>890</v>
      </c>
      <c r="F41" s="242" t="s">
        <v>490</v>
      </c>
      <c r="G41" s="233" t="s">
        <v>246</v>
      </c>
      <c r="H41" s="219" t="s">
        <v>687</v>
      </c>
      <c r="I41" s="203">
        <v>0.3</v>
      </c>
      <c r="J41" s="354" t="s">
        <v>694</v>
      </c>
      <c r="K41" s="234">
        <v>44562</v>
      </c>
      <c r="L41" s="234">
        <v>44650</v>
      </c>
      <c r="M41" s="143" t="s">
        <v>690</v>
      </c>
      <c r="N41" s="207"/>
      <c r="O41" s="207"/>
      <c r="P41" s="207"/>
      <c r="Q41" s="208"/>
      <c r="R41" s="208"/>
      <c r="S41" s="208"/>
    </row>
    <row r="42" spans="1:19" s="202" customFormat="1" ht="117.75" customHeight="1" x14ac:dyDescent="0.3">
      <c r="A42" s="359"/>
      <c r="B42" s="360"/>
      <c r="C42" s="360"/>
      <c r="D42" s="363"/>
      <c r="E42" s="398"/>
      <c r="F42" s="242" t="s">
        <v>491</v>
      </c>
      <c r="G42" s="233" t="s">
        <v>246</v>
      </c>
      <c r="H42" s="219" t="s">
        <v>688</v>
      </c>
      <c r="I42" s="203">
        <v>0.3</v>
      </c>
      <c r="J42" s="355"/>
      <c r="K42" s="234">
        <v>44562</v>
      </c>
      <c r="L42" s="234">
        <v>44681</v>
      </c>
      <c r="M42" s="143" t="s">
        <v>691</v>
      </c>
      <c r="N42" s="207"/>
      <c r="O42" s="207"/>
      <c r="P42" s="207"/>
      <c r="Q42" s="208"/>
      <c r="R42" s="208"/>
      <c r="S42" s="208"/>
    </row>
    <row r="43" spans="1:19" s="202" customFormat="1" ht="83.25" customHeight="1" x14ac:dyDescent="0.3">
      <c r="A43" s="359"/>
      <c r="B43" s="360"/>
      <c r="C43" s="360"/>
      <c r="D43" s="363"/>
      <c r="E43" s="398"/>
      <c r="F43" s="229" t="s">
        <v>693</v>
      </c>
      <c r="G43" s="220" t="s">
        <v>246</v>
      </c>
      <c r="H43" s="219" t="s">
        <v>689</v>
      </c>
      <c r="I43" s="203">
        <v>0.4</v>
      </c>
      <c r="J43" s="356"/>
      <c r="K43" s="234">
        <v>44743</v>
      </c>
      <c r="L43" s="234">
        <v>44804</v>
      </c>
      <c r="M43" s="221" t="s">
        <v>692</v>
      </c>
      <c r="N43" s="207"/>
      <c r="O43" s="207"/>
      <c r="P43" s="207"/>
      <c r="Q43" s="208"/>
      <c r="R43" s="208"/>
      <c r="S43" s="208"/>
    </row>
    <row r="44" spans="1:19" s="202" customFormat="1" ht="54.75" customHeight="1" x14ac:dyDescent="0.3">
      <c r="A44" s="359">
        <v>10</v>
      </c>
      <c r="B44" s="360" t="s">
        <v>481</v>
      </c>
      <c r="C44" s="360"/>
      <c r="D44" s="363">
        <v>0.02</v>
      </c>
      <c r="E44" s="398" t="s">
        <v>890</v>
      </c>
      <c r="F44" s="398" t="s">
        <v>482</v>
      </c>
      <c r="G44" s="233" t="s">
        <v>246</v>
      </c>
      <c r="H44" s="219" t="s">
        <v>483</v>
      </c>
      <c r="I44" s="203">
        <v>0.25</v>
      </c>
      <c r="J44" s="220" t="s">
        <v>470</v>
      </c>
      <c r="K44" s="234">
        <v>44593</v>
      </c>
      <c r="L44" s="234">
        <v>44926</v>
      </c>
      <c r="M44" s="219" t="s">
        <v>547</v>
      </c>
      <c r="N44" s="207"/>
      <c r="O44" s="207"/>
      <c r="P44" s="207"/>
      <c r="Q44" s="208"/>
      <c r="R44" s="208"/>
      <c r="S44" s="208"/>
    </row>
    <row r="45" spans="1:19" s="202" customFormat="1" ht="54.75" customHeight="1" x14ac:dyDescent="0.3">
      <c r="A45" s="359"/>
      <c r="B45" s="360"/>
      <c r="C45" s="360"/>
      <c r="D45" s="363"/>
      <c r="E45" s="398"/>
      <c r="F45" s="398"/>
      <c r="G45" s="212">
        <v>80432480</v>
      </c>
      <c r="H45" s="219" t="s">
        <v>484</v>
      </c>
      <c r="I45" s="203">
        <v>0.25</v>
      </c>
      <c r="J45" s="220" t="s">
        <v>473</v>
      </c>
      <c r="K45" s="234">
        <v>44593</v>
      </c>
      <c r="L45" s="234">
        <v>44926</v>
      </c>
      <c r="M45" s="219" t="s">
        <v>547</v>
      </c>
      <c r="N45" s="207"/>
      <c r="O45" s="207"/>
      <c r="P45" s="207"/>
      <c r="Q45" s="208"/>
      <c r="R45" s="208"/>
      <c r="S45" s="208"/>
    </row>
    <row r="46" spans="1:19" s="202" customFormat="1" ht="54.75" customHeight="1" x14ac:dyDescent="0.3">
      <c r="A46" s="359"/>
      <c r="B46" s="360"/>
      <c r="C46" s="360"/>
      <c r="D46" s="363"/>
      <c r="E46" s="398"/>
      <c r="F46" s="398"/>
      <c r="G46" s="212">
        <v>170000000</v>
      </c>
      <c r="H46" s="219" t="s">
        <v>485</v>
      </c>
      <c r="I46" s="203">
        <v>0.25</v>
      </c>
      <c r="J46" s="220" t="s">
        <v>470</v>
      </c>
      <c r="K46" s="234">
        <v>44593</v>
      </c>
      <c r="L46" s="234">
        <v>44926</v>
      </c>
      <c r="M46" s="219" t="s">
        <v>547</v>
      </c>
      <c r="N46" s="207"/>
      <c r="O46" s="207"/>
      <c r="P46" s="207"/>
      <c r="Q46" s="208"/>
      <c r="R46" s="208"/>
      <c r="S46" s="208"/>
    </row>
    <row r="47" spans="1:19" s="202" customFormat="1" ht="54.75" customHeight="1" x14ac:dyDescent="0.3">
      <c r="A47" s="359"/>
      <c r="B47" s="360"/>
      <c r="C47" s="360"/>
      <c r="D47" s="363"/>
      <c r="E47" s="398"/>
      <c r="F47" s="398"/>
      <c r="G47" s="212" t="s">
        <v>486</v>
      </c>
      <c r="H47" s="219" t="s">
        <v>487</v>
      </c>
      <c r="I47" s="203">
        <v>0.25</v>
      </c>
      <c r="J47" s="220" t="s">
        <v>488</v>
      </c>
      <c r="K47" s="244">
        <v>44593</v>
      </c>
      <c r="L47" s="244">
        <v>44926</v>
      </c>
      <c r="M47" s="219" t="s">
        <v>547</v>
      </c>
      <c r="N47" s="207"/>
      <c r="O47" s="207"/>
      <c r="P47" s="207"/>
      <c r="Q47" s="208"/>
      <c r="R47" s="208"/>
      <c r="S47" s="208"/>
    </row>
    <row r="48" spans="1:19" s="217" customFormat="1" ht="47.25" customHeight="1" x14ac:dyDescent="0.3">
      <c r="A48" s="354">
        <v>11</v>
      </c>
      <c r="B48" s="392" t="s">
        <v>492</v>
      </c>
      <c r="C48" s="393"/>
      <c r="D48" s="363">
        <v>0.01</v>
      </c>
      <c r="E48" s="354" t="s">
        <v>397</v>
      </c>
      <c r="F48" s="354" t="s">
        <v>493</v>
      </c>
      <c r="G48" s="412" t="s">
        <v>246</v>
      </c>
      <c r="H48" s="357" t="s">
        <v>494</v>
      </c>
      <c r="I48" s="253">
        <v>0.25</v>
      </c>
      <c r="J48" s="354" t="s">
        <v>470</v>
      </c>
      <c r="K48" s="244">
        <v>44652</v>
      </c>
      <c r="L48" s="244">
        <v>44681</v>
      </c>
      <c r="M48" s="399" t="s">
        <v>825</v>
      </c>
      <c r="N48" s="207"/>
      <c r="O48" s="207"/>
      <c r="P48" s="207"/>
      <c r="Q48" s="208"/>
      <c r="R48" s="208"/>
      <c r="S48" s="208"/>
    </row>
    <row r="49" spans="1:19" s="217" customFormat="1" ht="33.75" customHeight="1" x14ac:dyDescent="0.3">
      <c r="A49" s="355"/>
      <c r="B49" s="396"/>
      <c r="C49" s="397"/>
      <c r="D49" s="363"/>
      <c r="E49" s="355"/>
      <c r="F49" s="355"/>
      <c r="G49" s="413"/>
      <c r="H49" s="371"/>
      <c r="I49" s="253">
        <v>0.25</v>
      </c>
      <c r="J49" s="355"/>
      <c r="K49" s="244">
        <v>44743</v>
      </c>
      <c r="L49" s="244">
        <v>44773</v>
      </c>
      <c r="M49" s="400"/>
      <c r="N49" s="243"/>
      <c r="O49" s="243"/>
      <c r="P49" s="243"/>
      <c r="Q49" s="247"/>
      <c r="R49" s="247"/>
      <c r="S49" s="247"/>
    </row>
    <row r="50" spans="1:19" s="217" customFormat="1" ht="33.75" customHeight="1" x14ac:dyDescent="0.3">
      <c r="A50" s="355"/>
      <c r="B50" s="396"/>
      <c r="C50" s="397"/>
      <c r="D50" s="363"/>
      <c r="E50" s="355"/>
      <c r="F50" s="355"/>
      <c r="G50" s="413"/>
      <c r="H50" s="371"/>
      <c r="I50" s="253">
        <v>0.25</v>
      </c>
      <c r="J50" s="355"/>
      <c r="K50" s="244">
        <v>44835</v>
      </c>
      <c r="L50" s="244">
        <v>44865</v>
      </c>
      <c r="M50" s="400"/>
      <c r="N50" s="243"/>
      <c r="O50" s="243"/>
      <c r="P50" s="243"/>
      <c r="Q50" s="247"/>
      <c r="R50" s="247"/>
      <c r="S50" s="247"/>
    </row>
    <row r="51" spans="1:19" s="217" customFormat="1" ht="33.75" customHeight="1" x14ac:dyDescent="0.3">
      <c r="A51" s="356"/>
      <c r="B51" s="394"/>
      <c r="C51" s="395"/>
      <c r="D51" s="363"/>
      <c r="E51" s="356"/>
      <c r="F51" s="356"/>
      <c r="G51" s="414"/>
      <c r="H51" s="358"/>
      <c r="I51" s="253">
        <v>0.25</v>
      </c>
      <c r="J51" s="356"/>
      <c r="K51" s="244">
        <v>44896</v>
      </c>
      <c r="L51" s="244">
        <v>44925</v>
      </c>
      <c r="M51" s="401"/>
      <c r="N51" s="243"/>
      <c r="O51" s="243"/>
      <c r="P51" s="243"/>
      <c r="Q51" s="247"/>
      <c r="R51" s="247"/>
      <c r="S51" s="247"/>
    </row>
    <row r="52" spans="1:19" s="202" customFormat="1" ht="32.25" customHeight="1" x14ac:dyDescent="0.3">
      <c r="A52" s="359">
        <v>12</v>
      </c>
      <c r="B52" s="360" t="s">
        <v>695</v>
      </c>
      <c r="C52" s="360"/>
      <c r="D52" s="436">
        <v>0.02</v>
      </c>
      <c r="E52" s="398" t="s">
        <v>890</v>
      </c>
      <c r="F52" s="398" t="s">
        <v>696</v>
      </c>
      <c r="G52" s="402">
        <v>10000000</v>
      </c>
      <c r="H52" s="357" t="s">
        <v>826</v>
      </c>
      <c r="I52" s="205">
        <v>0.25</v>
      </c>
      <c r="J52" s="359" t="s">
        <v>470</v>
      </c>
      <c r="K52" s="244">
        <v>44562</v>
      </c>
      <c r="L52" s="244">
        <v>44650</v>
      </c>
      <c r="M52" s="399" t="s">
        <v>827</v>
      </c>
      <c r="N52" s="207"/>
      <c r="O52" s="207"/>
      <c r="P52" s="207"/>
      <c r="Q52" s="208"/>
      <c r="R52" s="208"/>
      <c r="S52" s="208"/>
    </row>
    <row r="53" spans="1:19" s="202" customFormat="1" ht="32.25" customHeight="1" x14ac:dyDescent="0.3">
      <c r="A53" s="359"/>
      <c r="B53" s="360"/>
      <c r="C53" s="360"/>
      <c r="D53" s="436"/>
      <c r="E53" s="398"/>
      <c r="F53" s="398"/>
      <c r="G53" s="402"/>
      <c r="H53" s="371"/>
      <c r="I53" s="205">
        <v>0.25</v>
      </c>
      <c r="J53" s="359"/>
      <c r="K53" s="244">
        <v>44652</v>
      </c>
      <c r="L53" s="244">
        <v>44742</v>
      </c>
      <c r="M53" s="400"/>
      <c r="N53" s="243"/>
      <c r="O53" s="243"/>
      <c r="P53" s="243"/>
      <c r="Q53" s="247"/>
      <c r="R53" s="247"/>
      <c r="S53" s="247"/>
    </row>
    <row r="54" spans="1:19" s="202" customFormat="1" ht="32.25" customHeight="1" x14ac:dyDescent="0.3">
      <c r="A54" s="359"/>
      <c r="B54" s="360"/>
      <c r="C54" s="360"/>
      <c r="D54" s="436"/>
      <c r="E54" s="398"/>
      <c r="F54" s="398"/>
      <c r="G54" s="402"/>
      <c r="H54" s="371"/>
      <c r="I54" s="205">
        <v>0.25</v>
      </c>
      <c r="J54" s="359"/>
      <c r="K54" s="244">
        <v>44743</v>
      </c>
      <c r="L54" s="244">
        <v>44834</v>
      </c>
      <c r="M54" s="400"/>
      <c r="N54" s="243"/>
      <c r="O54" s="243"/>
      <c r="P54" s="243"/>
      <c r="Q54" s="247"/>
      <c r="R54" s="247"/>
      <c r="S54" s="247"/>
    </row>
    <row r="55" spans="1:19" s="202" customFormat="1" ht="32.25" customHeight="1" x14ac:dyDescent="0.3">
      <c r="A55" s="359"/>
      <c r="B55" s="360"/>
      <c r="C55" s="360"/>
      <c r="D55" s="436"/>
      <c r="E55" s="398"/>
      <c r="F55" s="398"/>
      <c r="G55" s="402"/>
      <c r="H55" s="358"/>
      <c r="I55" s="205">
        <v>0.25</v>
      </c>
      <c r="J55" s="359"/>
      <c r="K55" s="244">
        <v>44835</v>
      </c>
      <c r="L55" s="244">
        <v>44925</v>
      </c>
      <c r="M55" s="401"/>
      <c r="N55" s="243"/>
      <c r="O55" s="243"/>
      <c r="P55" s="243"/>
      <c r="Q55" s="247"/>
      <c r="R55" s="247"/>
      <c r="S55" s="247"/>
    </row>
    <row r="56" spans="1:19" s="202" customFormat="1" ht="29.25" customHeight="1" x14ac:dyDescent="0.3">
      <c r="A56" s="359"/>
      <c r="B56" s="360"/>
      <c r="C56" s="360"/>
      <c r="D56" s="436"/>
      <c r="E56" s="398"/>
      <c r="F56" s="398"/>
      <c r="G56" s="402"/>
      <c r="H56" s="357" t="s">
        <v>339</v>
      </c>
      <c r="I56" s="205">
        <v>0.25</v>
      </c>
      <c r="J56" s="359"/>
      <c r="K56" s="244">
        <v>44562</v>
      </c>
      <c r="L56" s="244">
        <v>44650</v>
      </c>
      <c r="M56" s="399" t="s">
        <v>669</v>
      </c>
      <c r="N56" s="207"/>
      <c r="O56" s="207"/>
      <c r="P56" s="207"/>
      <c r="Q56" s="208"/>
      <c r="R56" s="208"/>
      <c r="S56" s="208"/>
    </row>
    <row r="57" spans="1:19" s="202" customFormat="1" ht="29.25" customHeight="1" x14ac:dyDescent="0.3">
      <c r="A57" s="359"/>
      <c r="B57" s="360"/>
      <c r="C57" s="360"/>
      <c r="D57" s="436"/>
      <c r="E57" s="398"/>
      <c r="F57" s="398"/>
      <c r="G57" s="402"/>
      <c r="H57" s="371"/>
      <c r="I57" s="205">
        <v>0.25</v>
      </c>
      <c r="J57" s="359"/>
      <c r="K57" s="244">
        <v>44652</v>
      </c>
      <c r="L57" s="244">
        <v>44742</v>
      </c>
      <c r="M57" s="400"/>
      <c r="N57" s="243"/>
      <c r="O57" s="243"/>
      <c r="P57" s="243"/>
      <c r="Q57" s="247"/>
      <c r="R57" s="247"/>
      <c r="S57" s="247"/>
    </row>
    <row r="58" spans="1:19" s="202" customFormat="1" ht="29.25" customHeight="1" x14ac:dyDescent="0.3">
      <c r="A58" s="359"/>
      <c r="B58" s="360"/>
      <c r="C58" s="360"/>
      <c r="D58" s="436"/>
      <c r="E58" s="398"/>
      <c r="F58" s="398"/>
      <c r="G58" s="402"/>
      <c r="H58" s="371"/>
      <c r="I58" s="205">
        <v>0.25</v>
      </c>
      <c r="J58" s="359"/>
      <c r="K58" s="244">
        <v>44743</v>
      </c>
      <c r="L58" s="244">
        <v>44834</v>
      </c>
      <c r="M58" s="400"/>
      <c r="N58" s="243"/>
      <c r="O58" s="243"/>
      <c r="P58" s="243"/>
      <c r="Q58" s="247"/>
      <c r="R58" s="247"/>
      <c r="S58" s="247"/>
    </row>
    <row r="59" spans="1:19" s="202" customFormat="1" ht="29.25" customHeight="1" x14ac:dyDescent="0.3">
      <c r="A59" s="359"/>
      <c r="B59" s="360"/>
      <c r="C59" s="360"/>
      <c r="D59" s="436"/>
      <c r="E59" s="398"/>
      <c r="F59" s="398"/>
      <c r="G59" s="402"/>
      <c r="H59" s="358"/>
      <c r="I59" s="205">
        <v>0.25</v>
      </c>
      <c r="J59" s="359"/>
      <c r="K59" s="244">
        <v>44835</v>
      </c>
      <c r="L59" s="244">
        <v>44925</v>
      </c>
      <c r="M59" s="401"/>
      <c r="N59" s="243"/>
      <c r="O59" s="243"/>
      <c r="P59" s="243"/>
      <c r="Q59" s="247"/>
      <c r="R59" s="247"/>
      <c r="S59" s="247"/>
    </row>
    <row r="60" spans="1:19" s="202" customFormat="1" ht="27.75" customHeight="1" x14ac:dyDescent="0.3">
      <c r="A60" s="359"/>
      <c r="B60" s="360"/>
      <c r="C60" s="360"/>
      <c r="D60" s="436"/>
      <c r="E60" s="398"/>
      <c r="F60" s="398"/>
      <c r="G60" s="402"/>
      <c r="H60" s="360" t="s">
        <v>548</v>
      </c>
      <c r="I60" s="205">
        <v>0.25</v>
      </c>
      <c r="J60" s="359"/>
      <c r="K60" s="244">
        <v>44562</v>
      </c>
      <c r="L60" s="244">
        <v>44650</v>
      </c>
      <c r="M60" s="399" t="s">
        <v>828</v>
      </c>
      <c r="N60" s="243"/>
      <c r="O60" s="243"/>
      <c r="P60" s="243"/>
      <c r="Q60" s="247"/>
      <c r="R60" s="247"/>
      <c r="S60" s="247"/>
    </row>
    <row r="61" spans="1:19" s="202" customFormat="1" ht="27.75" customHeight="1" x14ac:dyDescent="0.3">
      <c r="A61" s="359"/>
      <c r="B61" s="360"/>
      <c r="C61" s="360"/>
      <c r="D61" s="436"/>
      <c r="E61" s="398"/>
      <c r="F61" s="398"/>
      <c r="G61" s="402"/>
      <c r="H61" s="360"/>
      <c r="I61" s="205">
        <v>0.25</v>
      </c>
      <c r="J61" s="359"/>
      <c r="K61" s="244">
        <v>44652</v>
      </c>
      <c r="L61" s="244">
        <v>44742</v>
      </c>
      <c r="M61" s="400"/>
      <c r="N61" s="243"/>
      <c r="O61" s="243"/>
      <c r="P61" s="243"/>
      <c r="Q61" s="247"/>
      <c r="R61" s="247"/>
      <c r="S61" s="247"/>
    </row>
    <row r="62" spans="1:19" s="202" customFormat="1" ht="27.75" customHeight="1" x14ac:dyDescent="0.3">
      <c r="A62" s="359"/>
      <c r="B62" s="360"/>
      <c r="C62" s="360"/>
      <c r="D62" s="436"/>
      <c r="E62" s="398"/>
      <c r="F62" s="398"/>
      <c r="G62" s="402"/>
      <c r="H62" s="360"/>
      <c r="I62" s="205">
        <v>0.25</v>
      </c>
      <c r="J62" s="359"/>
      <c r="K62" s="244">
        <v>44743</v>
      </c>
      <c r="L62" s="244">
        <v>44834</v>
      </c>
      <c r="M62" s="400"/>
      <c r="N62" s="243"/>
      <c r="O62" s="243"/>
      <c r="P62" s="243"/>
      <c r="Q62" s="247"/>
      <c r="R62" s="247"/>
      <c r="S62" s="247"/>
    </row>
    <row r="63" spans="1:19" s="202" customFormat="1" ht="27.75" customHeight="1" x14ac:dyDescent="0.3">
      <c r="A63" s="359"/>
      <c r="B63" s="360"/>
      <c r="C63" s="360"/>
      <c r="D63" s="436"/>
      <c r="E63" s="398"/>
      <c r="F63" s="398"/>
      <c r="G63" s="402"/>
      <c r="H63" s="360"/>
      <c r="I63" s="205">
        <v>0.25</v>
      </c>
      <c r="J63" s="359"/>
      <c r="K63" s="244">
        <v>44835</v>
      </c>
      <c r="L63" s="244">
        <v>44925</v>
      </c>
      <c r="M63" s="401"/>
      <c r="N63" s="207"/>
      <c r="O63" s="207"/>
      <c r="P63" s="207"/>
      <c r="Q63" s="208"/>
      <c r="R63" s="208"/>
      <c r="S63" s="208"/>
    </row>
    <row r="64" spans="1:19" s="202" customFormat="1" ht="81.75" customHeight="1" x14ac:dyDescent="0.3">
      <c r="A64" s="359">
        <v>13</v>
      </c>
      <c r="B64" s="360" t="s">
        <v>697</v>
      </c>
      <c r="C64" s="360"/>
      <c r="D64" s="436">
        <v>0.02</v>
      </c>
      <c r="E64" s="398" t="s">
        <v>890</v>
      </c>
      <c r="F64" s="398" t="s">
        <v>698</v>
      </c>
      <c r="G64" s="427" t="s">
        <v>246</v>
      </c>
      <c r="H64" s="256" t="s">
        <v>699</v>
      </c>
      <c r="I64" s="144">
        <v>0.5</v>
      </c>
      <c r="J64" s="359" t="s">
        <v>251</v>
      </c>
      <c r="K64" s="403" t="s">
        <v>252</v>
      </c>
      <c r="L64" s="404">
        <v>44530</v>
      </c>
      <c r="M64" s="143" t="s">
        <v>700</v>
      </c>
      <c r="N64" s="207"/>
      <c r="O64" s="207"/>
      <c r="P64" s="207"/>
      <c r="Q64" s="208"/>
      <c r="R64" s="208"/>
      <c r="S64" s="208"/>
    </row>
    <row r="65" spans="1:19" s="202" customFormat="1" ht="69.75" customHeight="1" x14ac:dyDescent="0.3">
      <c r="A65" s="359"/>
      <c r="B65" s="360"/>
      <c r="C65" s="360"/>
      <c r="D65" s="436"/>
      <c r="E65" s="398"/>
      <c r="F65" s="398"/>
      <c r="G65" s="427"/>
      <c r="H65" s="221" t="s">
        <v>253</v>
      </c>
      <c r="I65" s="144">
        <v>0.5</v>
      </c>
      <c r="J65" s="359"/>
      <c r="K65" s="403"/>
      <c r="L65" s="404"/>
      <c r="M65" s="143" t="s">
        <v>549</v>
      </c>
      <c r="N65" s="207"/>
      <c r="O65" s="207"/>
      <c r="P65" s="207"/>
      <c r="Q65" s="208"/>
      <c r="R65" s="208"/>
      <c r="S65" s="208"/>
    </row>
    <row r="66" spans="1:19" s="202" customFormat="1" ht="69.75" customHeight="1" x14ac:dyDescent="0.3">
      <c r="A66" s="359">
        <v>14</v>
      </c>
      <c r="B66" s="360" t="s">
        <v>864</v>
      </c>
      <c r="C66" s="360"/>
      <c r="D66" s="409">
        <v>0.02</v>
      </c>
      <c r="E66" s="398" t="s">
        <v>890</v>
      </c>
      <c r="F66" s="398" t="s">
        <v>865</v>
      </c>
      <c r="G66" s="276"/>
      <c r="H66" s="270" t="s">
        <v>866</v>
      </c>
      <c r="I66" s="279">
        <v>0.2</v>
      </c>
      <c r="J66" s="354" t="s">
        <v>251</v>
      </c>
      <c r="K66" s="288">
        <v>44593</v>
      </c>
      <c r="L66" s="288">
        <v>44650</v>
      </c>
      <c r="M66" s="270" t="s">
        <v>868</v>
      </c>
      <c r="N66" s="267"/>
      <c r="O66" s="267"/>
      <c r="P66" s="267"/>
      <c r="Q66" s="272"/>
      <c r="R66" s="272"/>
      <c r="S66" s="272"/>
    </row>
    <row r="67" spans="1:19" s="202" customFormat="1" ht="84.75" customHeight="1" x14ac:dyDescent="0.3">
      <c r="A67" s="359"/>
      <c r="B67" s="360"/>
      <c r="C67" s="360"/>
      <c r="D67" s="410"/>
      <c r="E67" s="398"/>
      <c r="F67" s="398"/>
      <c r="G67" s="276"/>
      <c r="H67" s="270" t="s">
        <v>867</v>
      </c>
      <c r="I67" s="279">
        <v>0.2</v>
      </c>
      <c r="J67" s="355"/>
      <c r="K67" s="288">
        <v>44593</v>
      </c>
      <c r="L67" s="288">
        <v>44650</v>
      </c>
      <c r="M67" s="270" t="s">
        <v>869</v>
      </c>
      <c r="N67" s="267"/>
      <c r="O67" s="267"/>
      <c r="P67" s="267"/>
      <c r="Q67" s="272"/>
      <c r="R67" s="272"/>
      <c r="S67" s="272"/>
    </row>
    <row r="68" spans="1:19" s="202" customFormat="1" ht="69.75" customHeight="1" x14ac:dyDescent="0.3">
      <c r="A68" s="359"/>
      <c r="B68" s="360"/>
      <c r="C68" s="360"/>
      <c r="D68" s="410"/>
      <c r="E68" s="398"/>
      <c r="F68" s="398"/>
      <c r="G68" s="276"/>
      <c r="H68" s="405" t="s">
        <v>865</v>
      </c>
      <c r="I68" s="279">
        <v>0.2</v>
      </c>
      <c r="J68" s="355"/>
      <c r="K68" s="288">
        <v>44652</v>
      </c>
      <c r="L68" s="288">
        <v>44742</v>
      </c>
      <c r="M68" s="405" t="s">
        <v>870</v>
      </c>
      <c r="N68" s="267"/>
      <c r="O68" s="267"/>
      <c r="P68" s="267"/>
      <c r="Q68" s="272"/>
      <c r="R68" s="272"/>
      <c r="S68" s="272"/>
    </row>
    <row r="69" spans="1:19" s="202" customFormat="1" ht="69.75" customHeight="1" x14ac:dyDescent="0.3">
      <c r="A69" s="359"/>
      <c r="B69" s="360"/>
      <c r="C69" s="360"/>
      <c r="D69" s="410"/>
      <c r="E69" s="398"/>
      <c r="F69" s="398"/>
      <c r="G69" s="276"/>
      <c r="H69" s="405"/>
      <c r="I69" s="279">
        <v>0.2</v>
      </c>
      <c r="J69" s="355"/>
      <c r="K69" s="288">
        <v>44743</v>
      </c>
      <c r="L69" s="288">
        <v>44834</v>
      </c>
      <c r="M69" s="405"/>
      <c r="N69" s="267"/>
      <c r="O69" s="267"/>
      <c r="P69" s="267"/>
      <c r="Q69" s="272"/>
      <c r="R69" s="272"/>
      <c r="S69" s="272"/>
    </row>
    <row r="70" spans="1:19" s="202" customFormat="1" ht="69.75" customHeight="1" x14ac:dyDescent="0.3">
      <c r="A70" s="359"/>
      <c r="B70" s="360"/>
      <c r="C70" s="360"/>
      <c r="D70" s="411"/>
      <c r="E70" s="398"/>
      <c r="F70" s="398"/>
      <c r="G70" s="276"/>
      <c r="H70" s="405"/>
      <c r="I70" s="279">
        <v>0.2</v>
      </c>
      <c r="J70" s="356"/>
      <c r="K70" s="288">
        <v>44835</v>
      </c>
      <c r="L70" s="288">
        <v>44910</v>
      </c>
      <c r="M70" s="405"/>
      <c r="N70" s="267"/>
      <c r="O70" s="267"/>
      <c r="P70" s="267"/>
      <c r="Q70" s="272"/>
      <c r="R70" s="272"/>
      <c r="S70" s="272"/>
    </row>
    <row r="71" spans="1:19" s="202" customFormat="1" ht="53.25" hidden="1" customHeight="1" x14ac:dyDescent="0.3">
      <c r="A71" s="240"/>
      <c r="B71" s="449"/>
      <c r="C71" s="450"/>
      <c r="D71" s="450"/>
      <c r="E71" s="450"/>
      <c r="F71" s="450"/>
      <c r="G71" s="450"/>
      <c r="H71" s="450"/>
      <c r="I71" s="450"/>
      <c r="J71" s="450"/>
      <c r="K71" s="450"/>
      <c r="L71" s="450"/>
      <c r="M71" s="451"/>
      <c r="N71" s="224"/>
      <c r="O71" s="224"/>
      <c r="P71" s="224"/>
      <c r="Q71" s="232"/>
      <c r="R71" s="232"/>
      <c r="S71" s="232"/>
    </row>
    <row r="72" spans="1:19" s="202" customFormat="1" ht="53.25" customHeight="1" x14ac:dyDescent="0.3">
      <c r="A72" s="359">
        <v>15</v>
      </c>
      <c r="B72" s="430" t="s">
        <v>528</v>
      </c>
      <c r="C72" s="430"/>
      <c r="D72" s="363">
        <v>0.01</v>
      </c>
      <c r="E72" s="359" t="s">
        <v>888</v>
      </c>
      <c r="F72" s="403" t="s">
        <v>529</v>
      </c>
      <c r="G72" s="377"/>
      <c r="H72" s="278" t="s">
        <v>711</v>
      </c>
      <c r="I72" s="280">
        <v>0.2</v>
      </c>
      <c r="J72" s="377" t="s">
        <v>530</v>
      </c>
      <c r="K72" s="277">
        <v>44607</v>
      </c>
      <c r="L72" s="277">
        <v>44635</v>
      </c>
      <c r="M72" s="278" t="s">
        <v>550</v>
      </c>
      <c r="N72" s="267"/>
      <c r="O72" s="267"/>
      <c r="P72" s="267"/>
      <c r="Q72" s="272"/>
      <c r="R72" s="272"/>
      <c r="S72" s="272"/>
    </row>
    <row r="73" spans="1:19" s="202" customFormat="1" ht="53.25" customHeight="1" x14ac:dyDescent="0.3">
      <c r="A73" s="359"/>
      <c r="B73" s="430"/>
      <c r="C73" s="430"/>
      <c r="D73" s="363"/>
      <c r="E73" s="359"/>
      <c r="F73" s="403"/>
      <c r="G73" s="378"/>
      <c r="H73" s="430" t="s">
        <v>531</v>
      </c>
      <c r="I73" s="280">
        <v>0.25</v>
      </c>
      <c r="J73" s="378"/>
      <c r="K73" s="277">
        <v>44621</v>
      </c>
      <c r="L73" s="277">
        <v>44742</v>
      </c>
      <c r="M73" s="278" t="s">
        <v>532</v>
      </c>
      <c r="N73" s="267"/>
      <c r="O73" s="267"/>
      <c r="P73" s="267"/>
      <c r="Q73" s="272"/>
      <c r="R73" s="272"/>
      <c r="S73" s="272"/>
    </row>
    <row r="74" spans="1:19" s="202" customFormat="1" ht="53.25" customHeight="1" x14ac:dyDescent="0.3">
      <c r="A74" s="359"/>
      <c r="B74" s="430"/>
      <c r="C74" s="430"/>
      <c r="D74" s="363"/>
      <c r="E74" s="359"/>
      <c r="F74" s="403"/>
      <c r="G74" s="378"/>
      <c r="H74" s="430"/>
      <c r="I74" s="280">
        <v>0.25</v>
      </c>
      <c r="J74" s="378"/>
      <c r="K74" s="277">
        <v>44743</v>
      </c>
      <c r="L74" s="277">
        <v>44834</v>
      </c>
      <c r="M74" s="278" t="s">
        <v>533</v>
      </c>
      <c r="N74" s="267"/>
      <c r="O74" s="267"/>
      <c r="P74" s="267"/>
      <c r="Q74" s="272"/>
      <c r="R74" s="272"/>
      <c r="S74" s="272"/>
    </row>
    <row r="75" spans="1:19" s="202" customFormat="1" ht="53.25" customHeight="1" x14ac:dyDescent="0.3">
      <c r="A75" s="359"/>
      <c r="B75" s="430"/>
      <c r="C75" s="430"/>
      <c r="D75" s="363"/>
      <c r="E75" s="359"/>
      <c r="F75" s="403"/>
      <c r="G75" s="379"/>
      <c r="H75" s="430"/>
      <c r="I75" s="280">
        <v>0.3</v>
      </c>
      <c r="J75" s="379"/>
      <c r="K75" s="277">
        <v>44835</v>
      </c>
      <c r="L75" s="277">
        <v>44910</v>
      </c>
      <c r="M75" s="278" t="s">
        <v>551</v>
      </c>
      <c r="N75" s="267"/>
      <c r="O75" s="267"/>
      <c r="P75" s="267"/>
      <c r="Q75" s="272"/>
      <c r="R75" s="272"/>
      <c r="S75" s="272"/>
    </row>
    <row r="76" spans="1:19" s="202" customFormat="1" ht="53.25" customHeight="1" x14ac:dyDescent="0.3">
      <c r="A76" s="362">
        <v>16</v>
      </c>
      <c r="B76" s="430" t="s">
        <v>875</v>
      </c>
      <c r="C76" s="430"/>
      <c r="D76" s="363">
        <v>0.02</v>
      </c>
      <c r="E76" s="359" t="s">
        <v>888</v>
      </c>
      <c r="F76" s="403" t="s">
        <v>884</v>
      </c>
      <c r="G76" s="359"/>
      <c r="H76" s="285" t="s">
        <v>885</v>
      </c>
      <c r="I76" s="274">
        <v>0.5</v>
      </c>
      <c r="J76" s="434" t="s">
        <v>713</v>
      </c>
      <c r="K76" s="277">
        <v>44743</v>
      </c>
      <c r="L76" s="277">
        <v>44819</v>
      </c>
      <c r="M76" s="257" t="s">
        <v>712</v>
      </c>
      <c r="N76" s="267"/>
      <c r="O76" s="267"/>
      <c r="P76" s="267"/>
      <c r="Q76" s="272"/>
      <c r="R76" s="272"/>
      <c r="S76" s="272"/>
    </row>
    <row r="77" spans="1:19" s="202" customFormat="1" ht="70.5" customHeight="1" x14ac:dyDescent="0.3">
      <c r="A77" s="362"/>
      <c r="B77" s="430"/>
      <c r="C77" s="430"/>
      <c r="D77" s="363"/>
      <c r="E77" s="359"/>
      <c r="F77" s="403"/>
      <c r="G77" s="359"/>
      <c r="H77" s="285" t="s">
        <v>535</v>
      </c>
      <c r="I77" s="274">
        <v>0.5</v>
      </c>
      <c r="J77" s="435"/>
      <c r="K77" s="277">
        <v>44834</v>
      </c>
      <c r="L77" s="277">
        <v>44864</v>
      </c>
      <c r="M77" s="257" t="s">
        <v>446</v>
      </c>
      <c r="N77" s="267"/>
      <c r="O77" s="267"/>
      <c r="P77" s="267"/>
      <c r="Q77" s="272"/>
      <c r="R77" s="272"/>
      <c r="S77" s="272"/>
    </row>
    <row r="78" spans="1:19" s="202" customFormat="1" ht="68.25" customHeight="1" x14ac:dyDescent="0.3">
      <c r="A78" s="433">
        <v>17</v>
      </c>
      <c r="B78" s="405" t="s">
        <v>876</v>
      </c>
      <c r="C78" s="405"/>
      <c r="D78" s="363">
        <v>0.02</v>
      </c>
      <c r="E78" s="359" t="s">
        <v>888</v>
      </c>
      <c r="F78" s="403" t="s">
        <v>877</v>
      </c>
      <c r="G78" s="429"/>
      <c r="H78" s="285" t="s">
        <v>878</v>
      </c>
      <c r="I78" s="282">
        <v>0.2</v>
      </c>
      <c r="J78" s="377" t="s">
        <v>713</v>
      </c>
      <c r="K78" s="283">
        <v>44562</v>
      </c>
      <c r="L78" s="283">
        <v>44620</v>
      </c>
      <c r="M78" s="285" t="s">
        <v>879</v>
      </c>
      <c r="N78" s="267"/>
      <c r="O78" s="267"/>
      <c r="P78" s="267"/>
      <c r="Q78" s="272"/>
      <c r="R78" s="272"/>
      <c r="S78" s="272"/>
    </row>
    <row r="79" spans="1:19" s="202" customFormat="1" ht="53.25" customHeight="1" x14ac:dyDescent="0.3">
      <c r="A79" s="433"/>
      <c r="B79" s="405"/>
      <c r="C79" s="405"/>
      <c r="D79" s="363"/>
      <c r="E79" s="359"/>
      <c r="F79" s="403"/>
      <c r="G79" s="429"/>
      <c r="H79" s="285" t="s">
        <v>897</v>
      </c>
      <c r="I79" s="282">
        <v>0.3</v>
      </c>
      <c r="J79" s="378"/>
      <c r="K79" s="283">
        <v>44581</v>
      </c>
      <c r="L79" s="283">
        <v>44620</v>
      </c>
      <c r="M79" s="285" t="s">
        <v>880</v>
      </c>
      <c r="N79" s="286"/>
      <c r="O79" s="286"/>
      <c r="P79" s="286"/>
      <c r="Q79" s="284"/>
      <c r="R79" s="284"/>
      <c r="S79" s="284"/>
    </row>
    <row r="80" spans="1:19" s="202" customFormat="1" ht="53.25" customHeight="1" x14ac:dyDescent="0.3">
      <c r="A80" s="433"/>
      <c r="B80" s="405"/>
      <c r="C80" s="405"/>
      <c r="D80" s="363"/>
      <c r="E80" s="359"/>
      <c r="F80" s="403"/>
      <c r="G80" s="429"/>
      <c r="H80" s="285" t="s">
        <v>881</v>
      </c>
      <c r="I80" s="282">
        <v>0.2</v>
      </c>
      <c r="J80" s="378"/>
      <c r="K80" s="283">
        <v>44621</v>
      </c>
      <c r="L80" s="283">
        <v>44742</v>
      </c>
      <c r="M80" s="285" t="s">
        <v>712</v>
      </c>
      <c r="N80" s="286"/>
      <c r="O80" s="286"/>
      <c r="P80" s="286"/>
      <c r="Q80" s="284"/>
      <c r="R80" s="284"/>
      <c r="S80" s="284"/>
    </row>
    <row r="81" spans="1:19" s="202" customFormat="1" ht="68.25" customHeight="1" x14ac:dyDescent="0.3">
      <c r="A81" s="433"/>
      <c r="B81" s="405"/>
      <c r="C81" s="405"/>
      <c r="D81" s="363"/>
      <c r="E81" s="359"/>
      <c r="F81" s="403"/>
      <c r="G81" s="429"/>
      <c r="H81" s="285" t="s">
        <v>882</v>
      </c>
      <c r="I81" s="282">
        <v>0.3</v>
      </c>
      <c r="J81" s="379"/>
      <c r="K81" s="283">
        <v>44743</v>
      </c>
      <c r="L81" s="283">
        <v>44834</v>
      </c>
      <c r="M81" s="285" t="s">
        <v>883</v>
      </c>
      <c r="N81" s="267"/>
      <c r="O81" s="267"/>
      <c r="P81" s="267"/>
      <c r="Q81" s="272"/>
      <c r="R81" s="272"/>
      <c r="S81" s="272"/>
    </row>
    <row r="82" spans="1:19" s="202" customFormat="1" ht="69.75" customHeight="1" x14ac:dyDescent="0.3">
      <c r="A82" s="433">
        <v>18</v>
      </c>
      <c r="B82" s="405" t="s">
        <v>619</v>
      </c>
      <c r="C82" s="405"/>
      <c r="D82" s="363">
        <v>0.01</v>
      </c>
      <c r="E82" s="398" t="s">
        <v>888</v>
      </c>
      <c r="F82" s="398" t="s">
        <v>552</v>
      </c>
      <c r="G82" s="429"/>
      <c r="H82" s="278" t="s">
        <v>536</v>
      </c>
      <c r="I82" s="280">
        <v>0.5</v>
      </c>
      <c r="J82" s="277" t="s">
        <v>534</v>
      </c>
      <c r="K82" s="283">
        <v>44562</v>
      </c>
      <c r="L82" s="283">
        <v>44591</v>
      </c>
      <c r="M82" s="285" t="s">
        <v>618</v>
      </c>
      <c r="N82" s="207"/>
      <c r="O82" s="207"/>
      <c r="P82" s="207"/>
      <c r="Q82" s="208"/>
      <c r="R82" s="208"/>
      <c r="S82" s="208"/>
    </row>
    <row r="83" spans="1:19" s="202" customFormat="1" ht="53.25" customHeight="1" x14ac:dyDescent="0.3">
      <c r="A83" s="433"/>
      <c r="B83" s="405"/>
      <c r="C83" s="405"/>
      <c r="D83" s="363"/>
      <c r="E83" s="398"/>
      <c r="F83" s="398"/>
      <c r="G83" s="429"/>
      <c r="H83" s="430" t="s">
        <v>537</v>
      </c>
      <c r="I83" s="428">
        <v>0.5</v>
      </c>
      <c r="J83" s="403" t="s">
        <v>534</v>
      </c>
      <c r="K83" s="283">
        <v>44593</v>
      </c>
      <c r="L83" s="283">
        <v>44650</v>
      </c>
      <c r="M83" s="285" t="s">
        <v>874</v>
      </c>
      <c r="N83" s="207"/>
      <c r="O83" s="207"/>
      <c r="P83" s="207"/>
      <c r="Q83" s="208"/>
      <c r="R83" s="208"/>
      <c r="S83" s="208"/>
    </row>
    <row r="84" spans="1:19" s="202" customFormat="1" ht="53.25" customHeight="1" x14ac:dyDescent="0.3">
      <c r="A84" s="433"/>
      <c r="B84" s="405"/>
      <c r="C84" s="405"/>
      <c r="D84" s="363"/>
      <c r="E84" s="398"/>
      <c r="F84" s="398"/>
      <c r="G84" s="429"/>
      <c r="H84" s="430"/>
      <c r="I84" s="428"/>
      <c r="J84" s="403"/>
      <c r="K84" s="206">
        <v>44652</v>
      </c>
      <c r="L84" s="206">
        <v>44742</v>
      </c>
      <c r="M84" s="285" t="s">
        <v>538</v>
      </c>
      <c r="N84" s="207"/>
      <c r="O84" s="207"/>
      <c r="P84" s="207"/>
      <c r="Q84" s="208"/>
      <c r="R84" s="208"/>
      <c r="S84" s="208"/>
    </row>
    <row r="85" spans="1:19" s="202" customFormat="1" ht="53.25" customHeight="1" x14ac:dyDescent="0.3">
      <c r="A85" s="433"/>
      <c r="B85" s="405"/>
      <c r="C85" s="405"/>
      <c r="D85" s="363"/>
      <c r="E85" s="398"/>
      <c r="F85" s="398"/>
      <c r="G85" s="429"/>
      <c r="H85" s="430"/>
      <c r="I85" s="428"/>
      <c r="J85" s="403"/>
      <c r="K85" s="206">
        <v>44743</v>
      </c>
      <c r="L85" s="206">
        <v>44834</v>
      </c>
      <c r="M85" s="285" t="s">
        <v>539</v>
      </c>
      <c r="N85" s="207"/>
      <c r="O85" s="207"/>
      <c r="P85" s="207"/>
      <c r="Q85" s="208"/>
      <c r="R85" s="208"/>
      <c r="S85" s="208"/>
    </row>
    <row r="86" spans="1:19" s="202" customFormat="1" ht="53.25" hidden="1" customHeight="1" x14ac:dyDescent="0.3">
      <c r="A86" s="271"/>
      <c r="B86" s="449"/>
      <c r="C86" s="450"/>
      <c r="D86" s="450"/>
      <c r="E86" s="450"/>
      <c r="F86" s="450"/>
      <c r="G86" s="450"/>
      <c r="H86" s="450"/>
      <c r="I86" s="450"/>
      <c r="J86" s="450"/>
      <c r="K86" s="450"/>
      <c r="L86" s="450"/>
      <c r="M86" s="451"/>
      <c r="N86" s="267"/>
      <c r="O86" s="267"/>
      <c r="P86" s="267"/>
      <c r="Q86" s="272"/>
      <c r="R86" s="272"/>
      <c r="S86" s="272"/>
    </row>
    <row r="87" spans="1:19" s="202" customFormat="1" ht="53.25" customHeight="1" x14ac:dyDescent="0.3">
      <c r="A87" s="354">
        <v>19</v>
      </c>
      <c r="B87" s="421" t="s">
        <v>447</v>
      </c>
      <c r="C87" s="422"/>
      <c r="D87" s="363">
        <v>0.02</v>
      </c>
      <c r="E87" s="354" t="s">
        <v>317</v>
      </c>
      <c r="F87" s="377" t="s">
        <v>448</v>
      </c>
      <c r="G87" s="354" t="s">
        <v>449</v>
      </c>
      <c r="H87" s="380" t="s">
        <v>725</v>
      </c>
      <c r="I87" s="203">
        <v>0.25</v>
      </c>
      <c r="J87" s="377" t="s">
        <v>450</v>
      </c>
      <c r="K87" s="234">
        <v>44562</v>
      </c>
      <c r="L87" s="234">
        <v>44650</v>
      </c>
      <c r="M87" s="231" t="s">
        <v>721</v>
      </c>
      <c r="N87" s="267"/>
      <c r="O87" s="267"/>
      <c r="P87" s="267"/>
      <c r="Q87" s="272"/>
      <c r="R87" s="272"/>
      <c r="S87" s="272"/>
    </row>
    <row r="88" spans="1:19" s="202" customFormat="1" ht="53.25" customHeight="1" x14ac:dyDescent="0.3">
      <c r="A88" s="355"/>
      <c r="B88" s="423"/>
      <c r="C88" s="424"/>
      <c r="D88" s="363"/>
      <c r="E88" s="355"/>
      <c r="F88" s="378"/>
      <c r="G88" s="355"/>
      <c r="H88" s="381"/>
      <c r="I88" s="253">
        <v>0.25</v>
      </c>
      <c r="J88" s="378"/>
      <c r="K88" s="244">
        <v>44652</v>
      </c>
      <c r="L88" s="244">
        <v>44742</v>
      </c>
      <c r="M88" s="248" t="s">
        <v>722</v>
      </c>
      <c r="N88" s="267"/>
      <c r="O88" s="267"/>
      <c r="P88" s="267"/>
      <c r="Q88" s="272"/>
      <c r="R88" s="272"/>
      <c r="S88" s="272"/>
    </row>
    <row r="89" spans="1:19" s="202" customFormat="1" ht="53.25" customHeight="1" x14ac:dyDescent="0.3">
      <c r="A89" s="355"/>
      <c r="B89" s="423"/>
      <c r="C89" s="424"/>
      <c r="D89" s="363"/>
      <c r="E89" s="355"/>
      <c r="F89" s="378"/>
      <c r="G89" s="355"/>
      <c r="H89" s="381"/>
      <c r="I89" s="253">
        <v>0.25</v>
      </c>
      <c r="J89" s="378"/>
      <c r="K89" s="244">
        <v>44743</v>
      </c>
      <c r="L89" s="244">
        <v>44834</v>
      </c>
      <c r="M89" s="248" t="s">
        <v>723</v>
      </c>
      <c r="N89" s="267"/>
      <c r="O89" s="267"/>
      <c r="P89" s="267"/>
      <c r="Q89" s="272"/>
      <c r="R89" s="272"/>
      <c r="S89" s="272"/>
    </row>
    <row r="90" spans="1:19" s="202" customFormat="1" ht="53.25" customHeight="1" x14ac:dyDescent="0.3">
      <c r="A90" s="356"/>
      <c r="B90" s="425"/>
      <c r="C90" s="426"/>
      <c r="D90" s="363"/>
      <c r="E90" s="356"/>
      <c r="F90" s="379"/>
      <c r="G90" s="356"/>
      <c r="H90" s="382"/>
      <c r="I90" s="253">
        <v>0.25</v>
      </c>
      <c r="J90" s="379"/>
      <c r="K90" s="244">
        <v>44835</v>
      </c>
      <c r="L90" s="244">
        <v>44925</v>
      </c>
      <c r="M90" s="248" t="s">
        <v>724</v>
      </c>
      <c r="N90" s="267"/>
      <c r="O90" s="267"/>
      <c r="P90" s="267"/>
      <c r="Q90" s="272"/>
      <c r="R90" s="272"/>
      <c r="S90" s="272"/>
    </row>
    <row r="91" spans="1:19" s="202" customFormat="1" ht="104.25" customHeight="1" x14ac:dyDescent="0.3">
      <c r="A91" s="359">
        <v>20</v>
      </c>
      <c r="B91" s="360" t="s">
        <v>630</v>
      </c>
      <c r="C91" s="360"/>
      <c r="D91" s="363">
        <v>0.01</v>
      </c>
      <c r="E91" s="359" t="s">
        <v>887</v>
      </c>
      <c r="F91" s="359" t="s">
        <v>503</v>
      </c>
      <c r="G91" s="359"/>
      <c r="H91" s="219" t="s">
        <v>504</v>
      </c>
      <c r="I91" s="253">
        <v>0.3</v>
      </c>
      <c r="J91" s="220" t="s">
        <v>726</v>
      </c>
      <c r="K91" s="234">
        <v>44562</v>
      </c>
      <c r="L91" s="234">
        <v>44620</v>
      </c>
      <c r="M91" s="219" t="s">
        <v>505</v>
      </c>
      <c r="N91" s="267"/>
      <c r="O91" s="267"/>
      <c r="P91" s="267"/>
      <c r="Q91" s="272"/>
      <c r="R91" s="272"/>
      <c r="S91" s="272"/>
    </row>
    <row r="92" spans="1:19" s="202" customFormat="1" ht="114" customHeight="1" x14ac:dyDescent="0.3">
      <c r="A92" s="359"/>
      <c r="B92" s="360"/>
      <c r="C92" s="360"/>
      <c r="D92" s="364"/>
      <c r="E92" s="359"/>
      <c r="F92" s="359"/>
      <c r="G92" s="359"/>
      <c r="H92" s="219" t="s">
        <v>506</v>
      </c>
      <c r="I92" s="253">
        <v>0.35</v>
      </c>
      <c r="J92" s="220" t="s">
        <v>727</v>
      </c>
      <c r="K92" s="234">
        <v>44621</v>
      </c>
      <c r="L92" s="234">
        <v>44712</v>
      </c>
      <c r="M92" s="219" t="s">
        <v>507</v>
      </c>
      <c r="N92" s="267"/>
      <c r="O92" s="267"/>
      <c r="P92" s="267"/>
      <c r="Q92" s="272"/>
      <c r="R92" s="272"/>
      <c r="S92" s="272"/>
    </row>
    <row r="93" spans="1:19" s="202" customFormat="1" ht="110.25" customHeight="1" x14ac:dyDescent="0.3">
      <c r="A93" s="359"/>
      <c r="B93" s="360"/>
      <c r="C93" s="360"/>
      <c r="D93" s="364"/>
      <c r="E93" s="359"/>
      <c r="F93" s="359"/>
      <c r="G93" s="359"/>
      <c r="H93" s="219" t="s">
        <v>508</v>
      </c>
      <c r="I93" s="253">
        <v>0.35</v>
      </c>
      <c r="J93" s="240" t="s">
        <v>727</v>
      </c>
      <c r="K93" s="234">
        <v>44713</v>
      </c>
      <c r="L93" s="234">
        <v>44926</v>
      </c>
      <c r="M93" s="219" t="s">
        <v>509</v>
      </c>
      <c r="N93" s="267"/>
      <c r="O93" s="267"/>
      <c r="P93" s="267"/>
      <c r="Q93" s="272"/>
      <c r="R93" s="272"/>
      <c r="S93" s="272"/>
    </row>
    <row r="94" spans="1:19" s="202" customFormat="1" ht="53.25" hidden="1" customHeight="1" x14ac:dyDescent="0.3">
      <c r="A94" s="271"/>
      <c r="B94" s="449"/>
      <c r="C94" s="450"/>
      <c r="D94" s="450"/>
      <c r="E94" s="450"/>
      <c r="F94" s="450"/>
      <c r="G94" s="450"/>
      <c r="H94" s="450"/>
      <c r="I94" s="450"/>
      <c r="J94" s="450"/>
      <c r="K94" s="450"/>
      <c r="L94" s="450"/>
      <c r="M94" s="451"/>
      <c r="N94" s="267"/>
      <c r="O94" s="267"/>
      <c r="P94" s="267"/>
      <c r="Q94" s="272"/>
      <c r="R94" s="272"/>
      <c r="S94" s="272"/>
    </row>
    <row r="95" spans="1:19" s="202" customFormat="1" ht="53.25" customHeight="1" x14ac:dyDescent="0.3">
      <c r="A95" s="354">
        <v>21</v>
      </c>
      <c r="B95" s="421" t="s">
        <v>730</v>
      </c>
      <c r="C95" s="422"/>
      <c r="D95" s="363">
        <v>0.02</v>
      </c>
      <c r="E95" s="377" t="s">
        <v>397</v>
      </c>
      <c r="F95" s="377" t="s">
        <v>451</v>
      </c>
      <c r="G95" s="354" t="s">
        <v>246</v>
      </c>
      <c r="H95" s="380" t="s">
        <v>729</v>
      </c>
      <c r="I95" s="203">
        <v>0.25</v>
      </c>
      <c r="J95" s="377" t="s">
        <v>452</v>
      </c>
      <c r="K95" s="244">
        <v>44562</v>
      </c>
      <c r="L95" s="244">
        <v>44650</v>
      </c>
      <c r="M95" s="248" t="s">
        <v>721</v>
      </c>
      <c r="N95" s="267"/>
      <c r="O95" s="267"/>
      <c r="P95" s="267"/>
      <c r="Q95" s="272"/>
      <c r="R95" s="272"/>
      <c r="S95" s="272"/>
    </row>
    <row r="96" spans="1:19" s="202" customFormat="1" ht="53.25" customHeight="1" x14ac:dyDescent="0.3">
      <c r="A96" s="355"/>
      <c r="B96" s="423"/>
      <c r="C96" s="424"/>
      <c r="D96" s="363"/>
      <c r="E96" s="378"/>
      <c r="F96" s="378"/>
      <c r="G96" s="355"/>
      <c r="H96" s="381"/>
      <c r="I96" s="253">
        <v>0.25</v>
      </c>
      <c r="J96" s="378"/>
      <c r="K96" s="244">
        <v>44652</v>
      </c>
      <c r="L96" s="244">
        <v>44742</v>
      </c>
      <c r="M96" s="248" t="s">
        <v>722</v>
      </c>
      <c r="N96" s="267"/>
      <c r="O96" s="267"/>
      <c r="P96" s="267"/>
      <c r="Q96" s="272"/>
      <c r="R96" s="272"/>
      <c r="S96" s="272"/>
    </row>
    <row r="97" spans="1:19" s="202" customFormat="1" ht="53.25" customHeight="1" x14ac:dyDescent="0.3">
      <c r="A97" s="355"/>
      <c r="B97" s="423"/>
      <c r="C97" s="424"/>
      <c r="D97" s="363"/>
      <c r="E97" s="378"/>
      <c r="F97" s="378"/>
      <c r="G97" s="355"/>
      <c r="H97" s="381"/>
      <c r="I97" s="253">
        <v>0.25</v>
      </c>
      <c r="J97" s="378"/>
      <c r="K97" s="244">
        <v>44743</v>
      </c>
      <c r="L97" s="244">
        <v>44834</v>
      </c>
      <c r="M97" s="248" t="s">
        <v>723</v>
      </c>
      <c r="N97" s="267"/>
      <c r="O97" s="267"/>
      <c r="P97" s="267"/>
      <c r="Q97" s="272"/>
      <c r="R97" s="272"/>
      <c r="S97" s="272"/>
    </row>
    <row r="98" spans="1:19" s="202" customFormat="1" ht="53.25" customHeight="1" x14ac:dyDescent="0.3">
      <c r="A98" s="356"/>
      <c r="B98" s="425"/>
      <c r="C98" s="426"/>
      <c r="D98" s="363"/>
      <c r="E98" s="379"/>
      <c r="F98" s="379"/>
      <c r="G98" s="356"/>
      <c r="H98" s="382"/>
      <c r="I98" s="253">
        <v>0.25</v>
      </c>
      <c r="J98" s="379"/>
      <c r="K98" s="244">
        <v>44835</v>
      </c>
      <c r="L98" s="244">
        <v>44925</v>
      </c>
      <c r="M98" s="248" t="s">
        <v>724</v>
      </c>
      <c r="N98" s="267"/>
      <c r="O98" s="267"/>
      <c r="P98" s="267"/>
      <c r="Q98" s="272"/>
      <c r="R98" s="272"/>
      <c r="S98" s="272"/>
    </row>
    <row r="99" spans="1:19" s="202" customFormat="1" ht="89.25" customHeight="1" x14ac:dyDescent="0.3">
      <c r="A99" s="240">
        <v>22</v>
      </c>
      <c r="B99" s="441" t="s">
        <v>728</v>
      </c>
      <c r="C99" s="442"/>
      <c r="D99" s="291">
        <v>0.01</v>
      </c>
      <c r="E99" s="220" t="s">
        <v>397</v>
      </c>
      <c r="F99" s="220" t="s">
        <v>635</v>
      </c>
      <c r="G99" s="220" t="s">
        <v>246</v>
      </c>
      <c r="H99" s="219" t="s">
        <v>636</v>
      </c>
      <c r="I99" s="203">
        <v>1</v>
      </c>
      <c r="J99" s="220" t="s">
        <v>452</v>
      </c>
      <c r="K99" s="234" t="s">
        <v>624</v>
      </c>
      <c r="L99" s="234">
        <v>44742</v>
      </c>
      <c r="M99" s="219" t="s">
        <v>637</v>
      </c>
      <c r="N99" s="267"/>
      <c r="O99" s="267"/>
      <c r="P99" s="267"/>
      <c r="Q99" s="272"/>
      <c r="R99" s="272"/>
      <c r="S99" s="272"/>
    </row>
    <row r="100" spans="1:19" s="202" customFormat="1" ht="89.25" customHeight="1" x14ac:dyDescent="0.3">
      <c r="A100" s="240">
        <v>23</v>
      </c>
      <c r="B100" s="360" t="s">
        <v>676</v>
      </c>
      <c r="C100" s="360"/>
      <c r="D100" s="291">
        <v>0.01</v>
      </c>
      <c r="E100" s="220" t="s">
        <v>397</v>
      </c>
      <c r="F100" s="220" t="s">
        <v>590</v>
      </c>
      <c r="G100" s="254"/>
      <c r="H100" s="231" t="s">
        <v>591</v>
      </c>
      <c r="I100" s="253">
        <v>1</v>
      </c>
      <c r="J100" s="220" t="s">
        <v>731</v>
      </c>
      <c r="K100" s="234">
        <v>44743</v>
      </c>
      <c r="L100" s="234" t="s">
        <v>621</v>
      </c>
      <c r="M100" s="219" t="s">
        <v>590</v>
      </c>
      <c r="N100" s="267"/>
      <c r="O100" s="267"/>
      <c r="P100" s="267"/>
      <c r="Q100" s="272"/>
      <c r="R100" s="272"/>
      <c r="S100" s="272"/>
    </row>
    <row r="101" spans="1:19" s="202" customFormat="1" ht="57" hidden="1" customHeight="1" x14ac:dyDescent="0.3">
      <c r="A101" s="240"/>
      <c r="B101" s="449"/>
      <c r="C101" s="450"/>
      <c r="D101" s="450"/>
      <c r="E101" s="450"/>
      <c r="F101" s="450"/>
      <c r="G101" s="450"/>
      <c r="H101" s="450"/>
      <c r="I101" s="450"/>
      <c r="J101" s="450"/>
      <c r="K101" s="450"/>
      <c r="L101" s="450"/>
      <c r="M101" s="451"/>
      <c r="N101" s="267"/>
      <c r="O101" s="267"/>
      <c r="P101" s="267"/>
      <c r="Q101" s="272"/>
      <c r="R101" s="272"/>
      <c r="S101" s="272"/>
    </row>
    <row r="102" spans="1:19" s="202" customFormat="1" ht="57" customHeight="1" x14ac:dyDescent="0.3">
      <c r="A102" s="431">
        <v>24</v>
      </c>
      <c r="B102" s="463" t="s">
        <v>350</v>
      </c>
      <c r="C102" s="464"/>
      <c r="D102" s="439">
        <v>0.01</v>
      </c>
      <c r="E102" s="431" t="s">
        <v>351</v>
      </c>
      <c r="F102" s="431" t="s">
        <v>352</v>
      </c>
      <c r="G102" s="431" t="s">
        <v>246</v>
      </c>
      <c r="H102" s="269" t="s">
        <v>353</v>
      </c>
      <c r="I102" s="199">
        <v>0.5</v>
      </c>
      <c r="J102" s="273" t="s">
        <v>354</v>
      </c>
      <c r="K102" s="200">
        <v>44743</v>
      </c>
      <c r="L102" s="200">
        <v>44772</v>
      </c>
      <c r="M102" s="269" t="s">
        <v>553</v>
      </c>
      <c r="N102" s="267"/>
      <c r="O102" s="267"/>
      <c r="P102" s="267"/>
      <c r="Q102" s="272"/>
      <c r="R102" s="272"/>
      <c r="S102" s="272"/>
    </row>
    <row r="103" spans="1:19" s="202" customFormat="1" ht="57" customHeight="1" x14ac:dyDescent="0.3">
      <c r="A103" s="432"/>
      <c r="B103" s="465"/>
      <c r="C103" s="466"/>
      <c r="D103" s="440"/>
      <c r="E103" s="432"/>
      <c r="F103" s="432"/>
      <c r="G103" s="432"/>
      <c r="H103" s="269" t="s">
        <v>355</v>
      </c>
      <c r="I103" s="199">
        <v>0.5</v>
      </c>
      <c r="J103" s="273" t="s">
        <v>354</v>
      </c>
      <c r="K103" s="200">
        <v>44896</v>
      </c>
      <c r="L103" s="200">
        <v>44910</v>
      </c>
      <c r="M103" s="269" t="s">
        <v>554</v>
      </c>
      <c r="N103" s="267"/>
      <c r="O103" s="267"/>
      <c r="P103" s="267"/>
      <c r="Q103" s="272"/>
      <c r="R103" s="272"/>
      <c r="S103" s="272"/>
    </row>
    <row r="104" spans="1:19" s="202" customFormat="1" ht="57" customHeight="1" x14ac:dyDescent="0.3">
      <c r="A104" s="359">
        <v>25</v>
      </c>
      <c r="B104" s="467" t="s">
        <v>356</v>
      </c>
      <c r="C104" s="467"/>
      <c r="D104" s="439">
        <v>0.01</v>
      </c>
      <c r="E104" s="453" t="s">
        <v>351</v>
      </c>
      <c r="F104" s="453" t="s">
        <v>357</v>
      </c>
      <c r="G104" s="453" t="s">
        <v>246</v>
      </c>
      <c r="H104" s="225" t="s">
        <v>843</v>
      </c>
      <c r="I104" s="199">
        <v>0.5</v>
      </c>
      <c r="J104" s="230" t="s">
        <v>354</v>
      </c>
      <c r="K104" s="200">
        <v>44743</v>
      </c>
      <c r="L104" s="200">
        <v>44772</v>
      </c>
      <c r="M104" s="225" t="s">
        <v>358</v>
      </c>
      <c r="N104" s="267"/>
      <c r="O104" s="267"/>
      <c r="P104" s="267"/>
      <c r="Q104" s="272"/>
      <c r="R104" s="272"/>
      <c r="S104" s="272"/>
    </row>
    <row r="105" spans="1:19" s="202" customFormat="1" ht="57" customHeight="1" x14ac:dyDescent="0.3">
      <c r="A105" s="359"/>
      <c r="B105" s="467"/>
      <c r="C105" s="467"/>
      <c r="D105" s="440"/>
      <c r="E105" s="453"/>
      <c r="F105" s="453"/>
      <c r="G105" s="453"/>
      <c r="H105" s="225" t="s">
        <v>844</v>
      </c>
      <c r="I105" s="199">
        <v>0.5</v>
      </c>
      <c r="J105" s="255" t="s">
        <v>354</v>
      </c>
      <c r="K105" s="200">
        <v>44896</v>
      </c>
      <c r="L105" s="200">
        <v>44910</v>
      </c>
      <c r="M105" s="225" t="s">
        <v>359</v>
      </c>
      <c r="N105" s="267"/>
      <c r="O105" s="267"/>
      <c r="P105" s="267"/>
      <c r="Q105" s="272"/>
      <c r="R105" s="272"/>
      <c r="S105" s="272"/>
    </row>
    <row r="106" spans="1:19" s="202" customFormat="1" ht="57" customHeight="1" x14ac:dyDescent="0.3">
      <c r="A106" s="359">
        <v>26</v>
      </c>
      <c r="B106" s="360" t="s">
        <v>622</v>
      </c>
      <c r="C106" s="360"/>
      <c r="D106" s="439">
        <v>0.01</v>
      </c>
      <c r="E106" s="453" t="s">
        <v>351</v>
      </c>
      <c r="F106" s="453" t="s">
        <v>360</v>
      </c>
      <c r="G106" s="453" t="s">
        <v>246</v>
      </c>
      <c r="H106" s="467" t="s">
        <v>623</v>
      </c>
      <c r="I106" s="199">
        <v>0.5</v>
      </c>
      <c r="J106" s="230" t="s">
        <v>354</v>
      </c>
      <c r="K106" s="200">
        <v>44743</v>
      </c>
      <c r="L106" s="200">
        <v>44772</v>
      </c>
      <c r="M106" s="225" t="s">
        <v>361</v>
      </c>
      <c r="N106" s="267"/>
      <c r="O106" s="267"/>
      <c r="P106" s="267"/>
      <c r="Q106" s="272"/>
      <c r="R106" s="272"/>
      <c r="S106" s="272"/>
    </row>
    <row r="107" spans="1:19" s="202" customFormat="1" ht="57" customHeight="1" x14ac:dyDescent="0.3">
      <c r="A107" s="359"/>
      <c r="B107" s="360"/>
      <c r="C107" s="360"/>
      <c r="D107" s="440"/>
      <c r="E107" s="453"/>
      <c r="F107" s="453"/>
      <c r="G107" s="453"/>
      <c r="H107" s="467"/>
      <c r="I107" s="199">
        <v>0.5</v>
      </c>
      <c r="J107" s="230" t="s">
        <v>354</v>
      </c>
      <c r="K107" s="200">
        <v>44896</v>
      </c>
      <c r="L107" s="200">
        <v>44910</v>
      </c>
      <c r="M107" s="225" t="s">
        <v>362</v>
      </c>
      <c r="N107" s="267"/>
      <c r="O107" s="267"/>
      <c r="P107" s="267"/>
      <c r="Q107" s="272"/>
      <c r="R107" s="272"/>
      <c r="S107" s="272"/>
    </row>
    <row r="108" spans="1:19" s="202" customFormat="1" ht="72" customHeight="1" x14ac:dyDescent="0.3">
      <c r="A108" s="359">
        <v>27</v>
      </c>
      <c r="B108" s="467" t="s">
        <v>363</v>
      </c>
      <c r="C108" s="467"/>
      <c r="D108" s="438">
        <v>0.01</v>
      </c>
      <c r="E108" s="453" t="s">
        <v>351</v>
      </c>
      <c r="F108" s="453" t="s">
        <v>364</v>
      </c>
      <c r="G108" s="453" t="s">
        <v>246</v>
      </c>
      <c r="H108" s="225" t="s">
        <v>675</v>
      </c>
      <c r="I108" s="199">
        <v>0.34</v>
      </c>
      <c r="J108" s="230" t="s">
        <v>354</v>
      </c>
      <c r="K108" s="200">
        <v>44562</v>
      </c>
      <c r="L108" s="200">
        <v>44620</v>
      </c>
      <c r="M108" s="225" t="s">
        <v>555</v>
      </c>
      <c r="N108" s="267"/>
      <c r="O108" s="267"/>
      <c r="P108" s="267"/>
      <c r="Q108" s="272"/>
      <c r="R108" s="272"/>
      <c r="S108" s="272"/>
    </row>
    <row r="109" spans="1:19" s="202" customFormat="1" ht="57" customHeight="1" x14ac:dyDescent="0.3">
      <c r="A109" s="359"/>
      <c r="B109" s="467"/>
      <c r="C109" s="467"/>
      <c r="D109" s="438"/>
      <c r="E109" s="453"/>
      <c r="F109" s="453"/>
      <c r="G109" s="453"/>
      <c r="H109" s="515" t="s">
        <v>845</v>
      </c>
      <c r="I109" s="199">
        <v>0.33</v>
      </c>
      <c r="J109" s="230" t="s">
        <v>354</v>
      </c>
      <c r="K109" s="200">
        <v>44562</v>
      </c>
      <c r="L109" s="200">
        <v>44742</v>
      </c>
      <c r="M109" s="225" t="s">
        <v>365</v>
      </c>
      <c r="N109" s="267"/>
      <c r="O109" s="267"/>
      <c r="P109" s="267"/>
      <c r="Q109" s="272"/>
      <c r="R109" s="272"/>
      <c r="S109" s="272"/>
    </row>
    <row r="110" spans="1:19" s="202" customFormat="1" ht="57" customHeight="1" x14ac:dyDescent="0.3">
      <c r="A110" s="359"/>
      <c r="B110" s="467"/>
      <c r="C110" s="467"/>
      <c r="D110" s="438"/>
      <c r="E110" s="453"/>
      <c r="F110" s="453"/>
      <c r="G110" s="453"/>
      <c r="H110" s="515"/>
      <c r="I110" s="296">
        <v>0.33</v>
      </c>
      <c r="J110" s="230" t="s">
        <v>354</v>
      </c>
      <c r="K110" s="194">
        <v>44743</v>
      </c>
      <c r="L110" s="194">
        <v>44925</v>
      </c>
      <c r="M110" s="225" t="s">
        <v>366</v>
      </c>
      <c r="N110" s="267"/>
      <c r="O110" s="267"/>
      <c r="P110" s="267"/>
      <c r="Q110" s="272"/>
      <c r="R110" s="272"/>
      <c r="S110" s="272"/>
    </row>
    <row r="111" spans="1:19" s="202" customFormat="1" ht="57" hidden="1" customHeight="1" x14ac:dyDescent="0.3">
      <c r="A111" s="240"/>
      <c r="B111" s="449"/>
      <c r="C111" s="450"/>
      <c r="D111" s="450"/>
      <c r="E111" s="450"/>
      <c r="F111" s="450"/>
      <c r="G111" s="450"/>
      <c r="H111" s="450"/>
      <c r="I111" s="450"/>
      <c r="J111" s="450"/>
      <c r="K111" s="450"/>
      <c r="L111" s="450"/>
      <c r="M111" s="451"/>
      <c r="N111" s="267"/>
      <c r="O111" s="267"/>
      <c r="P111" s="267"/>
      <c r="Q111" s="272"/>
      <c r="R111" s="272"/>
      <c r="S111" s="272"/>
    </row>
    <row r="112" spans="1:19" s="202" customFormat="1" ht="53.25" customHeight="1" x14ac:dyDescent="0.3">
      <c r="A112" s="359">
        <v>28</v>
      </c>
      <c r="B112" s="360" t="s">
        <v>898</v>
      </c>
      <c r="C112" s="360"/>
      <c r="D112" s="438">
        <v>0.02</v>
      </c>
      <c r="E112" s="359" t="s">
        <v>889</v>
      </c>
      <c r="F112" s="359" t="s">
        <v>899</v>
      </c>
      <c r="G112" s="359"/>
      <c r="H112" s="268" t="s">
        <v>900</v>
      </c>
      <c r="I112" s="253">
        <v>0.25</v>
      </c>
      <c r="J112" s="354" t="s">
        <v>714</v>
      </c>
      <c r="K112" s="234">
        <v>44866</v>
      </c>
      <c r="L112" s="234">
        <v>44895</v>
      </c>
      <c r="M112" s="219" t="s">
        <v>457</v>
      </c>
      <c r="N112" s="267"/>
      <c r="O112" s="267"/>
      <c r="P112" s="267"/>
      <c r="Q112" s="272"/>
      <c r="R112" s="272"/>
      <c r="S112" s="272"/>
    </row>
    <row r="113" spans="1:19" s="202" customFormat="1" ht="53.25" customHeight="1" x14ac:dyDescent="0.3">
      <c r="A113" s="359"/>
      <c r="B113" s="360"/>
      <c r="C113" s="360"/>
      <c r="D113" s="438"/>
      <c r="E113" s="359"/>
      <c r="F113" s="359"/>
      <c r="G113" s="359"/>
      <c r="H113" s="360" t="s">
        <v>832</v>
      </c>
      <c r="I113" s="253">
        <v>0.15</v>
      </c>
      <c r="J113" s="355"/>
      <c r="K113" s="234">
        <v>44621</v>
      </c>
      <c r="L113" s="234">
        <v>44650</v>
      </c>
      <c r="M113" s="219" t="s">
        <v>458</v>
      </c>
      <c r="N113" s="267"/>
      <c r="O113" s="267"/>
      <c r="P113" s="267"/>
      <c r="Q113" s="272"/>
      <c r="R113" s="272"/>
      <c r="S113" s="272"/>
    </row>
    <row r="114" spans="1:19" s="202" customFormat="1" ht="53.25" customHeight="1" x14ac:dyDescent="0.3">
      <c r="A114" s="359"/>
      <c r="B114" s="360"/>
      <c r="C114" s="360"/>
      <c r="D114" s="438"/>
      <c r="E114" s="359"/>
      <c r="F114" s="359"/>
      <c r="G114" s="359"/>
      <c r="H114" s="360"/>
      <c r="I114" s="253">
        <v>0.15</v>
      </c>
      <c r="J114" s="356"/>
      <c r="K114" s="234">
        <v>44835</v>
      </c>
      <c r="L114" s="234">
        <v>44864</v>
      </c>
      <c r="M114" s="219" t="s">
        <v>458</v>
      </c>
      <c r="N114" s="267"/>
      <c r="O114" s="267"/>
      <c r="P114" s="267"/>
      <c r="Q114" s="272"/>
      <c r="R114" s="272"/>
      <c r="S114" s="272"/>
    </row>
    <row r="115" spans="1:19" s="202" customFormat="1" ht="53.25" customHeight="1" x14ac:dyDescent="0.3">
      <c r="A115" s="359">
        <v>29</v>
      </c>
      <c r="B115" s="360" t="s">
        <v>671</v>
      </c>
      <c r="C115" s="360"/>
      <c r="D115" s="438">
        <v>0.01</v>
      </c>
      <c r="E115" s="359" t="s">
        <v>889</v>
      </c>
      <c r="F115" s="359" t="s">
        <v>459</v>
      </c>
      <c r="G115" s="364"/>
      <c r="H115" s="357" t="s">
        <v>460</v>
      </c>
      <c r="I115" s="253">
        <v>0.35</v>
      </c>
      <c r="J115" s="354" t="s">
        <v>714</v>
      </c>
      <c r="K115" s="234">
        <v>44652</v>
      </c>
      <c r="L115" s="234">
        <v>44666</v>
      </c>
      <c r="M115" s="219" t="s">
        <v>715</v>
      </c>
      <c r="N115" s="267"/>
      <c r="O115" s="267"/>
      <c r="P115" s="267"/>
      <c r="Q115" s="272"/>
      <c r="R115" s="272"/>
      <c r="S115" s="272"/>
    </row>
    <row r="116" spans="1:19" s="202" customFormat="1" ht="53.25" customHeight="1" x14ac:dyDescent="0.3">
      <c r="A116" s="359"/>
      <c r="B116" s="360"/>
      <c r="C116" s="360"/>
      <c r="D116" s="438"/>
      <c r="E116" s="359"/>
      <c r="F116" s="359"/>
      <c r="G116" s="364"/>
      <c r="H116" s="371"/>
      <c r="I116" s="253">
        <v>0.35</v>
      </c>
      <c r="J116" s="355"/>
      <c r="K116" s="234">
        <v>44743</v>
      </c>
      <c r="L116" s="234">
        <v>44757</v>
      </c>
      <c r="M116" s="219" t="s">
        <v>716</v>
      </c>
      <c r="N116" s="267"/>
      <c r="O116" s="267"/>
      <c r="P116" s="267"/>
      <c r="Q116" s="272"/>
      <c r="R116" s="272"/>
      <c r="S116" s="272"/>
    </row>
    <row r="117" spans="1:19" s="202" customFormat="1" ht="53.25" customHeight="1" x14ac:dyDescent="0.3">
      <c r="A117" s="359"/>
      <c r="B117" s="360"/>
      <c r="C117" s="360"/>
      <c r="D117" s="438"/>
      <c r="E117" s="359"/>
      <c r="F117" s="359"/>
      <c r="G117" s="364"/>
      <c r="H117" s="358"/>
      <c r="I117" s="253">
        <v>0.3</v>
      </c>
      <c r="J117" s="356"/>
      <c r="K117" s="234">
        <v>44835</v>
      </c>
      <c r="L117" s="234">
        <v>44849</v>
      </c>
      <c r="M117" s="219" t="s">
        <v>717</v>
      </c>
      <c r="N117" s="267"/>
      <c r="O117" s="267"/>
      <c r="P117" s="267"/>
      <c r="Q117" s="272"/>
      <c r="R117" s="272"/>
      <c r="S117" s="272"/>
    </row>
    <row r="118" spans="1:19" s="202" customFormat="1" ht="89.25" customHeight="1" x14ac:dyDescent="0.3">
      <c r="A118" s="240">
        <v>30</v>
      </c>
      <c r="B118" s="360" t="s">
        <v>672</v>
      </c>
      <c r="C118" s="360"/>
      <c r="D118" s="293">
        <v>0.01</v>
      </c>
      <c r="E118" s="220" t="s">
        <v>889</v>
      </c>
      <c r="F118" s="220" t="s">
        <v>461</v>
      </c>
      <c r="G118" s="232"/>
      <c r="H118" s="219" t="s">
        <v>672</v>
      </c>
      <c r="I118" s="253">
        <v>1</v>
      </c>
      <c r="J118" s="220" t="s">
        <v>714</v>
      </c>
      <c r="K118" s="234">
        <v>44593</v>
      </c>
      <c r="L118" s="234">
        <v>44651</v>
      </c>
      <c r="M118" s="219" t="s">
        <v>461</v>
      </c>
      <c r="N118" s="267"/>
      <c r="O118" s="267"/>
      <c r="P118" s="267"/>
      <c r="Q118" s="272"/>
      <c r="R118" s="272"/>
      <c r="S118" s="272"/>
    </row>
    <row r="119" spans="1:19" s="202" customFormat="1" ht="72" customHeight="1" x14ac:dyDescent="0.3">
      <c r="A119" s="359">
        <v>31</v>
      </c>
      <c r="B119" s="360" t="s">
        <v>673</v>
      </c>
      <c r="C119" s="360"/>
      <c r="D119" s="439">
        <v>0.01</v>
      </c>
      <c r="E119" s="359" t="s">
        <v>889</v>
      </c>
      <c r="F119" s="359" t="s">
        <v>833</v>
      </c>
      <c r="G119" s="232"/>
      <c r="H119" s="219" t="s">
        <v>834</v>
      </c>
      <c r="I119" s="253">
        <v>0.4</v>
      </c>
      <c r="J119" s="354" t="s">
        <v>714</v>
      </c>
      <c r="K119" s="234">
        <v>44563</v>
      </c>
      <c r="L119" s="234">
        <v>44591</v>
      </c>
      <c r="M119" s="219" t="s">
        <v>462</v>
      </c>
      <c r="N119" s="267"/>
      <c r="O119" s="267"/>
      <c r="P119" s="267"/>
      <c r="Q119" s="272"/>
      <c r="R119" s="272"/>
      <c r="S119" s="272"/>
    </row>
    <row r="120" spans="1:19" s="202" customFormat="1" ht="53.25" customHeight="1" x14ac:dyDescent="0.3">
      <c r="A120" s="359"/>
      <c r="B120" s="360"/>
      <c r="C120" s="360"/>
      <c r="D120" s="440"/>
      <c r="E120" s="359"/>
      <c r="F120" s="359"/>
      <c r="G120" s="232"/>
      <c r="H120" s="219" t="s">
        <v>835</v>
      </c>
      <c r="I120" s="253">
        <v>0.6</v>
      </c>
      <c r="J120" s="356"/>
      <c r="K120" s="234">
        <v>44743</v>
      </c>
      <c r="L120" s="234">
        <v>44772</v>
      </c>
      <c r="M120" s="219" t="s">
        <v>463</v>
      </c>
      <c r="N120" s="267"/>
      <c r="O120" s="267"/>
      <c r="P120" s="267"/>
      <c r="Q120" s="272"/>
      <c r="R120" s="272"/>
      <c r="S120" s="272"/>
    </row>
    <row r="121" spans="1:19" s="202" customFormat="1" ht="53.25" customHeight="1" x14ac:dyDescent="0.3">
      <c r="A121" s="359">
        <v>32</v>
      </c>
      <c r="B121" s="360" t="s">
        <v>464</v>
      </c>
      <c r="C121" s="360"/>
      <c r="D121" s="363">
        <v>0.01</v>
      </c>
      <c r="E121" s="359" t="s">
        <v>889</v>
      </c>
      <c r="F121" s="359" t="s">
        <v>718</v>
      </c>
      <c r="G121" s="364"/>
      <c r="H121" s="357" t="s">
        <v>836</v>
      </c>
      <c r="I121" s="253">
        <v>0.35</v>
      </c>
      <c r="J121" s="359" t="s">
        <v>714</v>
      </c>
      <c r="K121" s="234">
        <v>44562</v>
      </c>
      <c r="L121" s="234">
        <v>44666</v>
      </c>
      <c r="M121" s="219" t="s">
        <v>837</v>
      </c>
      <c r="N121" s="267"/>
      <c r="O121" s="267"/>
      <c r="P121" s="267"/>
      <c r="Q121" s="272"/>
      <c r="R121" s="272"/>
      <c r="S121" s="272"/>
    </row>
    <row r="122" spans="1:19" s="202" customFormat="1" ht="53.25" customHeight="1" x14ac:dyDescent="0.3">
      <c r="A122" s="359"/>
      <c r="B122" s="360"/>
      <c r="C122" s="360"/>
      <c r="D122" s="364"/>
      <c r="E122" s="359"/>
      <c r="F122" s="359"/>
      <c r="G122" s="364"/>
      <c r="H122" s="371"/>
      <c r="I122" s="253">
        <v>0.35</v>
      </c>
      <c r="J122" s="359"/>
      <c r="K122" s="234">
        <v>44652</v>
      </c>
      <c r="L122" s="234">
        <v>44757</v>
      </c>
      <c r="M122" s="238" t="s">
        <v>838</v>
      </c>
      <c r="N122" s="267"/>
      <c r="O122" s="267"/>
      <c r="P122" s="267"/>
      <c r="Q122" s="272"/>
      <c r="R122" s="272"/>
      <c r="S122" s="272"/>
    </row>
    <row r="123" spans="1:19" s="202" customFormat="1" ht="79.5" customHeight="1" x14ac:dyDescent="0.3">
      <c r="A123" s="359"/>
      <c r="B123" s="360"/>
      <c r="C123" s="360"/>
      <c r="D123" s="364"/>
      <c r="E123" s="359"/>
      <c r="F123" s="359"/>
      <c r="G123" s="364"/>
      <c r="H123" s="358"/>
      <c r="I123" s="253">
        <v>0.3</v>
      </c>
      <c r="J123" s="359"/>
      <c r="K123" s="234">
        <v>44743</v>
      </c>
      <c r="L123" s="234">
        <v>44849</v>
      </c>
      <c r="M123" s="238" t="s">
        <v>839</v>
      </c>
      <c r="N123" s="267"/>
      <c r="O123" s="267"/>
      <c r="P123" s="267"/>
      <c r="Q123" s="272"/>
      <c r="R123" s="272"/>
      <c r="S123" s="272"/>
    </row>
    <row r="124" spans="1:19" s="202" customFormat="1" ht="72" customHeight="1" x14ac:dyDescent="0.3">
      <c r="A124" s="354">
        <v>33</v>
      </c>
      <c r="B124" s="392" t="s">
        <v>465</v>
      </c>
      <c r="C124" s="393"/>
      <c r="D124" s="368">
        <v>0.02</v>
      </c>
      <c r="E124" s="354" t="s">
        <v>889</v>
      </c>
      <c r="F124" s="354" t="s">
        <v>631</v>
      </c>
      <c r="G124" s="452"/>
      <c r="H124" s="219" t="s">
        <v>840</v>
      </c>
      <c r="I124" s="253">
        <v>0.2</v>
      </c>
      <c r="J124" s="359" t="s">
        <v>456</v>
      </c>
      <c r="K124" s="234">
        <v>44593</v>
      </c>
      <c r="L124" s="234">
        <v>44620</v>
      </c>
      <c r="M124" s="219" t="s">
        <v>841</v>
      </c>
      <c r="N124" s="267"/>
      <c r="O124" s="267"/>
      <c r="P124" s="267"/>
      <c r="Q124" s="272"/>
      <c r="R124" s="272"/>
      <c r="S124" s="272"/>
    </row>
    <row r="125" spans="1:19" s="202" customFormat="1" ht="53.25" customHeight="1" x14ac:dyDescent="0.3">
      <c r="A125" s="355"/>
      <c r="B125" s="396"/>
      <c r="C125" s="397"/>
      <c r="D125" s="375"/>
      <c r="E125" s="355"/>
      <c r="F125" s="355"/>
      <c r="G125" s="375"/>
      <c r="H125" s="219" t="s">
        <v>719</v>
      </c>
      <c r="I125" s="253">
        <v>0.2</v>
      </c>
      <c r="J125" s="359"/>
      <c r="K125" s="234">
        <v>44593</v>
      </c>
      <c r="L125" s="234">
        <v>44620</v>
      </c>
      <c r="M125" s="219" t="s">
        <v>842</v>
      </c>
      <c r="N125" s="267"/>
      <c r="O125" s="267"/>
      <c r="P125" s="267"/>
      <c r="Q125" s="272"/>
      <c r="R125" s="272"/>
      <c r="S125" s="272"/>
    </row>
    <row r="126" spans="1:19" s="202" customFormat="1" ht="53.25" customHeight="1" x14ac:dyDescent="0.3">
      <c r="A126" s="355"/>
      <c r="B126" s="396"/>
      <c r="C126" s="397"/>
      <c r="D126" s="375"/>
      <c r="E126" s="355"/>
      <c r="F126" s="355"/>
      <c r="G126" s="375"/>
      <c r="H126" s="357" t="s">
        <v>720</v>
      </c>
      <c r="I126" s="253">
        <v>0.3</v>
      </c>
      <c r="J126" s="359"/>
      <c r="K126" s="234">
        <v>44713</v>
      </c>
      <c r="L126" s="234">
        <v>44742</v>
      </c>
      <c r="M126" s="219" t="s">
        <v>631</v>
      </c>
      <c r="N126" s="267"/>
      <c r="O126" s="267"/>
      <c r="P126" s="267"/>
      <c r="Q126" s="272"/>
      <c r="R126" s="272"/>
      <c r="S126" s="272"/>
    </row>
    <row r="127" spans="1:19" s="202" customFormat="1" ht="53.25" customHeight="1" x14ac:dyDescent="0.3">
      <c r="A127" s="356"/>
      <c r="B127" s="394"/>
      <c r="C127" s="395"/>
      <c r="D127" s="376"/>
      <c r="E127" s="356"/>
      <c r="F127" s="356"/>
      <c r="G127" s="376"/>
      <c r="H127" s="358"/>
      <c r="I127" s="253">
        <v>0.3</v>
      </c>
      <c r="J127" s="220"/>
      <c r="K127" s="234">
        <v>44896</v>
      </c>
      <c r="L127" s="234">
        <v>44925</v>
      </c>
      <c r="M127" s="219" t="s">
        <v>631</v>
      </c>
      <c r="N127" s="267"/>
      <c r="O127" s="267"/>
      <c r="P127" s="267"/>
      <c r="Q127" s="272"/>
      <c r="R127" s="272"/>
      <c r="S127" s="272"/>
    </row>
    <row r="128" spans="1:19" s="202" customFormat="1" ht="53.25" customHeight="1" x14ac:dyDescent="0.3">
      <c r="A128" s="359">
        <v>34</v>
      </c>
      <c r="B128" s="360" t="s">
        <v>620</v>
      </c>
      <c r="C128" s="360"/>
      <c r="D128" s="368">
        <v>0.01</v>
      </c>
      <c r="E128" s="359" t="s">
        <v>397</v>
      </c>
      <c r="F128" s="359" t="s">
        <v>640</v>
      </c>
      <c r="G128" s="364"/>
      <c r="H128" s="219" t="s">
        <v>638</v>
      </c>
      <c r="I128" s="253">
        <v>0.5</v>
      </c>
      <c r="J128" s="220" t="s">
        <v>341</v>
      </c>
      <c r="K128" s="234">
        <v>44621</v>
      </c>
      <c r="L128" s="234">
        <v>44652</v>
      </c>
      <c r="M128" s="238" t="s">
        <v>674</v>
      </c>
      <c r="N128" s="267"/>
      <c r="O128" s="267"/>
      <c r="P128" s="267"/>
      <c r="Q128" s="272"/>
      <c r="R128" s="272"/>
      <c r="S128" s="272"/>
    </row>
    <row r="129" spans="1:19" s="202" customFormat="1" ht="53.25" customHeight="1" x14ac:dyDescent="0.3">
      <c r="A129" s="359"/>
      <c r="B129" s="360"/>
      <c r="C129" s="360"/>
      <c r="D129" s="375"/>
      <c r="E129" s="359"/>
      <c r="F129" s="359"/>
      <c r="G129" s="364"/>
      <c r="H129" s="219" t="s">
        <v>639</v>
      </c>
      <c r="I129" s="253">
        <v>0.5</v>
      </c>
      <c r="J129" s="220" t="s">
        <v>341</v>
      </c>
      <c r="K129" s="234">
        <v>44682</v>
      </c>
      <c r="L129" s="234">
        <v>44743</v>
      </c>
      <c r="M129" s="219" t="s">
        <v>640</v>
      </c>
      <c r="N129" s="267"/>
      <c r="O129" s="267"/>
      <c r="P129" s="267"/>
      <c r="Q129" s="272"/>
      <c r="R129" s="272"/>
      <c r="S129" s="272"/>
    </row>
    <row r="130" spans="1:19" s="202" customFormat="1" ht="53.25" hidden="1" customHeight="1" x14ac:dyDescent="0.3">
      <c r="A130" s="271"/>
      <c r="B130" s="449"/>
      <c r="C130" s="450"/>
      <c r="D130" s="450"/>
      <c r="E130" s="450"/>
      <c r="F130" s="450"/>
      <c r="G130" s="450"/>
      <c r="H130" s="450"/>
      <c r="I130" s="450"/>
      <c r="J130" s="450"/>
      <c r="K130" s="450"/>
      <c r="L130" s="450"/>
      <c r="M130" s="451"/>
      <c r="N130" s="267"/>
      <c r="O130" s="267"/>
      <c r="P130" s="267"/>
      <c r="Q130" s="272"/>
      <c r="R130" s="272"/>
      <c r="S130" s="272"/>
    </row>
    <row r="131" spans="1:19" s="202" customFormat="1" ht="53.25" customHeight="1" x14ac:dyDescent="0.3">
      <c r="A131" s="359">
        <v>35</v>
      </c>
      <c r="B131" s="360" t="s">
        <v>648</v>
      </c>
      <c r="C131" s="360"/>
      <c r="D131" s="363">
        <v>0.02</v>
      </c>
      <c r="E131" s="359" t="s">
        <v>397</v>
      </c>
      <c r="F131" s="359" t="s">
        <v>600</v>
      </c>
      <c r="G131" s="354"/>
      <c r="H131" s="360" t="s">
        <v>599</v>
      </c>
      <c r="I131" s="253">
        <v>0.3</v>
      </c>
      <c r="J131" s="359" t="s">
        <v>390</v>
      </c>
      <c r="K131" s="206">
        <v>44682</v>
      </c>
      <c r="L131" s="234">
        <v>44711</v>
      </c>
      <c r="M131" s="219" t="s">
        <v>601</v>
      </c>
      <c r="N131" s="267"/>
      <c r="O131" s="267"/>
      <c r="P131" s="267"/>
      <c r="Q131" s="272"/>
      <c r="R131" s="272"/>
      <c r="S131" s="272"/>
    </row>
    <row r="132" spans="1:19" s="202" customFormat="1" ht="53.25" customHeight="1" x14ac:dyDescent="0.3">
      <c r="A132" s="359"/>
      <c r="B132" s="360"/>
      <c r="C132" s="360"/>
      <c r="D132" s="363"/>
      <c r="E132" s="359"/>
      <c r="F132" s="359"/>
      <c r="G132" s="355"/>
      <c r="H132" s="360"/>
      <c r="I132" s="253">
        <v>0.3</v>
      </c>
      <c r="J132" s="359"/>
      <c r="K132" s="206">
        <v>44805</v>
      </c>
      <c r="L132" s="234">
        <v>44834</v>
      </c>
      <c r="M132" s="219" t="s">
        <v>601</v>
      </c>
      <c r="N132" s="267"/>
      <c r="O132" s="267"/>
      <c r="P132" s="267"/>
      <c r="Q132" s="272"/>
      <c r="R132" s="272"/>
      <c r="S132" s="272"/>
    </row>
    <row r="133" spans="1:19" s="202" customFormat="1" ht="53.25" customHeight="1" x14ac:dyDescent="0.3">
      <c r="A133" s="359"/>
      <c r="B133" s="360"/>
      <c r="C133" s="360"/>
      <c r="D133" s="363"/>
      <c r="E133" s="359"/>
      <c r="F133" s="359"/>
      <c r="G133" s="356"/>
      <c r="H133" s="360"/>
      <c r="I133" s="253">
        <v>0.4</v>
      </c>
      <c r="J133" s="359"/>
      <c r="K133" s="206">
        <v>44896</v>
      </c>
      <c r="L133" s="234">
        <v>44910</v>
      </c>
      <c r="M133" s="219" t="s">
        <v>601</v>
      </c>
      <c r="N133" s="267"/>
      <c r="O133" s="267"/>
      <c r="P133" s="267"/>
      <c r="Q133" s="272"/>
      <c r="R133" s="272"/>
      <c r="S133" s="272"/>
    </row>
    <row r="134" spans="1:19" s="202" customFormat="1" ht="53.25" customHeight="1" x14ac:dyDescent="0.3">
      <c r="A134" s="354">
        <v>36</v>
      </c>
      <c r="B134" s="360" t="s">
        <v>634</v>
      </c>
      <c r="C134" s="360"/>
      <c r="D134" s="363">
        <v>0.01</v>
      </c>
      <c r="E134" s="354" t="s">
        <v>397</v>
      </c>
      <c r="F134" s="359" t="s">
        <v>602</v>
      </c>
      <c r="G134" s="354"/>
      <c r="H134" s="360" t="s">
        <v>632</v>
      </c>
      <c r="I134" s="253">
        <v>0.5</v>
      </c>
      <c r="J134" s="359" t="s">
        <v>390</v>
      </c>
      <c r="K134" s="206">
        <v>44805</v>
      </c>
      <c r="L134" s="234">
        <v>44834</v>
      </c>
      <c r="M134" s="219" t="s">
        <v>606</v>
      </c>
      <c r="N134" s="267"/>
      <c r="O134" s="267"/>
      <c r="P134" s="267"/>
      <c r="Q134" s="272"/>
      <c r="R134" s="272"/>
      <c r="S134" s="272"/>
    </row>
    <row r="135" spans="1:19" s="202" customFormat="1" ht="53.25" customHeight="1" x14ac:dyDescent="0.3">
      <c r="A135" s="356"/>
      <c r="B135" s="360"/>
      <c r="C135" s="360"/>
      <c r="D135" s="363"/>
      <c r="E135" s="356"/>
      <c r="F135" s="359"/>
      <c r="G135" s="356"/>
      <c r="H135" s="360"/>
      <c r="I135" s="253">
        <v>0.5</v>
      </c>
      <c r="J135" s="359"/>
      <c r="K135" s="206">
        <v>44896</v>
      </c>
      <c r="L135" s="234">
        <v>44910</v>
      </c>
      <c r="M135" s="219" t="s">
        <v>607</v>
      </c>
      <c r="N135" s="267"/>
      <c r="O135" s="267"/>
      <c r="P135" s="267"/>
      <c r="Q135" s="272"/>
      <c r="R135" s="272"/>
      <c r="S135" s="272"/>
    </row>
    <row r="136" spans="1:19" s="202" customFormat="1" ht="83.25" customHeight="1" x14ac:dyDescent="0.3">
      <c r="A136" s="237">
        <v>37</v>
      </c>
      <c r="B136" s="441" t="s">
        <v>829</v>
      </c>
      <c r="C136" s="442"/>
      <c r="D136" s="291">
        <v>0.01</v>
      </c>
      <c r="E136" s="220" t="s">
        <v>397</v>
      </c>
      <c r="F136" s="220" t="s">
        <v>633</v>
      </c>
      <c r="G136" s="218"/>
      <c r="H136" s="219" t="s">
        <v>830</v>
      </c>
      <c r="I136" s="253">
        <v>1</v>
      </c>
      <c r="J136" s="220" t="s">
        <v>390</v>
      </c>
      <c r="K136" s="206">
        <v>44652</v>
      </c>
      <c r="L136" s="234">
        <v>44742</v>
      </c>
      <c r="M136" s="219" t="s">
        <v>633</v>
      </c>
      <c r="N136" s="267"/>
      <c r="O136" s="267"/>
      <c r="P136" s="267"/>
      <c r="Q136" s="272"/>
      <c r="R136" s="272"/>
      <c r="S136" s="272"/>
    </row>
    <row r="137" spans="1:19" s="202" customFormat="1" ht="83.25" customHeight="1" x14ac:dyDescent="0.3">
      <c r="A137" s="240">
        <v>38</v>
      </c>
      <c r="B137" s="441" t="s">
        <v>608</v>
      </c>
      <c r="C137" s="442"/>
      <c r="D137" s="291">
        <v>0.02</v>
      </c>
      <c r="E137" s="220" t="s">
        <v>397</v>
      </c>
      <c r="F137" s="220" t="s">
        <v>609</v>
      </c>
      <c r="G137" s="218"/>
      <c r="H137" s="219" t="s">
        <v>611</v>
      </c>
      <c r="I137" s="253">
        <v>1</v>
      </c>
      <c r="J137" s="220" t="s">
        <v>390</v>
      </c>
      <c r="K137" s="206">
        <v>44562</v>
      </c>
      <c r="L137" s="234">
        <v>44590</v>
      </c>
      <c r="M137" s="219" t="s">
        <v>610</v>
      </c>
      <c r="N137" s="267"/>
      <c r="O137" s="267"/>
      <c r="P137" s="267"/>
      <c r="Q137" s="272"/>
      <c r="R137" s="272"/>
      <c r="S137" s="272"/>
    </row>
    <row r="138" spans="1:19" s="202" customFormat="1" ht="60.75" hidden="1" customHeight="1" x14ac:dyDescent="0.3">
      <c r="A138" s="271"/>
      <c r="B138" s="449"/>
      <c r="C138" s="450"/>
      <c r="D138" s="450"/>
      <c r="E138" s="450"/>
      <c r="F138" s="450"/>
      <c r="G138" s="450"/>
      <c r="H138" s="450"/>
      <c r="I138" s="450"/>
      <c r="J138" s="450"/>
      <c r="K138" s="450"/>
      <c r="L138" s="450"/>
      <c r="M138" s="451"/>
      <c r="N138" s="267"/>
      <c r="O138" s="267"/>
      <c r="P138" s="267"/>
      <c r="Q138" s="272"/>
      <c r="R138" s="272"/>
      <c r="S138" s="272"/>
    </row>
    <row r="139" spans="1:19" s="202" customFormat="1" ht="53.25" customHeight="1" x14ac:dyDescent="0.3">
      <c r="A139" s="359">
        <v>39</v>
      </c>
      <c r="B139" s="360" t="s">
        <v>453</v>
      </c>
      <c r="C139" s="360"/>
      <c r="D139" s="368">
        <v>0.02</v>
      </c>
      <c r="E139" s="359" t="s">
        <v>889</v>
      </c>
      <c r="F139" s="359" t="s">
        <v>831</v>
      </c>
      <c r="G139" s="359">
        <v>0</v>
      </c>
      <c r="H139" s="406" t="s">
        <v>704</v>
      </c>
      <c r="I139" s="205">
        <v>0.25</v>
      </c>
      <c r="J139" s="454" t="s">
        <v>705</v>
      </c>
      <c r="K139" s="206">
        <v>44646</v>
      </c>
      <c r="L139" s="206">
        <v>44650</v>
      </c>
      <c r="M139" s="219" t="s">
        <v>706</v>
      </c>
      <c r="N139" s="267"/>
      <c r="O139" s="267"/>
      <c r="P139" s="267"/>
      <c r="Q139" s="272"/>
      <c r="R139" s="272"/>
      <c r="S139" s="272"/>
    </row>
    <row r="140" spans="1:19" s="202" customFormat="1" ht="53.25" customHeight="1" x14ac:dyDescent="0.3">
      <c r="A140" s="359"/>
      <c r="B140" s="360"/>
      <c r="C140" s="360"/>
      <c r="D140" s="369"/>
      <c r="E140" s="359"/>
      <c r="F140" s="359"/>
      <c r="G140" s="359"/>
      <c r="H140" s="407"/>
      <c r="I140" s="205">
        <v>0.25</v>
      </c>
      <c r="J140" s="455"/>
      <c r="K140" s="206">
        <v>44738</v>
      </c>
      <c r="L140" s="206">
        <v>44742</v>
      </c>
      <c r="M140" s="238" t="s">
        <v>707</v>
      </c>
      <c r="N140" s="267"/>
      <c r="O140" s="267"/>
      <c r="P140" s="267"/>
      <c r="Q140" s="272"/>
      <c r="R140" s="272"/>
      <c r="S140" s="272"/>
    </row>
    <row r="141" spans="1:19" s="202" customFormat="1" ht="53.25" customHeight="1" x14ac:dyDescent="0.3">
      <c r="A141" s="359"/>
      <c r="B141" s="360"/>
      <c r="C141" s="360"/>
      <c r="D141" s="369"/>
      <c r="E141" s="359"/>
      <c r="F141" s="359"/>
      <c r="G141" s="359"/>
      <c r="H141" s="407"/>
      <c r="I141" s="205">
        <v>0.25</v>
      </c>
      <c r="J141" s="455"/>
      <c r="K141" s="206">
        <v>44830</v>
      </c>
      <c r="L141" s="206" t="s">
        <v>455</v>
      </c>
      <c r="M141" s="238" t="s">
        <v>708</v>
      </c>
      <c r="N141" s="267"/>
      <c r="O141" s="267"/>
      <c r="P141" s="267"/>
      <c r="Q141" s="272"/>
      <c r="R141" s="272"/>
      <c r="S141" s="272"/>
    </row>
    <row r="142" spans="1:19" s="202" customFormat="1" ht="53.25" customHeight="1" x14ac:dyDescent="0.3">
      <c r="A142" s="359"/>
      <c r="B142" s="360"/>
      <c r="C142" s="360"/>
      <c r="D142" s="370"/>
      <c r="E142" s="359"/>
      <c r="F142" s="359"/>
      <c r="G142" s="359"/>
      <c r="H142" s="408"/>
      <c r="I142" s="205">
        <v>0.25</v>
      </c>
      <c r="J142" s="456"/>
      <c r="K142" s="206">
        <v>44922</v>
      </c>
      <c r="L142" s="206">
        <v>44926</v>
      </c>
      <c r="M142" s="238" t="s">
        <v>709</v>
      </c>
      <c r="N142" s="267"/>
      <c r="O142" s="267"/>
      <c r="P142" s="267"/>
      <c r="Q142" s="272"/>
      <c r="R142" s="272"/>
      <c r="S142" s="272"/>
    </row>
    <row r="143" spans="1:19" s="202" customFormat="1" ht="53.25" hidden="1" customHeight="1" x14ac:dyDescent="0.3">
      <c r="A143" s="271"/>
      <c r="B143" s="449"/>
      <c r="C143" s="450"/>
      <c r="D143" s="450"/>
      <c r="E143" s="450"/>
      <c r="F143" s="450"/>
      <c r="G143" s="450"/>
      <c r="H143" s="450"/>
      <c r="I143" s="450"/>
      <c r="J143" s="450"/>
      <c r="K143" s="450"/>
      <c r="L143" s="450"/>
      <c r="M143" s="451"/>
      <c r="N143" s="290"/>
      <c r="O143" s="290"/>
      <c r="P143" s="290"/>
      <c r="Q143" s="290"/>
      <c r="R143" s="290"/>
      <c r="S143" s="290"/>
    </row>
    <row r="144" spans="1:19" s="202" customFormat="1" ht="87" customHeight="1" x14ac:dyDescent="0.3">
      <c r="A144" s="359">
        <v>40</v>
      </c>
      <c r="B144" s="360" t="s">
        <v>579</v>
      </c>
      <c r="C144" s="360"/>
      <c r="D144" s="363">
        <v>0.01</v>
      </c>
      <c r="E144" s="359" t="s">
        <v>250</v>
      </c>
      <c r="F144" s="359" t="s">
        <v>580</v>
      </c>
      <c r="G144" s="359" t="s">
        <v>246</v>
      </c>
      <c r="H144" s="360" t="s">
        <v>581</v>
      </c>
      <c r="I144" s="203">
        <v>0.5</v>
      </c>
      <c r="J144" s="359" t="s">
        <v>582</v>
      </c>
      <c r="K144" s="234">
        <v>44743</v>
      </c>
      <c r="L144" s="234">
        <v>44773</v>
      </c>
      <c r="M144" s="219" t="s">
        <v>649</v>
      </c>
    </row>
    <row r="145" spans="1:19" s="202" customFormat="1" ht="70.5" customHeight="1" x14ac:dyDescent="0.3">
      <c r="A145" s="359"/>
      <c r="B145" s="360"/>
      <c r="C145" s="360"/>
      <c r="D145" s="363"/>
      <c r="E145" s="359"/>
      <c r="F145" s="359"/>
      <c r="G145" s="359"/>
      <c r="H145" s="360"/>
      <c r="I145" s="203">
        <v>0.5</v>
      </c>
      <c r="J145" s="359"/>
      <c r="K145" s="234">
        <v>44896</v>
      </c>
      <c r="L145" s="234">
        <v>44926</v>
      </c>
      <c r="M145" s="219" t="s">
        <v>583</v>
      </c>
    </row>
    <row r="146" spans="1:19" s="202" customFormat="1" ht="81.75" customHeight="1" x14ac:dyDescent="0.3">
      <c r="A146" s="240">
        <v>41</v>
      </c>
      <c r="B146" s="360" t="s">
        <v>584</v>
      </c>
      <c r="C146" s="360"/>
      <c r="D146" s="291">
        <v>0.01</v>
      </c>
      <c r="E146" s="271" t="s">
        <v>888</v>
      </c>
      <c r="F146" s="271" t="s">
        <v>585</v>
      </c>
      <c r="G146" s="271" t="s">
        <v>246</v>
      </c>
      <c r="H146" s="268" t="s">
        <v>586</v>
      </c>
      <c r="I146" s="280">
        <v>1</v>
      </c>
      <c r="J146" s="271" t="s">
        <v>587</v>
      </c>
      <c r="K146" s="277">
        <v>44562</v>
      </c>
      <c r="L146" s="277">
        <v>44620</v>
      </c>
      <c r="M146" s="268" t="s">
        <v>588</v>
      </c>
    </row>
    <row r="147" spans="1:19" s="202" customFormat="1" ht="154.5" customHeight="1" x14ac:dyDescent="0.3">
      <c r="A147" s="240">
        <v>42</v>
      </c>
      <c r="B147" s="360" t="s">
        <v>596</v>
      </c>
      <c r="C147" s="360"/>
      <c r="D147" s="291">
        <v>0.02</v>
      </c>
      <c r="E147" s="271" t="s">
        <v>888</v>
      </c>
      <c r="F147" s="271" t="s">
        <v>597</v>
      </c>
      <c r="G147" s="271" t="s">
        <v>246</v>
      </c>
      <c r="H147" s="268" t="s">
        <v>598</v>
      </c>
      <c r="I147" s="280">
        <v>1</v>
      </c>
      <c r="J147" s="271" t="s">
        <v>595</v>
      </c>
      <c r="K147" s="277">
        <v>44743</v>
      </c>
      <c r="L147" s="277" t="s">
        <v>502</v>
      </c>
      <c r="M147" s="268" t="s">
        <v>597</v>
      </c>
    </row>
    <row r="148" spans="1:19" s="202" customFormat="1" ht="65.25" customHeight="1" x14ac:dyDescent="0.3">
      <c r="A148" s="354">
        <v>43</v>
      </c>
      <c r="B148" s="392" t="s">
        <v>572</v>
      </c>
      <c r="C148" s="393"/>
      <c r="D148" s="368">
        <v>0.02</v>
      </c>
      <c r="E148" s="354" t="s">
        <v>397</v>
      </c>
      <c r="F148" s="354" t="s">
        <v>573</v>
      </c>
      <c r="G148" s="513" t="s">
        <v>246</v>
      </c>
      <c r="H148" s="245" t="s">
        <v>567</v>
      </c>
      <c r="I148" s="253">
        <v>0.3</v>
      </c>
      <c r="J148" s="220" t="s">
        <v>346</v>
      </c>
      <c r="K148" s="234">
        <v>44593</v>
      </c>
      <c r="L148" s="234">
        <v>44650</v>
      </c>
      <c r="M148" s="223" t="s">
        <v>569</v>
      </c>
    </row>
    <row r="149" spans="1:19" s="202" customFormat="1" ht="89.25" customHeight="1" x14ac:dyDescent="0.3">
      <c r="A149" s="356"/>
      <c r="B149" s="394"/>
      <c r="C149" s="395"/>
      <c r="D149" s="376"/>
      <c r="E149" s="356"/>
      <c r="F149" s="356"/>
      <c r="G149" s="514"/>
      <c r="H149" s="245" t="s">
        <v>568</v>
      </c>
      <c r="I149" s="253">
        <v>0.3</v>
      </c>
      <c r="J149" s="220" t="s">
        <v>341</v>
      </c>
      <c r="K149" s="234">
        <v>44713</v>
      </c>
      <c r="L149" s="234">
        <v>44742</v>
      </c>
      <c r="M149" s="223" t="s">
        <v>570</v>
      </c>
    </row>
    <row r="150" spans="1:19" s="202" customFormat="1" ht="62.25" customHeight="1" x14ac:dyDescent="0.3">
      <c r="A150" s="359">
        <v>44</v>
      </c>
      <c r="B150" s="360" t="s">
        <v>592</v>
      </c>
      <c r="C150" s="360"/>
      <c r="D150" s="363">
        <v>0.01</v>
      </c>
      <c r="E150" s="359" t="s">
        <v>888</v>
      </c>
      <c r="F150" s="359" t="s">
        <v>652</v>
      </c>
      <c r="G150" s="359" t="s">
        <v>246</v>
      </c>
      <c r="H150" s="360" t="s">
        <v>589</v>
      </c>
      <c r="I150" s="203">
        <v>0.25</v>
      </c>
      <c r="J150" s="359" t="s">
        <v>595</v>
      </c>
      <c r="K150" s="283">
        <v>44743</v>
      </c>
      <c r="L150" s="283">
        <v>44773</v>
      </c>
      <c r="M150" s="219" t="s">
        <v>650</v>
      </c>
    </row>
    <row r="151" spans="1:19" s="202" customFormat="1" ht="88.5" customHeight="1" x14ac:dyDescent="0.3">
      <c r="A151" s="359"/>
      <c r="B151" s="360"/>
      <c r="C151" s="360"/>
      <c r="D151" s="363"/>
      <c r="E151" s="359"/>
      <c r="F151" s="359"/>
      <c r="G151" s="359"/>
      <c r="H151" s="360"/>
      <c r="I151" s="203">
        <v>0.25</v>
      </c>
      <c r="J151" s="359"/>
      <c r="K151" s="234">
        <v>44896</v>
      </c>
      <c r="L151" s="234">
        <v>44925</v>
      </c>
      <c r="M151" s="219" t="s">
        <v>651</v>
      </c>
    </row>
    <row r="152" spans="1:19" s="202" customFormat="1" ht="113.25" customHeight="1" x14ac:dyDescent="0.3">
      <c r="A152" s="359"/>
      <c r="B152" s="360"/>
      <c r="C152" s="360"/>
      <c r="D152" s="363"/>
      <c r="E152" s="220" t="s">
        <v>397</v>
      </c>
      <c r="F152" s="220" t="s">
        <v>593</v>
      </c>
      <c r="G152" s="220"/>
      <c r="H152" s="219" t="s">
        <v>594</v>
      </c>
      <c r="I152" s="203">
        <v>0.5</v>
      </c>
      <c r="J152" s="220" t="s">
        <v>653</v>
      </c>
      <c r="K152" s="234">
        <v>44562</v>
      </c>
      <c r="L152" s="234">
        <v>44681</v>
      </c>
      <c r="M152" s="219" t="s">
        <v>593</v>
      </c>
    </row>
    <row r="153" spans="1:19" s="202" customFormat="1" ht="51" hidden="1" customHeight="1" x14ac:dyDescent="0.3">
      <c r="A153" s="271"/>
      <c r="B153" s="449"/>
      <c r="C153" s="450"/>
      <c r="D153" s="450"/>
      <c r="E153" s="450"/>
      <c r="F153" s="450"/>
      <c r="G153" s="450"/>
      <c r="H153" s="450"/>
      <c r="I153" s="450"/>
      <c r="J153" s="450"/>
      <c r="K153" s="450"/>
      <c r="L153" s="450"/>
      <c r="M153" s="451"/>
    </row>
    <row r="154" spans="1:19" s="202" customFormat="1" ht="64.5" customHeight="1" x14ac:dyDescent="0.3">
      <c r="A154" s="359">
        <v>45</v>
      </c>
      <c r="B154" s="360" t="s">
        <v>466</v>
      </c>
      <c r="C154" s="360"/>
      <c r="D154" s="363">
        <v>0.02</v>
      </c>
      <c r="E154" s="359" t="s">
        <v>889</v>
      </c>
      <c r="F154" s="359" t="s">
        <v>556</v>
      </c>
      <c r="G154" s="359" t="s">
        <v>246</v>
      </c>
      <c r="H154" s="143" t="s">
        <v>760</v>
      </c>
      <c r="I154" s="205">
        <v>0.25</v>
      </c>
      <c r="J154" s="354" t="s">
        <v>668</v>
      </c>
      <c r="K154" s="206">
        <v>44646</v>
      </c>
      <c r="L154" s="206">
        <v>44650</v>
      </c>
      <c r="M154" s="238" t="s">
        <v>454</v>
      </c>
      <c r="N154" s="204" t="s">
        <v>454</v>
      </c>
    </row>
    <row r="155" spans="1:19" s="202" customFormat="1" ht="64.5" customHeight="1" x14ac:dyDescent="0.3">
      <c r="A155" s="359"/>
      <c r="B155" s="360"/>
      <c r="C155" s="360"/>
      <c r="D155" s="364"/>
      <c r="E155" s="359"/>
      <c r="F155" s="359"/>
      <c r="G155" s="359"/>
      <c r="H155" s="245" t="s">
        <v>761</v>
      </c>
      <c r="I155" s="205">
        <v>0.25</v>
      </c>
      <c r="J155" s="355"/>
      <c r="K155" s="206">
        <v>44738</v>
      </c>
      <c r="L155" s="206">
        <v>44742</v>
      </c>
      <c r="M155" s="238" t="s">
        <v>764</v>
      </c>
      <c r="N155" s="204" t="s">
        <v>467</v>
      </c>
    </row>
    <row r="156" spans="1:19" s="202" customFormat="1" ht="64.5" customHeight="1" x14ac:dyDescent="0.3">
      <c r="A156" s="359"/>
      <c r="B156" s="360"/>
      <c r="C156" s="360"/>
      <c r="D156" s="364"/>
      <c r="E156" s="359"/>
      <c r="F156" s="359"/>
      <c r="G156" s="359"/>
      <c r="H156" s="143" t="s">
        <v>762</v>
      </c>
      <c r="I156" s="205">
        <v>0.25</v>
      </c>
      <c r="J156" s="355"/>
      <c r="K156" s="206">
        <v>44830</v>
      </c>
      <c r="L156" s="206" t="s">
        <v>455</v>
      </c>
      <c r="M156" s="238" t="s">
        <v>454</v>
      </c>
      <c r="N156" s="204" t="s">
        <v>454</v>
      </c>
    </row>
    <row r="157" spans="1:19" s="202" customFormat="1" ht="64.5" customHeight="1" x14ac:dyDescent="0.3">
      <c r="A157" s="359"/>
      <c r="B157" s="360"/>
      <c r="C157" s="360"/>
      <c r="D157" s="364"/>
      <c r="E157" s="359"/>
      <c r="F157" s="359"/>
      <c r="G157" s="359"/>
      <c r="H157" s="245" t="s">
        <v>763</v>
      </c>
      <c r="I157" s="205">
        <v>0.25</v>
      </c>
      <c r="J157" s="356"/>
      <c r="K157" s="206">
        <v>44922</v>
      </c>
      <c r="L157" s="206">
        <v>44926</v>
      </c>
      <c r="M157" s="238" t="s">
        <v>764</v>
      </c>
      <c r="N157" s="204" t="s">
        <v>467</v>
      </c>
    </row>
    <row r="158" spans="1:19" s="202" customFormat="1" ht="53.25" hidden="1" customHeight="1" x14ac:dyDescent="0.3">
      <c r="A158" s="271"/>
      <c r="B158" s="449"/>
      <c r="C158" s="450"/>
      <c r="D158" s="450"/>
      <c r="E158" s="450"/>
      <c r="F158" s="450"/>
      <c r="G158" s="450"/>
      <c r="H158" s="450"/>
      <c r="I158" s="450"/>
      <c r="J158" s="450"/>
      <c r="K158" s="450"/>
      <c r="L158" s="450"/>
      <c r="M158" s="451"/>
      <c r="N158" s="267"/>
      <c r="O158" s="267"/>
      <c r="P158" s="267"/>
      <c r="Q158" s="272"/>
      <c r="R158" s="272"/>
      <c r="S158" s="272"/>
    </row>
    <row r="159" spans="1:19" s="202" customFormat="1" ht="53.25" customHeight="1" x14ac:dyDescent="0.3">
      <c r="A159" s="359">
        <v>46</v>
      </c>
      <c r="B159" s="360" t="s">
        <v>496</v>
      </c>
      <c r="C159" s="360"/>
      <c r="D159" s="363">
        <v>0.02</v>
      </c>
      <c r="E159" s="359" t="s">
        <v>317</v>
      </c>
      <c r="F159" s="359" t="s">
        <v>701</v>
      </c>
      <c r="G159" s="362" t="s">
        <v>246</v>
      </c>
      <c r="H159" s="219" t="s">
        <v>497</v>
      </c>
      <c r="I159" s="203">
        <v>0.5</v>
      </c>
      <c r="J159" s="220" t="s">
        <v>498</v>
      </c>
      <c r="K159" s="213">
        <v>44562</v>
      </c>
      <c r="L159" s="236">
        <v>44742</v>
      </c>
      <c r="M159" s="219" t="s">
        <v>499</v>
      </c>
      <c r="N159" s="207"/>
      <c r="O159" s="207"/>
      <c r="P159" s="207"/>
      <c r="Q159" s="208"/>
      <c r="R159" s="208"/>
      <c r="S159" s="208"/>
    </row>
    <row r="160" spans="1:19" s="202" customFormat="1" ht="53.25" customHeight="1" x14ac:dyDescent="0.3">
      <c r="A160" s="359"/>
      <c r="B160" s="360"/>
      <c r="C160" s="360"/>
      <c r="D160" s="363"/>
      <c r="E160" s="359"/>
      <c r="F160" s="359"/>
      <c r="G160" s="362"/>
      <c r="H160" s="219" t="s">
        <v>702</v>
      </c>
      <c r="I160" s="203">
        <v>0.5</v>
      </c>
      <c r="J160" s="220" t="s">
        <v>498</v>
      </c>
      <c r="K160" s="206">
        <v>44805</v>
      </c>
      <c r="L160" s="234">
        <v>44910</v>
      </c>
      <c r="M160" s="219" t="s">
        <v>500</v>
      </c>
      <c r="N160" s="207"/>
      <c r="O160" s="207"/>
      <c r="P160" s="207"/>
      <c r="Q160" s="208"/>
      <c r="R160" s="208"/>
      <c r="S160" s="208"/>
    </row>
    <row r="161" spans="1:19" s="202" customFormat="1" ht="83.25" customHeight="1" x14ac:dyDescent="0.3">
      <c r="A161" s="359">
        <v>47</v>
      </c>
      <c r="B161" s="360" t="s">
        <v>703</v>
      </c>
      <c r="C161" s="360"/>
      <c r="D161" s="363">
        <v>0.01</v>
      </c>
      <c r="E161" s="359" t="s">
        <v>317</v>
      </c>
      <c r="F161" s="359" t="s">
        <v>613</v>
      </c>
      <c r="G161" s="362" t="s">
        <v>246</v>
      </c>
      <c r="H161" s="219" t="s">
        <v>616</v>
      </c>
      <c r="I161" s="253">
        <v>0.5</v>
      </c>
      <c r="J161" s="220" t="s">
        <v>501</v>
      </c>
      <c r="K161" s="206">
        <v>44562</v>
      </c>
      <c r="L161" s="234">
        <v>44910</v>
      </c>
      <c r="M161" s="219" t="s">
        <v>614</v>
      </c>
      <c r="N161" s="207"/>
      <c r="O161" s="207"/>
      <c r="P161" s="207"/>
      <c r="Q161" s="208"/>
      <c r="R161" s="208"/>
      <c r="S161" s="208"/>
    </row>
    <row r="162" spans="1:19" s="202" customFormat="1" ht="54.75" customHeight="1" x14ac:dyDescent="0.3">
      <c r="A162" s="359"/>
      <c r="B162" s="360"/>
      <c r="C162" s="360"/>
      <c r="D162" s="363"/>
      <c r="E162" s="359"/>
      <c r="F162" s="359"/>
      <c r="G162" s="362"/>
      <c r="H162" s="254" t="s">
        <v>613</v>
      </c>
      <c r="I162" s="253">
        <v>0.5</v>
      </c>
      <c r="J162" s="220" t="s">
        <v>501</v>
      </c>
      <c r="K162" s="206">
        <v>44713</v>
      </c>
      <c r="L162" s="234">
        <v>44742</v>
      </c>
      <c r="M162" s="219" t="s">
        <v>615</v>
      </c>
      <c r="N162" s="207"/>
      <c r="O162" s="207"/>
      <c r="P162" s="207"/>
      <c r="Q162" s="208"/>
      <c r="R162" s="208"/>
      <c r="S162" s="208"/>
    </row>
    <row r="163" spans="1:19" s="202" customFormat="1" ht="63.75" customHeight="1" x14ac:dyDescent="0.3">
      <c r="A163" s="359">
        <v>48</v>
      </c>
      <c r="B163" s="360" t="s">
        <v>710</v>
      </c>
      <c r="C163" s="360"/>
      <c r="D163" s="363">
        <v>0.01</v>
      </c>
      <c r="E163" s="359" t="s">
        <v>317</v>
      </c>
      <c r="F163" s="359" t="s">
        <v>863</v>
      </c>
      <c r="G163" s="454" t="s">
        <v>246</v>
      </c>
      <c r="H163" s="268" t="s">
        <v>860</v>
      </c>
      <c r="I163" s="253">
        <v>0.5</v>
      </c>
      <c r="J163" s="220" t="s">
        <v>501</v>
      </c>
      <c r="K163" s="206">
        <v>44652</v>
      </c>
      <c r="L163" s="277">
        <v>44681</v>
      </c>
      <c r="M163" s="268" t="s">
        <v>861</v>
      </c>
      <c r="N163" s="207"/>
      <c r="O163" s="207"/>
      <c r="P163" s="207"/>
      <c r="Q163" s="208"/>
      <c r="R163" s="208"/>
      <c r="S163" s="208"/>
    </row>
    <row r="164" spans="1:19" s="202" customFormat="1" ht="63.75" customHeight="1" x14ac:dyDescent="0.3">
      <c r="A164" s="359"/>
      <c r="B164" s="360"/>
      <c r="C164" s="360"/>
      <c r="D164" s="363"/>
      <c r="E164" s="359"/>
      <c r="F164" s="359"/>
      <c r="G164" s="456"/>
      <c r="H164" s="268" t="s">
        <v>617</v>
      </c>
      <c r="I164" s="253">
        <v>0.5</v>
      </c>
      <c r="J164" s="220" t="s">
        <v>501</v>
      </c>
      <c r="K164" s="206">
        <v>44835</v>
      </c>
      <c r="L164" s="277">
        <v>44895</v>
      </c>
      <c r="M164" s="268" t="s">
        <v>862</v>
      </c>
      <c r="N164" s="207"/>
      <c r="O164" s="207"/>
      <c r="P164" s="207"/>
      <c r="Q164" s="208"/>
      <c r="R164" s="208"/>
      <c r="S164" s="208"/>
    </row>
    <row r="165" spans="1:19" s="202" customFormat="1" ht="45.75" hidden="1" customHeight="1" x14ac:dyDescent="0.3">
      <c r="A165" s="240"/>
      <c r="B165" s="449"/>
      <c r="C165" s="450"/>
      <c r="D165" s="450"/>
      <c r="E165" s="450"/>
      <c r="F165" s="450"/>
      <c r="G165" s="450"/>
      <c r="H165" s="450"/>
      <c r="I165" s="450"/>
      <c r="J165" s="450"/>
      <c r="K165" s="450"/>
      <c r="L165" s="450"/>
      <c r="M165" s="451"/>
      <c r="N165" s="224"/>
      <c r="O165" s="224"/>
      <c r="P165" s="224"/>
      <c r="Q165" s="232"/>
      <c r="R165" s="232"/>
      <c r="S165" s="232"/>
    </row>
    <row r="166" spans="1:19" s="202" customFormat="1" ht="91.5" customHeight="1" x14ac:dyDescent="0.3">
      <c r="A166" s="240">
        <v>49</v>
      </c>
      <c r="B166" s="360" t="s">
        <v>770</v>
      </c>
      <c r="C166" s="360"/>
      <c r="D166" s="291">
        <v>0.01</v>
      </c>
      <c r="E166" s="220" t="s">
        <v>397</v>
      </c>
      <c r="F166" s="220" t="s">
        <v>398</v>
      </c>
      <c r="G166" s="220"/>
      <c r="H166" s="219" t="s">
        <v>855</v>
      </c>
      <c r="I166" s="253">
        <v>1</v>
      </c>
      <c r="J166" s="220" t="s">
        <v>397</v>
      </c>
      <c r="K166" s="234">
        <v>44835</v>
      </c>
      <c r="L166" s="234">
        <v>44926</v>
      </c>
      <c r="M166" s="219" t="s">
        <v>398</v>
      </c>
      <c r="N166" s="243"/>
      <c r="O166" s="243"/>
      <c r="P166" s="243"/>
      <c r="Q166" s="247"/>
      <c r="R166" s="247"/>
      <c r="S166" s="247"/>
    </row>
    <row r="167" spans="1:19" s="202" customFormat="1" ht="87.75" customHeight="1" x14ac:dyDescent="0.3">
      <c r="A167" s="359">
        <v>50</v>
      </c>
      <c r="B167" s="360" t="s">
        <v>771</v>
      </c>
      <c r="C167" s="360"/>
      <c r="D167" s="363">
        <v>0.02</v>
      </c>
      <c r="E167" s="359" t="s">
        <v>397</v>
      </c>
      <c r="F167" s="359" t="s">
        <v>399</v>
      </c>
      <c r="G167" s="359"/>
      <c r="H167" s="219" t="s">
        <v>767</v>
      </c>
      <c r="I167" s="253">
        <v>0.3</v>
      </c>
      <c r="J167" s="220" t="s">
        <v>397</v>
      </c>
      <c r="K167" s="234">
        <v>44562</v>
      </c>
      <c r="L167" s="234">
        <v>44681</v>
      </c>
      <c r="M167" s="219" t="s">
        <v>400</v>
      </c>
      <c r="N167" s="267"/>
      <c r="O167" s="267"/>
      <c r="P167" s="267"/>
      <c r="Q167" s="272"/>
      <c r="R167" s="272"/>
      <c r="S167" s="272"/>
    </row>
    <row r="168" spans="1:19" s="202" customFormat="1" ht="87.75" customHeight="1" x14ac:dyDescent="0.3">
      <c r="A168" s="359"/>
      <c r="B168" s="360"/>
      <c r="C168" s="360"/>
      <c r="D168" s="364"/>
      <c r="E168" s="359"/>
      <c r="F168" s="359"/>
      <c r="G168" s="359"/>
      <c r="H168" s="219" t="s">
        <v>768</v>
      </c>
      <c r="I168" s="253">
        <v>0.3</v>
      </c>
      <c r="J168" s="220" t="s">
        <v>397</v>
      </c>
      <c r="K168" s="234">
        <v>44682</v>
      </c>
      <c r="L168" s="234">
        <v>44742</v>
      </c>
      <c r="M168" s="219" t="s">
        <v>399</v>
      </c>
      <c r="N168" s="267"/>
      <c r="O168" s="267"/>
      <c r="P168" s="267"/>
      <c r="Q168" s="272"/>
      <c r="R168" s="272"/>
      <c r="S168" s="272"/>
    </row>
    <row r="169" spans="1:19" s="202" customFormat="1" ht="87.75" customHeight="1" x14ac:dyDescent="0.3">
      <c r="A169" s="359"/>
      <c r="B169" s="360"/>
      <c r="C169" s="360"/>
      <c r="D169" s="364"/>
      <c r="E169" s="359"/>
      <c r="F169" s="359"/>
      <c r="G169" s="359"/>
      <c r="H169" s="219" t="s">
        <v>769</v>
      </c>
      <c r="I169" s="253">
        <v>0.4</v>
      </c>
      <c r="J169" s="220" t="s">
        <v>397</v>
      </c>
      <c r="K169" s="234">
        <v>44743</v>
      </c>
      <c r="L169" s="234">
        <v>44834</v>
      </c>
      <c r="M169" s="219" t="s">
        <v>401</v>
      </c>
      <c r="N169" s="267"/>
      <c r="O169" s="267"/>
      <c r="P169" s="267"/>
      <c r="Q169" s="272"/>
      <c r="R169" s="272"/>
      <c r="S169" s="272"/>
    </row>
    <row r="170" spans="1:19" s="202" customFormat="1" ht="87.75" customHeight="1" x14ac:dyDescent="0.3">
      <c r="A170" s="359">
        <v>51</v>
      </c>
      <c r="B170" s="360" t="s">
        <v>772</v>
      </c>
      <c r="C170" s="360"/>
      <c r="D170" s="363">
        <v>0.01</v>
      </c>
      <c r="E170" s="359" t="s">
        <v>397</v>
      </c>
      <c r="F170" s="359" t="s">
        <v>402</v>
      </c>
      <c r="G170" s="359"/>
      <c r="H170" s="219" t="s">
        <v>766</v>
      </c>
      <c r="I170" s="253">
        <v>0.35</v>
      </c>
      <c r="J170" s="220" t="s">
        <v>397</v>
      </c>
      <c r="K170" s="234">
        <v>44562</v>
      </c>
      <c r="L170" s="234">
        <v>44926</v>
      </c>
      <c r="M170" s="219" t="s">
        <v>403</v>
      </c>
      <c r="N170" s="267"/>
      <c r="O170" s="267"/>
      <c r="P170" s="267"/>
      <c r="Q170" s="272"/>
      <c r="R170" s="272"/>
      <c r="S170" s="272"/>
    </row>
    <row r="171" spans="1:19" s="202" customFormat="1" ht="87.75" customHeight="1" x14ac:dyDescent="0.3">
      <c r="A171" s="359"/>
      <c r="B171" s="360"/>
      <c r="C171" s="360"/>
      <c r="D171" s="364"/>
      <c r="E171" s="359"/>
      <c r="F171" s="359"/>
      <c r="G171" s="359"/>
      <c r="H171" s="219" t="s">
        <v>404</v>
      </c>
      <c r="I171" s="253">
        <v>0.35</v>
      </c>
      <c r="J171" s="220" t="s">
        <v>397</v>
      </c>
      <c r="K171" s="234">
        <v>44562</v>
      </c>
      <c r="L171" s="234">
        <v>44926</v>
      </c>
      <c r="M171" s="219" t="s">
        <v>405</v>
      </c>
      <c r="N171" s="267"/>
      <c r="O171" s="267"/>
      <c r="P171" s="267"/>
      <c r="Q171" s="272"/>
      <c r="R171" s="272"/>
      <c r="S171" s="272"/>
    </row>
    <row r="172" spans="1:19" s="202" customFormat="1" ht="87.75" customHeight="1" x14ac:dyDescent="0.3">
      <c r="A172" s="359"/>
      <c r="B172" s="360"/>
      <c r="C172" s="360"/>
      <c r="D172" s="364"/>
      <c r="E172" s="359"/>
      <c r="F172" s="359"/>
      <c r="G172" s="359"/>
      <c r="H172" s="219" t="s">
        <v>765</v>
      </c>
      <c r="I172" s="253">
        <v>0.3</v>
      </c>
      <c r="J172" s="220" t="s">
        <v>406</v>
      </c>
      <c r="K172" s="234">
        <v>44562</v>
      </c>
      <c r="L172" s="234">
        <v>44926</v>
      </c>
      <c r="M172" s="219" t="s">
        <v>407</v>
      </c>
      <c r="N172" s="267"/>
      <c r="O172" s="267"/>
      <c r="P172" s="267"/>
      <c r="Q172" s="272"/>
      <c r="R172" s="272"/>
      <c r="S172" s="272"/>
    </row>
    <row r="173" spans="1:19" s="202" customFormat="1" ht="84" customHeight="1" x14ac:dyDescent="0.3">
      <c r="A173" s="359">
        <v>52</v>
      </c>
      <c r="B173" s="360" t="s">
        <v>773</v>
      </c>
      <c r="C173" s="360"/>
      <c r="D173" s="363">
        <v>0.01</v>
      </c>
      <c r="E173" s="359" t="s">
        <v>397</v>
      </c>
      <c r="F173" s="359" t="s">
        <v>408</v>
      </c>
      <c r="G173" s="359"/>
      <c r="H173" s="219" t="s">
        <v>774</v>
      </c>
      <c r="I173" s="253">
        <v>0.5</v>
      </c>
      <c r="J173" s="220" t="s">
        <v>406</v>
      </c>
      <c r="K173" s="234">
        <v>44652</v>
      </c>
      <c r="L173" s="234">
        <v>44742</v>
      </c>
      <c r="M173" s="219" t="s">
        <v>409</v>
      </c>
      <c r="N173" s="267"/>
      <c r="O173" s="267"/>
      <c r="P173" s="267"/>
      <c r="Q173" s="272"/>
      <c r="R173" s="272"/>
      <c r="S173" s="272"/>
    </row>
    <row r="174" spans="1:19" s="202" customFormat="1" ht="84" customHeight="1" x14ac:dyDescent="0.3">
      <c r="A174" s="359"/>
      <c r="B174" s="360"/>
      <c r="C174" s="360"/>
      <c r="D174" s="364"/>
      <c r="E174" s="359"/>
      <c r="F174" s="359"/>
      <c r="G174" s="359"/>
      <c r="H174" s="219" t="s">
        <v>775</v>
      </c>
      <c r="I174" s="253">
        <v>0.5</v>
      </c>
      <c r="J174" s="220" t="s">
        <v>397</v>
      </c>
      <c r="K174" s="234">
        <v>44743</v>
      </c>
      <c r="L174" s="234">
        <v>44834</v>
      </c>
      <c r="M174" s="219" t="s">
        <v>856</v>
      </c>
      <c r="N174" s="267"/>
      <c r="O174" s="267"/>
      <c r="P174" s="267"/>
      <c r="Q174" s="272"/>
      <c r="R174" s="272"/>
      <c r="S174" s="272"/>
    </row>
    <row r="175" spans="1:19" s="202" customFormat="1" ht="84" customHeight="1" x14ac:dyDescent="0.3">
      <c r="A175" s="359">
        <v>53</v>
      </c>
      <c r="B175" s="360" t="s">
        <v>410</v>
      </c>
      <c r="C175" s="360"/>
      <c r="D175" s="363">
        <v>0.01</v>
      </c>
      <c r="E175" s="359" t="s">
        <v>397</v>
      </c>
      <c r="F175" s="359" t="s">
        <v>411</v>
      </c>
      <c r="G175" s="359"/>
      <c r="H175" s="219" t="s">
        <v>776</v>
      </c>
      <c r="I175" s="253">
        <v>0.2</v>
      </c>
      <c r="J175" s="220" t="s">
        <v>397</v>
      </c>
      <c r="K175" s="234">
        <v>44562</v>
      </c>
      <c r="L175" s="234">
        <v>44651</v>
      </c>
      <c r="M175" s="219" t="s">
        <v>412</v>
      </c>
      <c r="N175" s="267"/>
      <c r="O175" s="267"/>
      <c r="P175" s="267"/>
      <c r="Q175" s="272"/>
      <c r="R175" s="272"/>
      <c r="S175" s="272"/>
    </row>
    <row r="176" spans="1:19" s="202" customFormat="1" ht="84" customHeight="1" x14ac:dyDescent="0.3">
      <c r="A176" s="359"/>
      <c r="B176" s="360"/>
      <c r="C176" s="360"/>
      <c r="D176" s="364"/>
      <c r="E176" s="359"/>
      <c r="F176" s="359"/>
      <c r="G176" s="359"/>
      <c r="H176" s="219" t="s">
        <v>777</v>
      </c>
      <c r="I176" s="253">
        <v>0.2</v>
      </c>
      <c r="J176" s="220" t="s">
        <v>397</v>
      </c>
      <c r="K176" s="234">
        <v>44652</v>
      </c>
      <c r="L176" s="234">
        <v>44712</v>
      </c>
      <c r="M176" s="219" t="s">
        <v>413</v>
      </c>
      <c r="N176" s="267"/>
      <c r="O176" s="267"/>
      <c r="P176" s="267"/>
      <c r="Q176" s="272"/>
      <c r="R176" s="272"/>
      <c r="S176" s="272"/>
    </row>
    <row r="177" spans="1:19" s="202" customFormat="1" ht="84" customHeight="1" x14ac:dyDescent="0.3">
      <c r="A177" s="359"/>
      <c r="B177" s="360"/>
      <c r="C177" s="360"/>
      <c r="D177" s="364"/>
      <c r="E177" s="359"/>
      <c r="F177" s="359"/>
      <c r="G177" s="359"/>
      <c r="H177" s="219" t="s">
        <v>778</v>
      </c>
      <c r="I177" s="253">
        <v>0.2</v>
      </c>
      <c r="J177" s="220" t="s">
        <v>397</v>
      </c>
      <c r="K177" s="234">
        <v>44713</v>
      </c>
      <c r="L177" s="234">
        <v>44773</v>
      </c>
      <c r="M177" s="219" t="s">
        <v>414</v>
      </c>
      <c r="N177" s="267"/>
      <c r="O177" s="267"/>
      <c r="P177" s="267"/>
      <c r="Q177" s="272"/>
      <c r="R177" s="272"/>
      <c r="S177" s="272"/>
    </row>
    <row r="178" spans="1:19" s="202" customFormat="1" ht="84" customHeight="1" x14ac:dyDescent="0.3">
      <c r="A178" s="359"/>
      <c r="B178" s="360"/>
      <c r="C178" s="360"/>
      <c r="D178" s="364"/>
      <c r="E178" s="359"/>
      <c r="F178" s="359"/>
      <c r="G178" s="359"/>
      <c r="H178" s="219" t="s">
        <v>779</v>
      </c>
      <c r="I178" s="253">
        <v>0.2</v>
      </c>
      <c r="J178" s="220" t="s">
        <v>397</v>
      </c>
      <c r="K178" s="234">
        <v>44774</v>
      </c>
      <c r="L178" s="234">
        <v>44834</v>
      </c>
      <c r="M178" s="219" t="s">
        <v>415</v>
      </c>
      <c r="N178" s="267"/>
      <c r="O178" s="267"/>
      <c r="P178" s="267"/>
      <c r="Q178" s="272"/>
      <c r="R178" s="272"/>
      <c r="S178" s="272"/>
    </row>
    <row r="179" spans="1:19" s="202" customFormat="1" ht="93.75" customHeight="1" x14ac:dyDescent="0.3">
      <c r="A179" s="359"/>
      <c r="B179" s="360"/>
      <c r="C179" s="360"/>
      <c r="D179" s="364"/>
      <c r="E179" s="359"/>
      <c r="F179" s="359"/>
      <c r="G179" s="359"/>
      <c r="H179" s="219" t="s">
        <v>780</v>
      </c>
      <c r="I179" s="253">
        <v>0.2</v>
      </c>
      <c r="J179" s="220" t="s">
        <v>397</v>
      </c>
      <c r="K179" s="234">
        <v>44835</v>
      </c>
      <c r="L179" s="234">
        <v>44895</v>
      </c>
      <c r="M179" s="219" t="s">
        <v>416</v>
      </c>
      <c r="N179" s="267"/>
      <c r="O179" s="267"/>
      <c r="P179" s="267"/>
      <c r="Q179" s="272"/>
      <c r="R179" s="272"/>
      <c r="S179" s="272"/>
    </row>
    <row r="180" spans="1:19" s="202" customFormat="1" ht="50.25" customHeight="1" x14ac:dyDescent="0.3">
      <c r="A180" s="359">
        <v>54</v>
      </c>
      <c r="B180" s="360" t="s">
        <v>871</v>
      </c>
      <c r="C180" s="360"/>
      <c r="D180" s="363">
        <v>0.01</v>
      </c>
      <c r="E180" s="359" t="s">
        <v>397</v>
      </c>
      <c r="F180" s="359" t="s">
        <v>417</v>
      </c>
      <c r="G180" s="359"/>
      <c r="H180" s="357" t="s">
        <v>781</v>
      </c>
      <c r="I180" s="253">
        <v>0.1</v>
      </c>
      <c r="J180" s="354" t="s">
        <v>397</v>
      </c>
      <c r="K180" s="234">
        <v>44562</v>
      </c>
      <c r="L180" s="234">
        <v>44650</v>
      </c>
      <c r="M180" s="219" t="s">
        <v>784</v>
      </c>
      <c r="N180" s="267"/>
      <c r="O180" s="267"/>
      <c r="P180" s="267"/>
      <c r="Q180" s="272"/>
      <c r="R180" s="272"/>
      <c r="S180" s="272"/>
    </row>
    <row r="181" spans="1:19" s="202" customFormat="1" ht="50.25" customHeight="1" x14ac:dyDescent="0.3">
      <c r="A181" s="359"/>
      <c r="B181" s="360"/>
      <c r="C181" s="360"/>
      <c r="D181" s="364"/>
      <c r="E181" s="359"/>
      <c r="F181" s="359"/>
      <c r="G181" s="359"/>
      <c r="H181" s="371"/>
      <c r="I181" s="253">
        <v>0.1</v>
      </c>
      <c r="J181" s="355"/>
      <c r="K181" s="244">
        <v>44652</v>
      </c>
      <c r="L181" s="244">
        <v>44742</v>
      </c>
      <c r="M181" s="238" t="s">
        <v>785</v>
      </c>
      <c r="N181" s="267"/>
      <c r="O181" s="267"/>
      <c r="P181" s="267"/>
      <c r="Q181" s="272"/>
      <c r="R181" s="272"/>
      <c r="S181" s="272"/>
    </row>
    <row r="182" spans="1:19" s="202" customFormat="1" ht="50.25" customHeight="1" x14ac:dyDescent="0.3">
      <c r="A182" s="359"/>
      <c r="B182" s="360"/>
      <c r="C182" s="360"/>
      <c r="D182" s="364"/>
      <c r="E182" s="359"/>
      <c r="F182" s="359"/>
      <c r="G182" s="359"/>
      <c r="H182" s="371"/>
      <c r="I182" s="253">
        <v>0.1</v>
      </c>
      <c r="J182" s="355"/>
      <c r="K182" s="244">
        <v>44743</v>
      </c>
      <c r="L182" s="244">
        <v>44834</v>
      </c>
      <c r="M182" s="238" t="s">
        <v>786</v>
      </c>
      <c r="N182" s="267"/>
      <c r="O182" s="267"/>
      <c r="P182" s="267"/>
      <c r="Q182" s="272"/>
      <c r="R182" s="272"/>
      <c r="S182" s="272"/>
    </row>
    <row r="183" spans="1:19" s="202" customFormat="1" ht="50.25" customHeight="1" x14ac:dyDescent="0.3">
      <c r="A183" s="359"/>
      <c r="B183" s="360"/>
      <c r="C183" s="360"/>
      <c r="D183" s="364"/>
      <c r="E183" s="359"/>
      <c r="F183" s="359"/>
      <c r="G183" s="359"/>
      <c r="H183" s="358"/>
      <c r="I183" s="253">
        <v>0.1</v>
      </c>
      <c r="J183" s="356"/>
      <c r="K183" s="244">
        <v>44835</v>
      </c>
      <c r="L183" s="244">
        <v>44925</v>
      </c>
      <c r="M183" s="238" t="s">
        <v>787</v>
      </c>
      <c r="N183" s="267"/>
      <c r="O183" s="267"/>
      <c r="P183" s="267"/>
      <c r="Q183" s="272"/>
      <c r="R183" s="272"/>
      <c r="S183" s="272"/>
    </row>
    <row r="184" spans="1:19" s="202" customFormat="1" ht="50.25" customHeight="1" x14ac:dyDescent="0.3">
      <c r="A184" s="359"/>
      <c r="B184" s="360"/>
      <c r="C184" s="360"/>
      <c r="D184" s="364"/>
      <c r="E184" s="359"/>
      <c r="F184" s="359"/>
      <c r="G184" s="359"/>
      <c r="H184" s="357" t="s">
        <v>789</v>
      </c>
      <c r="I184" s="253">
        <v>0.1</v>
      </c>
      <c r="J184" s="354" t="s">
        <v>418</v>
      </c>
      <c r="K184" s="234">
        <v>44562</v>
      </c>
      <c r="L184" s="234">
        <v>44681</v>
      </c>
      <c r="M184" s="238" t="s">
        <v>790</v>
      </c>
      <c r="N184" s="267"/>
      <c r="O184" s="267"/>
      <c r="P184" s="267"/>
      <c r="Q184" s="272"/>
      <c r="R184" s="272"/>
      <c r="S184" s="272"/>
    </row>
    <row r="185" spans="1:19" s="202" customFormat="1" ht="50.25" customHeight="1" x14ac:dyDescent="0.3">
      <c r="A185" s="359"/>
      <c r="B185" s="360"/>
      <c r="C185" s="360"/>
      <c r="D185" s="364"/>
      <c r="E185" s="359"/>
      <c r="F185" s="359"/>
      <c r="G185" s="359"/>
      <c r="H185" s="371"/>
      <c r="I185" s="253">
        <v>0.1</v>
      </c>
      <c r="J185" s="355"/>
      <c r="K185" s="244">
        <v>44682</v>
      </c>
      <c r="L185" s="244">
        <v>44804</v>
      </c>
      <c r="M185" s="238" t="s">
        <v>791</v>
      </c>
      <c r="N185" s="267"/>
      <c r="O185" s="267"/>
      <c r="P185" s="267"/>
      <c r="Q185" s="272"/>
      <c r="R185" s="272"/>
      <c r="S185" s="272"/>
    </row>
    <row r="186" spans="1:19" s="202" customFormat="1" ht="50.25" customHeight="1" x14ac:dyDescent="0.3">
      <c r="A186" s="359"/>
      <c r="B186" s="360"/>
      <c r="C186" s="360"/>
      <c r="D186" s="364"/>
      <c r="E186" s="359"/>
      <c r="F186" s="359"/>
      <c r="G186" s="359"/>
      <c r="H186" s="358"/>
      <c r="I186" s="253">
        <v>0.1</v>
      </c>
      <c r="J186" s="356"/>
      <c r="K186" s="244">
        <v>44805</v>
      </c>
      <c r="L186" s="244">
        <v>44926</v>
      </c>
      <c r="M186" s="238" t="s">
        <v>792</v>
      </c>
      <c r="N186" s="267"/>
      <c r="O186" s="267"/>
      <c r="P186" s="267"/>
      <c r="Q186" s="272"/>
      <c r="R186" s="272"/>
      <c r="S186" s="272"/>
    </row>
    <row r="187" spans="1:19" s="202" customFormat="1" ht="50.25" customHeight="1" x14ac:dyDescent="0.3">
      <c r="A187" s="359"/>
      <c r="B187" s="360"/>
      <c r="C187" s="360"/>
      <c r="D187" s="364"/>
      <c r="E187" s="359"/>
      <c r="F187" s="359"/>
      <c r="G187" s="359"/>
      <c r="H187" s="219" t="s">
        <v>782</v>
      </c>
      <c r="I187" s="253">
        <v>0.15</v>
      </c>
      <c r="J187" s="220" t="s">
        <v>397</v>
      </c>
      <c r="K187" s="234">
        <v>44835</v>
      </c>
      <c r="L187" s="234">
        <v>44926</v>
      </c>
      <c r="M187" s="219" t="s">
        <v>419</v>
      </c>
      <c r="N187" s="267"/>
      <c r="O187" s="267"/>
      <c r="P187" s="267"/>
      <c r="Q187" s="272"/>
      <c r="R187" s="272"/>
      <c r="S187" s="272"/>
    </row>
    <row r="188" spans="1:19" s="202" customFormat="1" ht="50.25" customHeight="1" x14ac:dyDescent="0.3">
      <c r="A188" s="359"/>
      <c r="B188" s="360"/>
      <c r="C188" s="360"/>
      <c r="D188" s="364"/>
      <c r="E188" s="359"/>
      <c r="F188" s="359"/>
      <c r="G188" s="359"/>
      <c r="H188" s="219" t="s">
        <v>783</v>
      </c>
      <c r="I188" s="253">
        <v>0.15</v>
      </c>
      <c r="J188" s="220" t="s">
        <v>788</v>
      </c>
      <c r="K188" s="234">
        <v>44835</v>
      </c>
      <c r="L188" s="234">
        <v>44926</v>
      </c>
      <c r="M188" s="219" t="s">
        <v>420</v>
      </c>
      <c r="N188" s="267"/>
      <c r="O188" s="267"/>
      <c r="P188" s="267"/>
      <c r="Q188" s="272"/>
      <c r="R188" s="272"/>
      <c r="S188" s="272"/>
    </row>
    <row r="189" spans="1:19" s="202" customFormat="1" ht="80.25" customHeight="1" x14ac:dyDescent="0.3">
      <c r="A189" s="240">
        <v>55</v>
      </c>
      <c r="B189" s="360" t="s">
        <v>793</v>
      </c>
      <c r="C189" s="360"/>
      <c r="D189" s="291">
        <v>0.01</v>
      </c>
      <c r="E189" s="220" t="s">
        <v>397</v>
      </c>
      <c r="F189" s="220" t="s">
        <v>421</v>
      </c>
      <c r="G189" s="220"/>
      <c r="H189" s="219" t="s">
        <v>805</v>
      </c>
      <c r="I189" s="253">
        <v>1</v>
      </c>
      <c r="J189" s="220" t="s">
        <v>397</v>
      </c>
      <c r="K189" s="234">
        <v>44774</v>
      </c>
      <c r="L189" s="234">
        <v>44834</v>
      </c>
      <c r="M189" s="219" t="s">
        <v>422</v>
      </c>
      <c r="N189" s="267"/>
      <c r="O189" s="267"/>
      <c r="P189" s="267"/>
      <c r="Q189" s="272"/>
      <c r="R189" s="272"/>
      <c r="S189" s="272"/>
    </row>
    <row r="190" spans="1:19" s="202" customFormat="1" ht="50.25" customHeight="1" x14ac:dyDescent="0.3">
      <c r="A190" s="359">
        <v>56</v>
      </c>
      <c r="B190" s="360" t="s">
        <v>423</v>
      </c>
      <c r="C190" s="360"/>
      <c r="D190" s="363">
        <v>0.02</v>
      </c>
      <c r="E190" s="359" t="s">
        <v>397</v>
      </c>
      <c r="F190" s="359" t="s">
        <v>794</v>
      </c>
      <c r="G190" s="359"/>
      <c r="H190" s="357" t="s">
        <v>803</v>
      </c>
      <c r="I190" s="253">
        <v>0.05</v>
      </c>
      <c r="J190" s="354" t="s">
        <v>397</v>
      </c>
      <c r="K190" s="244">
        <v>44562</v>
      </c>
      <c r="L190" s="244">
        <v>44650</v>
      </c>
      <c r="M190" s="219" t="s">
        <v>795</v>
      </c>
      <c r="N190" s="267"/>
      <c r="O190" s="267"/>
      <c r="P190" s="267"/>
      <c r="Q190" s="272"/>
      <c r="R190" s="272"/>
      <c r="S190" s="272"/>
    </row>
    <row r="191" spans="1:19" s="202" customFormat="1" ht="50.25" customHeight="1" x14ac:dyDescent="0.3">
      <c r="A191" s="359"/>
      <c r="B191" s="360"/>
      <c r="C191" s="360"/>
      <c r="D191" s="364"/>
      <c r="E191" s="359"/>
      <c r="F191" s="359"/>
      <c r="G191" s="359"/>
      <c r="H191" s="371"/>
      <c r="I191" s="253">
        <v>0.05</v>
      </c>
      <c r="J191" s="355"/>
      <c r="K191" s="244">
        <v>44652</v>
      </c>
      <c r="L191" s="244">
        <v>44742</v>
      </c>
      <c r="M191" s="238" t="s">
        <v>796</v>
      </c>
      <c r="N191" s="267"/>
      <c r="O191" s="267"/>
      <c r="P191" s="267"/>
      <c r="Q191" s="272"/>
      <c r="R191" s="272"/>
      <c r="S191" s="272"/>
    </row>
    <row r="192" spans="1:19" s="202" customFormat="1" ht="50.25" customHeight="1" x14ac:dyDescent="0.3">
      <c r="A192" s="359"/>
      <c r="B192" s="360"/>
      <c r="C192" s="360"/>
      <c r="D192" s="364"/>
      <c r="E192" s="359"/>
      <c r="F192" s="359"/>
      <c r="G192" s="359"/>
      <c r="H192" s="371"/>
      <c r="I192" s="253">
        <v>0.05</v>
      </c>
      <c r="J192" s="355"/>
      <c r="K192" s="244">
        <v>44743</v>
      </c>
      <c r="L192" s="244">
        <v>44834</v>
      </c>
      <c r="M192" s="238" t="s">
        <v>797</v>
      </c>
      <c r="N192" s="267"/>
      <c r="O192" s="267"/>
      <c r="P192" s="267"/>
      <c r="Q192" s="272"/>
      <c r="R192" s="272"/>
      <c r="S192" s="272"/>
    </row>
    <row r="193" spans="1:19" s="202" customFormat="1" ht="50.25" customHeight="1" x14ac:dyDescent="0.3">
      <c r="A193" s="359"/>
      <c r="B193" s="360"/>
      <c r="C193" s="360"/>
      <c r="D193" s="364"/>
      <c r="E193" s="359"/>
      <c r="F193" s="359"/>
      <c r="G193" s="359"/>
      <c r="H193" s="358"/>
      <c r="I193" s="253">
        <v>0.05</v>
      </c>
      <c r="J193" s="356"/>
      <c r="K193" s="244">
        <v>44835</v>
      </c>
      <c r="L193" s="244">
        <v>44925</v>
      </c>
      <c r="M193" s="238" t="s">
        <v>798</v>
      </c>
      <c r="N193" s="267"/>
      <c r="O193" s="267"/>
      <c r="P193" s="267"/>
      <c r="Q193" s="272"/>
      <c r="R193" s="272"/>
      <c r="S193" s="272"/>
    </row>
    <row r="194" spans="1:19" s="202" customFormat="1" ht="50.25" customHeight="1" x14ac:dyDescent="0.3">
      <c r="A194" s="359"/>
      <c r="B194" s="360"/>
      <c r="C194" s="360"/>
      <c r="D194" s="364"/>
      <c r="E194" s="359"/>
      <c r="F194" s="359"/>
      <c r="G194" s="359"/>
      <c r="H194" s="357" t="s">
        <v>804</v>
      </c>
      <c r="I194" s="253">
        <v>0.05</v>
      </c>
      <c r="J194" s="354" t="s">
        <v>397</v>
      </c>
      <c r="K194" s="244">
        <v>44562</v>
      </c>
      <c r="L194" s="244">
        <v>44650</v>
      </c>
      <c r="M194" s="219" t="s">
        <v>799</v>
      </c>
      <c r="N194" s="267"/>
      <c r="O194" s="267"/>
      <c r="P194" s="267"/>
      <c r="Q194" s="272"/>
      <c r="R194" s="272"/>
      <c r="S194" s="272"/>
    </row>
    <row r="195" spans="1:19" s="202" customFormat="1" ht="50.25" customHeight="1" x14ac:dyDescent="0.3">
      <c r="A195" s="359"/>
      <c r="B195" s="360"/>
      <c r="C195" s="360"/>
      <c r="D195" s="364"/>
      <c r="E195" s="359"/>
      <c r="F195" s="359"/>
      <c r="G195" s="359"/>
      <c r="H195" s="371"/>
      <c r="I195" s="253">
        <v>0.05</v>
      </c>
      <c r="J195" s="355"/>
      <c r="K195" s="244">
        <v>44652</v>
      </c>
      <c r="L195" s="244">
        <v>44742</v>
      </c>
      <c r="M195" s="238" t="s">
        <v>800</v>
      </c>
      <c r="N195" s="267"/>
      <c r="O195" s="267"/>
      <c r="P195" s="267"/>
      <c r="Q195" s="272"/>
      <c r="R195" s="272"/>
      <c r="S195" s="272"/>
    </row>
    <row r="196" spans="1:19" s="202" customFormat="1" ht="50.25" customHeight="1" x14ac:dyDescent="0.3">
      <c r="A196" s="359"/>
      <c r="B196" s="360"/>
      <c r="C196" s="360"/>
      <c r="D196" s="364"/>
      <c r="E196" s="359"/>
      <c r="F196" s="359"/>
      <c r="G196" s="359"/>
      <c r="H196" s="371"/>
      <c r="I196" s="253">
        <v>0.05</v>
      </c>
      <c r="J196" s="355"/>
      <c r="K196" s="244">
        <v>44743</v>
      </c>
      <c r="L196" s="244">
        <v>44834</v>
      </c>
      <c r="M196" s="238" t="s">
        <v>801</v>
      </c>
      <c r="N196" s="267"/>
      <c r="O196" s="267"/>
      <c r="P196" s="267"/>
      <c r="Q196" s="272"/>
      <c r="R196" s="272"/>
      <c r="S196" s="272"/>
    </row>
    <row r="197" spans="1:19" s="202" customFormat="1" ht="50.25" customHeight="1" x14ac:dyDescent="0.3">
      <c r="A197" s="359"/>
      <c r="B197" s="360"/>
      <c r="C197" s="360"/>
      <c r="D197" s="364"/>
      <c r="E197" s="359"/>
      <c r="F197" s="359"/>
      <c r="G197" s="359"/>
      <c r="H197" s="358"/>
      <c r="I197" s="253">
        <v>0.05</v>
      </c>
      <c r="J197" s="356"/>
      <c r="K197" s="244">
        <v>44835</v>
      </c>
      <c r="L197" s="244">
        <v>44925</v>
      </c>
      <c r="M197" s="238" t="s">
        <v>802</v>
      </c>
      <c r="N197" s="267"/>
      <c r="O197" s="267"/>
      <c r="P197" s="267"/>
      <c r="Q197" s="272"/>
      <c r="R197" s="272"/>
      <c r="S197" s="272"/>
    </row>
    <row r="198" spans="1:19" s="202" customFormat="1" ht="50.25" customHeight="1" x14ac:dyDescent="0.3">
      <c r="A198" s="359"/>
      <c r="B198" s="360"/>
      <c r="C198" s="360"/>
      <c r="D198" s="364"/>
      <c r="E198" s="359"/>
      <c r="F198" s="359"/>
      <c r="G198" s="359"/>
      <c r="H198" s="357" t="s">
        <v>810</v>
      </c>
      <c r="I198" s="253">
        <v>0.05</v>
      </c>
      <c r="J198" s="354" t="s">
        <v>397</v>
      </c>
      <c r="K198" s="244">
        <v>44562</v>
      </c>
      <c r="L198" s="244">
        <v>44650</v>
      </c>
      <c r="M198" s="219" t="s">
        <v>806</v>
      </c>
      <c r="N198" s="267"/>
      <c r="O198" s="267"/>
      <c r="P198" s="267"/>
      <c r="Q198" s="272"/>
      <c r="R198" s="272"/>
      <c r="S198" s="272"/>
    </row>
    <row r="199" spans="1:19" s="202" customFormat="1" ht="50.25" customHeight="1" x14ac:dyDescent="0.3">
      <c r="A199" s="359"/>
      <c r="B199" s="360"/>
      <c r="C199" s="360"/>
      <c r="D199" s="364"/>
      <c r="E199" s="359"/>
      <c r="F199" s="359"/>
      <c r="G199" s="359"/>
      <c r="H199" s="371"/>
      <c r="I199" s="253">
        <v>0.05</v>
      </c>
      <c r="J199" s="355"/>
      <c r="K199" s="244">
        <v>44652</v>
      </c>
      <c r="L199" s="244">
        <v>44742</v>
      </c>
      <c r="M199" s="238" t="s">
        <v>807</v>
      </c>
      <c r="N199" s="267"/>
      <c r="O199" s="267"/>
      <c r="P199" s="267"/>
      <c r="Q199" s="272"/>
      <c r="R199" s="272"/>
      <c r="S199" s="272"/>
    </row>
    <row r="200" spans="1:19" s="202" customFormat="1" ht="50.25" customHeight="1" x14ac:dyDescent="0.3">
      <c r="A200" s="359"/>
      <c r="B200" s="360"/>
      <c r="C200" s="360"/>
      <c r="D200" s="364"/>
      <c r="E200" s="359"/>
      <c r="F200" s="359"/>
      <c r="G200" s="359"/>
      <c r="H200" s="371"/>
      <c r="I200" s="253">
        <v>0.05</v>
      </c>
      <c r="J200" s="355"/>
      <c r="K200" s="244">
        <v>44743</v>
      </c>
      <c r="L200" s="244">
        <v>44834</v>
      </c>
      <c r="M200" s="238" t="s">
        <v>808</v>
      </c>
      <c r="N200" s="267"/>
      <c r="O200" s="267"/>
      <c r="P200" s="267"/>
      <c r="Q200" s="272"/>
      <c r="R200" s="272"/>
      <c r="S200" s="272"/>
    </row>
    <row r="201" spans="1:19" s="202" customFormat="1" ht="50.25" customHeight="1" x14ac:dyDescent="0.3">
      <c r="A201" s="359"/>
      <c r="B201" s="360"/>
      <c r="C201" s="360"/>
      <c r="D201" s="364"/>
      <c r="E201" s="359"/>
      <c r="F201" s="359"/>
      <c r="G201" s="359"/>
      <c r="H201" s="358"/>
      <c r="I201" s="253">
        <v>0.05</v>
      </c>
      <c r="J201" s="356"/>
      <c r="K201" s="244">
        <v>44835</v>
      </c>
      <c r="L201" s="244">
        <v>44925</v>
      </c>
      <c r="M201" s="238" t="s">
        <v>809</v>
      </c>
      <c r="N201" s="267"/>
      <c r="O201" s="267"/>
      <c r="P201" s="267"/>
      <c r="Q201" s="272"/>
      <c r="R201" s="272"/>
      <c r="S201" s="272"/>
    </row>
    <row r="202" spans="1:19" s="202" customFormat="1" ht="50.25" customHeight="1" x14ac:dyDescent="0.3">
      <c r="A202" s="359"/>
      <c r="B202" s="360"/>
      <c r="C202" s="360"/>
      <c r="D202" s="364"/>
      <c r="E202" s="359"/>
      <c r="F202" s="359"/>
      <c r="G202" s="359"/>
      <c r="H202" s="357" t="s">
        <v>811</v>
      </c>
      <c r="I202" s="253">
        <v>0.1</v>
      </c>
      <c r="J202" s="354" t="s">
        <v>397</v>
      </c>
      <c r="K202" s="244">
        <v>44562</v>
      </c>
      <c r="L202" s="244">
        <v>44650</v>
      </c>
      <c r="M202" s="238" t="s">
        <v>812</v>
      </c>
      <c r="N202" s="267"/>
      <c r="O202" s="267"/>
      <c r="P202" s="267"/>
      <c r="Q202" s="272"/>
      <c r="R202" s="272"/>
      <c r="S202" s="272"/>
    </row>
    <row r="203" spans="1:19" s="202" customFormat="1" ht="50.25" customHeight="1" x14ac:dyDescent="0.3">
      <c r="A203" s="359"/>
      <c r="B203" s="360"/>
      <c r="C203" s="360"/>
      <c r="D203" s="364"/>
      <c r="E203" s="359"/>
      <c r="F203" s="359"/>
      <c r="G203" s="359"/>
      <c r="H203" s="371"/>
      <c r="I203" s="253">
        <v>0.1</v>
      </c>
      <c r="J203" s="355"/>
      <c r="K203" s="244">
        <v>44652</v>
      </c>
      <c r="L203" s="244">
        <v>44742</v>
      </c>
      <c r="M203" s="238" t="s">
        <v>813</v>
      </c>
      <c r="N203" s="267"/>
      <c r="O203" s="267"/>
      <c r="P203" s="267"/>
      <c r="Q203" s="272"/>
      <c r="R203" s="272"/>
      <c r="S203" s="272"/>
    </row>
    <row r="204" spans="1:19" s="202" customFormat="1" ht="50.25" customHeight="1" x14ac:dyDescent="0.3">
      <c r="A204" s="359"/>
      <c r="B204" s="360"/>
      <c r="C204" s="360"/>
      <c r="D204" s="364"/>
      <c r="E204" s="359"/>
      <c r="F204" s="359"/>
      <c r="G204" s="359"/>
      <c r="H204" s="371"/>
      <c r="I204" s="253">
        <v>0.1</v>
      </c>
      <c r="J204" s="355"/>
      <c r="K204" s="244">
        <v>44743</v>
      </c>
      <c r="L204" s="244">
        <v>44834</v>
      </c>
      <c r="M204" s="238" t="s">
        <v>814</v>
      </c>
      <c r="N204" s="267"/>
      <c r="O204" s="267"/>
      <c r="P204" s="267"/>
      <c r="Q204" s="272"/>
      <c r="R204" s="272"/>
      <c r="S204" s="272"/>
    </row>
    <row r="205" spans="1:19" s="202" customFormat="1" ht="50.25" customHeight="1" x14ac:dyDescent="0.3">
      <c r="A205" s="359"/>
      <c r="B205" s="360"/>
      <c r="C205" s="360"/>
      <c r="D205" s="364"/>
      <c r="E205" s="359"/>
      <c r="F205" s="359"/>
      <c r="G205" s="359"/>
      <c r="H205" s="358"/>
      <c r="I205" s="253">
        <v>0.1</v>
      </c>
      <c r="J205" s="356"/>
      <c r="K205" s="244">
        <v>44835</v>
      </c>
      <c r="L205" s="244">
        <v>44925</v>
      </c>
      <c r="M205" s="238" t="s">
        <v>815</v>
      </c>
      <c r="N205" s="267"/>
      <c r="O205" s="267"/>
      <c r="P205" s="267"/>
      <c r="Q205" s="272"/>
      <c r="R205" s="272"/>
      <c r="S205" s="272"/>
    </row>
    <row r="206" spans="1:19" s="202" customFormat="1" ht="50.25" customHeight="1" x14ac:dyDescent="0.3">
      <c r="A206" s="359">
        <v>57</v>
      </c>
      <c r="B206" s="360" t="s">
        <v>656</v>
      </c>
      <c r="C206" s="360"/>
      <c r="D206" s="363">
        <v>0.02</v>
      </c>
      <c r="E206" s="359" t="s">
        <v>397</v>
      </c>
      <c r="F206" s="359" t="s">
        <v>424</v>
      </c>
      <c r="G206" s="359"/>
      <c r="H206" s="357" t="s">
        <v>816</v>
      </c>
      <c r="I206" s="253">
        <v>0.5</v>
      </c>
      <c r="J206" s="354" t="s">
        <v>397</v>
      </c>
      <c r="K206" s="234">
        <v>44562</v>
      </c>
      <c r="L206" s="234">
        <v>44742</v>
      </c>
      <c r="M206" s="219" t="s">
        <v>425</v>
      </c>
      <c r="N206" s="267"/>
      <c r="O206" s="267"/>
      <c r="P206" s="267"/>
      <c r="Q206" s="272"/>
      <c r="R206" s="272"/>
      <c r="S206" s="272"/>
    </row>
    <row r="207" spans="1:19" s="202" customFormat="1" ht="50.25" customHeight="1" x14ac:dyDescent="0.3">
      <c r="A207" s="359"/>
      <c r="B207" s="360"/>
      <c r="C207" s="360"/>
      <c r="D207" s="364"/>
      <c r="E207" s="359"/>
      <c r="F207" s="359"/>
      <c r="G207" s="359"/>
      <c r="H207" s="358"/>
      <c r="I207" s="253">
        <v>0.5</v>
      </c>
      <c r="J207" s="356"/>
      <c r="K207" s="234">
        <v>44743</v>
      </c>
      <c r="L207" s="234">
        <v>44926</v>
      </c>
      <c r="M207" s="219" t="s">
        <v>425</v>
      </c>
      <c r="N207" s="267"/>
      <c r="O207" s="267"/>
      <c r="P207" s="267"/>
      <c r="Q207" s="272"/>
      <c r="R207" s="272"/>
      <c r="S207" s="272"/>
    </row>
    <row r="208" spans="1:19" s="202" customFormat="1" ht="50.25" customHeight="1" x14ac:dyDescent="0.3">
      <c r="A208" s="359">
        <v>58</v>
      </c>
      <c r="B208" s="360" t="s">
        <v>655</v>
      </c>
      <c r="C208" s="360"/>
      <c r="D208" s="368">
        <v>0.01</v>
      </c>
      <c r="E208" s="354" t="s">
        <v>397</v>
      </c>
      <c r="F208" s="354" t="s">
        <v>817</v>
      </c>
      <c r="G208" s="354"/>
      <c r="H208" s="360" t="s">
        <v>426</v>
      </c>
      <c r="I208" s="263">
        <v>0.25</v>
      </c>
      <c r="J208" s="354" t="s">
        <v>397</v>
      </c>
      <c r="K208" s="244">
        <v>44562</v>
      </c>
      <c r="L208" s="244">
        <v>44650</v>
      </c>
      <c r="M208" s="219" t="s">
        <v>818</v>
      </c>
      <c r="N208" s="267"/>
      <c r="O208" s="267"/>
      <c r="P208" s="267"/>
      <c r="Q208" s="272"/>
      <c r="R208" s="272"/>
      <c r="S208" s="272"/>
    </row>
    <row r="209" spans="1:19" s="202" customFormat="1" ht="83.25" customHeight="1" x14ac:dyDescent="0.3">
      <c r="A209" s="359"/>
      <c r="B209" s="360"/>
      <c r="C209" s="360"/>
      <c r="D209" s="375"/>
      <c r="E209" s="355"/>
      <c r="F209" s="355"/>
      <c r="G209" s="355"/>
      <c r="H209" s="360"/>
      <c r="I209" s="263">
        <v>0.25</v>
      </c>
      <c r="J209" s="355"/>
      <c r="K209" s="244">
        <v>44652</v>
      </c>
      <c r="L209" s="244">
        <v>44742</v>
      </c>
      <c r="M209" s="238" t="s">
        <v>819</v>
      </c>
      <c r="N209" s="207"/>
      <c r="O209" s="207"/>
      <c r="P209" s="207"/>
      <c r="Q209" s="208"/>
      <c r="R209" s="208"/>
      <c r="S209" s="208"/>
    </row>
    <row r="210" spans="1:19" s="202" customFormat="1" ht="107.25" customHeight="1" x14ac:dyDescent="0.3">
      <c r="A210" s="359"/>
      <c r="B210" s="360"/>
      <c r="C210" s="360"/>
      <c r="D210" s="375"/>
      <c r="E210" s="355"/>
      <c r="F210" s="355"/>
      <c r="G210" s="355"/>
      <c r="H210" s="360"/>
      <c r="I210" s="263">
        <v>0.25</v>
      </c>
      <c r="J210" s="355"/>
      <c r="K210" s="244">
        <v>44743</v>
      </c>
      <c r="L210" s="244">
        <v>44834</v>
      </c>
      <c r="M210" s="238" t="s">
        <v>820</v>
      </c>
      <c r="N210" s="207"/>
      <c r="O210" s="207"/>
      <c r="P210" s="207"/>
      <c r="Q210" s="208"/>
      <c r="R210" s="208"/>
      <c r="S210" s="208"/>
    </row>
    <row r="211" spans="1:19" s="202" customFormat="1" ht="104.25" customHeight="1" x14ac:dyDescent="0.3">
      <c r="A211" s="359"/>
      <c r="B211" s="360"/>
      <c r="C211" s="360"/>
      <c r="D211" s="376"/>
      <c r="E211" s="356"/>
      <c r="F211" s="356"/>
      <c r="G211" s="356"/>
      <c r="H211" s="360"/>
      <c r="I211" s="263">
        <v>0.25</v>
      </c>
      <c r="J211" s="356"/>
      <c r="K211" s="244">
        <v>44835</v>
      </c>
      <c r="L211" s="244">
        <v>44925</v>
      </c>
      <c r="M211" s="238" t="s">
        <v>821</v>
      </c>
      <c r="N211" s="207"/>
      <c r="O211" s="207"/>
      <c r="P211" s="207"/>
      <c r="Q211" s="208"/>
      <c r="R211" s="208"/>
      <c r="S211" s="208"/>
    </row>
    <row r="212" spans="1:19" s="202" customFormat="1" ht="39.75" hidden="1" customHeight="1" x14ac:dyDescent="0.3">
      <c r="A212" s="271"/>
      <c r="B212" s="449"/>
      <c r="C212" s="450"/>
      <c r="D212" s="450"/>
      <c r="E212" s="450"/>
      <c r="F212" s="450"/>
      <c r="G212" s="450"/>
      <c r="H212" s="450"/>
      <c r="I212" s="450"/>
      <c r="J212" s="450"/>
      <c r="K212" s="450"/>
      <c r="L212" s="450"/>
      <c r="M212" s="451"/>
      <c r="N212" s="224"/>
      <c r="O212" s="224"/>
      <c r="P212" s="224"/>
      <c r="Q212" s="232"/>
      <c r="R212" s="232"/>
      <c r="S212" s="232"/>
    </row>
    <row r="213" spans="1:19" s="202" customFormat="1" ht="44.25" customHeight="1" x14ac:dyDescent="0.3">
      <c r="A213" s="354">
        <v>59</v>
      </c>
      <c r="B213" s="360" t="s">
        <v>732</v>
      </c>
      <c r="C213" s="360"/>
      <c r="D213" s="363">
        <v>0.01</v>
      </c>
      <c r="E213" s="359" t="s">
        <v>886</v>
      </c>
      <c r="F213" s="354" t="s">
        <v>738</v>
      </c>
      <c r="G213" s="359" t="s">
        <v>246</v>
      </c>
      <c r="H213" s="405" t="s">
        <v>513</v>
      </c>
      <c r="I213" s="253">
        <v>0.1</v>
      </c>
      <c r="J213" s="354" t="s">
        <v>429</v>
      </c>
      <c r="K213" s="244">
        <v>44562</v>
      </c>
      <c r="L213" s="244">
        <v>44742</v>
      </c>
      <c r="M213" s="238" t="s">
        <v>512</v>
      </c>
      <c r="N213" s="211"/>
      <c r="O213" s="211"/>
      <c r="P213" s="211"/>
      <c r="Q213" s="210"/>
      <c r="R213" s="210"/>
      <c r="S213" s="210"/>
    </row>
    <row r="214" spans="1:19" s="202" customFormat="1" ht="44.25" customHeight="1" x14ac:dyDescent="0.3">
      <c r="A214" s="355"/>
      <c r="B214" s="360"/>
      <c r="C214" s="360"/>
      <c r="D214" s="363"/>
      <c r="E214" s="359"/>
      <c r="F214" s="356"/>
      <c r="G214" s="359"/>
      <c r="H214" s="405"/>
      <c r="I214" s="253">
        <v>0.1</v>
      </c>
      <c r="J214" s="356"/>
      <c r="K214" s="244">
        <v>44568</v>
      </c>
      <c r="L214" s="244" t="s">
        <v>427</v>
      </c>
      <c r="M214" s="238" t="s">
        <v>511</v>
      </c>
      <c r="N214" s="211"/>
      <c r="O214" s="211"/>
      <c r="P214" s="211"/>
      <c r="Q214" s="210"/>
      <c r="R214" s="210"/>
      <c r="S214" s="210"/>
    </row>
    <row r="215" spans="1:19" s="202" customFormat="1" ht="66.75" customHeight="1" x14ac:dyDescent="0.3">
      <c r="A215" s="355"/>
      <c r="B215" s="360"/>
      <c r="C215" s="360"/>
      <c r="D215" s="363"/>
      <c r="E215" s="359"/>
      <c r="F215" s="354" t="s">
        <v>739</v>
      </c>
      <c r="G215" s="359"/>
      <c r="H215" s="357" t="s">
        <v>735</v>
      </c>
      <c r="I215" s="253">
        <v>0.5</v>
      </c>
      <c r="J215" s="354" t="s">
        <v>429</v>
      </c>
      <c r="K215" s="244">
        <v>44562</v>
      </c>
      <c r="L215" s="244">
        <v>44742</v>
      </c>
      <c r="M215" s="238" t="s">
        <v>733</v>
      </c>
      <c r="N215" s="211"/>
      <c r="O215" s="211"/>
      <c r="P215" s="211"/>
      <c r="Q215" s="210"/>
      <c r="R215" s="210"/>
      <c r="S215" s="210"/>
    </row>
    <row r="216" spans="1:19" s="202" customFormat="1" ht="66.75" customHeight="1" x14ac:dyDescent="0.3">
      <c r="A216" s="355"/>
      <c r="B216" s="360"/>
      <c r="C216" s="360"/>
      <c r="D216" s="363"/>
      <c r="E216" s="359"/>
      <c r="F216" s="356"/>
      <c r="G216" s="359"/>
      <c r="H216" s="358"/>
      <c r="I216" s="253">
        <v>0.5</v>
      </c>
      <c r="J216" s="356"/>
      <c r="K216" s="244">
        <v>44743</v>
      </c>
      <c r="L216" s="244">
        <v>44910</v>
      </c>
      <c r="M216" s="238" t="s">
        <v>734</v>
      </c>
      <c r="N216" s="243"/>
      <c r="O216" s="243"/>
      <c r="P216" s="243"/>
      <c r="Q216" s="247"/>
      <c r="R216" s="247"/>
      <c r="S216" s="247"/>
    </row>
    <row r="217" spans="1:19" s="202" customFormat="1" ht="117.75" customHeight="1" x14ac:dyDescent="0.3">
      <c r="A217" s="355"/>
      <c r="B217" s="360"/>
      <c r="C217" s="360"/>
      <c r="D217" s="363"/>
      <c r="E217" s="359"/>
      <c r="F217" s="354" t="s">
        <v>740</v>
      </c>
      <c r="G217" s="359"/>
      <c r="H217" s="405" t="s">
        <v>428</v>
      </c>
      <c r="I217" s="253">
        <v>0.5</v>
      </c>
      <c r="J217" s="240" t="s">
        <v>429</v>
      </c>
      <c r="K217" s="244">
        <v>44562</v>
      </c>
      <c r="L217" s="244">
        <v>44742</v>
      </c>
      <c r="M217" s="245" t="s">
        <v>736</v>
      </c>
      <c r="N217" s="207"/>
      <c r="O217" s="207"/>
      <c r="P217" s="207"/>
      <c r="Q217" s="208"/>
      <c r="R217" s="208"/>
      <c r="S217" s="208"/>
    </row>
    <row r="218" spans="1:19" s="202" customFormat="1" ht="160.5" customHeight="1" x14ac:dyDescent="0.3">
      <c r="A218" s="355"/>
      <c r="B218" s="360"/>
      <c r="C218" s="360"/>
      <c r="D218" s="363"/>
      <c r="E218" s="359"/>
      <c r="F218" s="356"/>
      <c r="G218" s="359"/>
      <c r="H218" s="405"/>
      <c r="I218" s="253">
        <v>0.5</v>
      </c>
      <c r="J218" s="240" t="s">
        <v>429</v>
      </c>
      <c r="K218" s="244">
        <v>44743</v>
      </c>
      <c r="L218" s="244">
        <v>44910</v>
      </c>
      <c r="M218" s="245" t="s">
        <v>737</v>
      </c>
      <c r="N218" s="211"/>
      <c r="O218" s="211"/>
      <c r="P218" s="211"/>
      <c r="Q218" s="210"/>
      <c r="R218" s="210"/>
      <c r="S218" s="210"/>
    </row>
    <row r="219" spans="1:19" s="202" customFormat="1" ht="65.25" customHeight="1" x14ac:dyDescent="0.3">
      <c r="A219" s="355"/>
      <c r="B219" s="360"/>
      <c r="C219" s="360"/>
      <c r="D219" s="363"/>
      <c r="E219" s="359"/>
      <c r="F219" s="354" t="s">
        <v>741</v>
      </c>
      <c r="G219" s="359"/>
      <c r="H219" s="457" t="s">
        <v>510</v>
      </c>
      <c r="I219" s="253">
        <v>0.3</v>
      </c>
      <c r="J219" s="354" t="s">
        <v>429</v>
      </c>
      <c r="K219" s="244">
        <v>44562</v>
      </c>
      <c r="L219" s="244">
        <v>44681</v>
      </c>
      <c r="M219" s="238" t="s">
        <v>430</v>
      </c>
      <c r="N219" s="211"/>
      <c r="O219" s="211"/>
      <c r="P219" s="211"/>
      <c r="Q219" s="210"/>
      <c r="R219" s="210"/>
      <c r="S219" s="210"/>
    </row>
    <row r="220" spans="1:19" s="202" customFormat="1" ht="65.25" customHeight="1" x14ac:dyDescent="0.3">
      <c r="A220" s="355"/>
      <c r="B220" s="360"/>
      <c r="C220" s="360"/>
      <c r="D220" s="363"/>
      <c r="E220" s="359"/>
      <c r="F220" s="355"/>
      <c r="G220" s="359"/>
      <c r="H220" s="457"/>
      <c r="I220" s="253">
        <v>0.35</v>
      </c>
      <c r="J220" s="355"/>
      <c r="K220" s="244">
        <v>44682</v>
      </c>
      <c r="L220" s="244">
        <v>44803</v>
      </c>
      <c r="M220" s="238" t="s">
        <v>430</v>
      </c>
      <c r="N220" s="207"/>
      <c r="O220" s="207"/>
      <c r="P220" s="207"/>
      <c r="Q220" s="208"/>
      <c r="R220" s="208"/>
      <c r="S220" s="208"/>
    </row>
    <row r="221" spans="1:19" s="202" customFormat="1" ht="65.25" customHeight="1" x14ac:dyDescent="0.3">
      <c r="A221" s="356"/>
      <c r="B221" s="360"/>
      <c r="C221" s="360"/>
      <c r="D221" s="363"/>
      <c r="E221" s="359"/>
      <c r="F221" s="356"/>
      <c r="G221" s="359"/>
      <c r="H221" s="457"/>
      <c r="I221" s="253">
        <v>0.35</v>
      </c>
      <c r="J221" s="356"/>
      <c r="K221" s="244">
        <v>44805</v>
      </c>
      <c r="L221" s="244">
        <v>44910</v>
      </c>
      <c r="M221" s="238" t="s">
        <v>430</v>
      </c>
      <c r="N221" s="207"/>
      <c r="O221" s="207"/>
      <c r="P221" s="207"/>
      <c r="Q221" s="208"/>
      <c r="R221" s="208"/>
      <c r="S221" s="208"/>
    </row>
    <row r="222" spans="1:19" s="202" customFormat="1" ht="96" customHeight="1" x14ac:dyDescent="0.3">
      <c r="A222" s="354">
        <v>60</v>
      </c>
      <c r="B222" s="386" t="s">
        <v>742</v>
      </c>
      <c r="C222" s="387"/>
      <c r="D222" s="368">
        <v>0.01</v>
      </c>
      <c r="E222" s="359" t="s">
        <v>514</v>
      </c>
      <c r="F222" s="398" t="s">
        <v>743</v>
      </c>
      <c r="G222" s="359" t="s">
        <v>246</v>
      </c>
      <c r="H222" s="238" t="s">
        <v>431</v>
      </c>
      <c r="I222" s="253">
        <v>0.2</v>
      </c>
      <c r="J222" s="240" t="s">
        <v>397</v>
      </c>
      <c r="K222" s="244">
        <v>44713</v>
      </c>
      <c r="L222" s="244">
        <v>44803</v>
      </c>
      <c r="M222" s="238" t="s">
        <v>432</v>
      </c>
      <c r="N222" s="207"/>
      <c r="O222" s="207"/>
      <c r="P222" s="207"/>
      <c r="Q222" s="208"/>
      <c r="R222" s="208"/>
      <c r="S222" s="208"/>
    </row>
    <row r="223" spans="1:19" s="202" customFormat="1" ht="48.75" customHeight="1" x14ac:dyDescent="0.3">
      <c r="A223" s="355"/>
      <c r="B223" s="388"/>
      <c r="C223" s="389"/>
      <c r="D223" s="369"/>
      <c r="E223" s="359"/>
      <c r="F223" s="398"/>
      <c r="G223" s="359"/>
      <c r="H223" s="238" t="s">
        <v>576</v>
      </c>
      <c r="I223" s="253">
        <v>0.2</v>
      </c>
      <c r="J223" s="240" t="s">
        <v>397</v>
      </c>
      <c r="K223" s="244">
        <v>44743</v>
      </c>
      <c r="L223" s="244">
        <v>44834</v>
      </c>
      <c r="M223" s="238" t="s">
        <v>433</v>
      </c>
      <c r="N223" s="207"/>
      <c r="O223" s="207"/>
      <c r="P223" s="207"/>
      <c r="Q223" s="208"/>
      <c r="R223" s="208"/>
      <c r="S223" s="208"/>
    </row>
    <row r="224" spans="1:19" s="202" customFormat="1" ht="63.75" customHeight="1" x14ac:dyDescent="0.3">
      <c r="A224" s="355"/>
      <c r="B224" s="388"/>
      <c r="C224" s="389"/>
      <c r="D224" s="369"/>
      <c r="E224" s="359"/>
      <c r="F224" s="398"/>
      <c r="G224" s="359"/>
      <c r="H224" s="360" t="s">
        <v>434</v>
      </c>
      <c r="I224" s="253">
        <v>0.2</v>
      </c>
      <c r="J224" s="354" t="s">
        <v>517</v>
      </c>
      <c r="K224" s="244">
        <v>44562</v>
      </c>
      <c r="L224" s="244">
        <v>44681</v>
      </c>
      <c r="M224" s="238" t="s">
        <v>516</v>
      </c>
      <c r="N224" s="207"/>
      <c r="O224" s="207"/>
      <c r="P224" s="207"/>
      <c r="Q224" s="208"/>
      <c r="R224" s="208"/>
      <c r="S224" s="208"/>
    </row>
    <row r="225" spans="1:56" s="202" customFormat="1" ht="63.75" customHeight="1" x14ac:dyDescent="0.3">
      <c r="A225" s="355"/>
      <c r="B225" s="388"/>
      <c r="C225" s="389"/>
      <c r="D225" s="369"/>
      <c r="E225" s="359"/>
      <c r="F225" s="398"/>
      <c r="G225" s="359"/>
      <c r="H225" s="360"/>
      <c r="I225" s="253">
        <v>0.2</v>
      </c>
      <c r="J225" s="355"/>
      <c r="K225" s="244">
        <v>44682</v>
      </c>
      <c r="L225" s="244">
        <v>44803</v>
      </c>
      <c r="M225" s="238" t="s">
        <v>435</v>
      </c>
      <c r="N225" s="207"/>
      <c r="O225" s="207"/>
      <c r="P225" s="207"/>
      <c r="Q225" s="208"/>
      <c r="R225" s="208"/>
      <c r="S225" s="208"/>
    </row>
    <row r="226" spans="1:56" s="202" customFormat="1" ht="63.75" customHeight="1" x14ac:dyDescent="0.3">
      <c r="A226" s="356"/>
      <c r="B226" s="390"/>
      <c r="C226" s="391"/>
      <c r="D226" s="370"/>
      <c r="E226" s="359"/>
      <c r="F226" s="398"/>
      <c r="G226" s="359"/>
      <c r="H226" s="360"/>
      <c r="I226" s="253">
        <v>0.2</v>
      </c>
      <c r="J226" s="356"/>
      <c r="K226" s="244">
        <v>44805</v>
      </c>
      <c r="L226" s="244">
        <v>44895</v>
      </c>
      <c r="M226" s="238" t="s">
        <v>515</v>
      </c>
      <c r="N226" s="207"/>
      <c r="O226" s="207"/>
      <c r="P226" s="207"/>
      <c r="Q226" s="208"/>
      <c r="R226" s="208"/>
      <c r="S226" s="208"/>
    </row>
    <row r="227" spans="1:56" s="202" customFormat="1" ht="76.5" customHeight="1" x14ac:dyDescent="0.3">
      <c r="A227" s="354">
        <v>61</v>
      </c>
      <c r="B227" s="392" t="s">
        <v>625</v>
      </c>
      <c r="C227" s="393"/>
      <c r="D227" s="368">
        <v>0.01</v>
      </c>
      <c r="E227" s="359"/>
      <c r="F227" s="359" t="s">
        <v>744</v>
      </c>
      <c r="G227" s="359" t="s">
        <v>246</v>
      </c>
      <c r="H227" s="239" t="s">
        <v>626</v>
      </c>
      <c r="I227" s="253">
        <v>0.5</v>
      </c>
      <c r="J227" s="240" t="s">
        <v>397</v>
      </c>
      <c r="K227" s="244">
        <v>44470</v>
      </c>
      <c r="L227" s="244">
        <v>44910</v>
      </c>
      <c r="M227" s="245" t="s">
        <v>627</v>
      </c>
      <c r="N227" s="207"/>
      <c r="O227" s="207"/>
      <c r="P227" s="207"/>
      <c r="Q227" s="208"/>
      <c r="R227" s="208"/>
      <c r="S227" s="208"/>
    </row>
    <row r="228" spans="1:56" s="202" customFormat="1" ht="83.25" customHeight="1" x14ac:dyDescent="0.3">
      <c r="A228" s="356"/>
      <c r="B228" s="394"/>
      <c r="C228" s="395"/>
      <c r="D228" s="370"/>
      <c r="E228" s="359"/>
      <c r="F228" s="359"/>
      <c r="G228" s="359"/>
      <c r="H228" s="245" t="s">
        <v>901</v>
      </c>
      <c r="I228" s="253">
        <v>0.5</v>
      </c>
      <c r="J228" s="240" t="s">
        <v>514</v>
      </c>
      <c r="K228" s="244">
        <v>44713</v>
      </c>
      <c r="L228" s="244">
        <v>44895</v>
      </c>
      <c r="M228" s="238" t="s">
        <v>398</v>
      </c>
      <c r="N228" s="207"/>
      <c r="O228" s="207"/>
      <c r="P228" s="207"/>
      <c r="Q228" s="208"/>
      <c r="R228" s="208"/>
      <c r="S228" s="208"/>
    </row>
    <row r="229" spans="1:56" s="202" customFormat="1" ht="83.25" customHeight="1" x14ac:dyDescent="0.3">
      <c r="A229" s="354">
        <v>62</v>
      </c>
      <c r="B229" s="392" t="s">
        <v>577</v>
      </c>
      <c r="C229" s="393"/>
      <c r="D229" s="368">
        <v>0.02</v>
      </c>
      <c r="E229" s="359"/>
      <c r="F229" s="359" t="s">
        <v>747</v>
      </c>
      <c r="G229" s="359" t="s">
        <v>246</v>
      </c>
      <c r="H229" s="245" t="s">
        <v>846</v>
      </c>
      <c r="I229" s="253">
        <v>0.5</v>
      </c>
      <c r="J229" s="240" t="s">
        <v>397</v>
      </c>
      <c r="K229" s="244">
        <v>44562</v>
      </c>
      <c r="L229" s="244">
        <v>44681</v>
      </c>
      <c r="M229" s="238" t="s">
        <v>436</v>
      </c>
      <c r="N229" s="207"/>
      <c r="O229" s="207"/>
      <c r="P229" s="207"/>
      <c r="Q229" s="208"/>
      <c r="R229" s="208"/>
      <c r="S229" s="208"/>
    </row>
    <row r="230" spans="1:56" s="202" customFormat="1" ht="57" customHeight="1" x14ac:dyDescent="0.3">
      <c r="A230" s="355"/>
      <c r="B230" s="396"/>
      <c r="C230" s="397"/>
      <c r="D230" s="369"/>
      <c r="E230" s="359"/>
      <c r="F230" s="359"/>
      <c r="G230" s="359"/>
      <c r="H230" s="406" t="s">
        <v>745</v>
      </c>
      <c r="I230" s="253">
        <v>0.25</v>
      </c>
      <c r="J230" s="354" t="s">
        <v>397</v>
      </c>
      <c r="K230" s="244">
        <v>44682</v>
      </c>
      <c r="L230" s="244">
        <v>44803</v>
      </c>
      <c r="M230" s="238" t="s">
        <v>628</v>
      </c>
      <c r="N230" s="224"/>
      <c r="O230" s="224"/>
      <c r="P230" s="224"/>
      <c r="Q230" s="232"/>
      <c r="R230" s="232"/>
      <c r="S230" s="232"/>
    </row>
    <row r="231" spans="1:56" s="185" customFormat="1" ht="57" customHeight="1" x14ac:dyDescent="0.3">
      <c r="A231" s="356"/>
      <c r="B231" s="394"/>
      <c r="C231" s="395"/>
      <c r="D231" s="370"/>
      <c r="E231" s="359"/>
      <c r="F231" s="359"/>
      <c r="G231" s="359"/>
      <c r="H231" s="408"/>
      <c r="I231" s="253">
        <v>0.25</v>
      </c>
      <c r="J231" s="356"/>
      <c r="K231" s="244">
        <v>44805</v>
      </c>
      <c r="L231" s="244">
        <v>44895</v>
      </c>
      <c r="M231" s="238" t="s">
        <v>746</v>
      </c>
      <c r="N231" s="191"/>
      <c r="O231" s="191"/>
      <c r="P231" s="191"/>
      <c r="Q231" s="184"/>
      <c r="R231" s="184"/>
      <c r="S231" s="184"/>
      <c r="T231" s="202"/>
      <c r="U231" s="202"/>
      <c r="V231" s="202"/>
      <c r="W231" s="202"/>
      <c r="X231" s="202"/>
      <c r="Y231" s="202"/>
      <c r="Z231" s="202"/>
      <c r="AA231" s="202"/>
      <c r="AB231" s="202"/>
      <c r="AC231" s="202"/>
      <c r="AD231" s="202"/>
      <c r="AE231" s="202"/>
      <c r="AF231" s="202"/>
      <c r="AG231" s="202"/>
      <c r="AH231" s="202"/>
      <c r="AI231" s="202"/>
      <c r="AJ231" s="202"/>
      <c r="AK231" s="202"/>
      <c r="AL231" s="202"/>
      <c r="AM231" s="202"/>
      <c r="AN231" s="202"/>
      <c r="AO231" s="202"/>
      <c r="AP231" s="202"/>
      <c r="AQ231" s="202"/>
      <c r="AR231" s="202"/>
      <c r="AS231" s="202"/>
      <c r="AT231" s="202"/>
      <c r="AU231" s="202"/>
      <c r="AV231" s="202"/>
      <c r="AW231" s="202"/>
      <c r="AX231" s="202"/>
      <c r="AY231" s="202"/>
      <c r="AZ231" s="202"/>
      <c r="BA231" s="202"/>
      <c r="BB231" s="202"/>
      <c r="BC231" s="202"/>
      <c r="BD231" s="202"/>
    </row>
    <row r="232" spans="1:56" s="185" customFormat="1" ht="111.75" customHeight="1" x14ac:dyDescent="0.3">
      <c r="A232" s="412">
        <v>63</v>
      </c>
      <c r="B232" s="360" t="s">
        <v>523</v>
      </c>
      <c r="C232" s="360"/>
      <c r="D232" s="363">
        <v>0.01</v>
      </c>
      <c r="E232" s="359"/>
      <c r="F232" s="372" t="s">
        <v>748</v>
      </c>
      <c r="G232" s="359"/>
      <c r="H232" s="360" t="s">
        <v>629</v>
      </c>
      <c r="I232" s="253">
        <v>0.1</v>
      </c>
      <c r="J232" s="359" t="s">
        <v>522</v>
      </c>
      <c r="K232" s="244">
        <v>44562</v>
      </c>
      <c r="L232" s="244">
        <v>44742</v>
      </c>
      <c r="M232" s="238" t="s">
        <v>847</v>
      </c>
      <c r="N232" s="191"/>
      <c r="O232" s="191"/>
      <c r="P232" s="191"/>
      <c r="Q232" s="184"/>
      <c r="R232" s="184"/>
      <c r="S232" s="184"/>
      <c r="T232" s="202"/>
      <c r="U232" s="202"/>
      <c r="V232" s="202"/>
      <c r="W232" s="202"/>
      <c r="X232" s="202"/>
      <c r="Y232" s="202"/>
      <c r="Z232" s="202"/>
      <c r="AA232" s="202"/>
      <c r="AB232" s="202"/>
      <c r="AC232" s="202"/>
      <c r="AD232" s="202"/>
      <c r="AE232" s="202"/>
      <c r="AF232" s="202"/>
      <c r="AG232" s="202"/>
      <c r="AH232" s="202"/>
      <c r="AI232" s="202"/>
      <c r="AJ232" s="202"/>
      <c r="AK232" s="202"/>
      <c r="AL232" s="202"/>
      <c r="AM232" s="202"/>
      <c r="AN232" s="202"/>
      <c r="AO232" s="202"/>
      <c r="AP232" s="202"/>
      <c r="AQ232" s="202"/>
      <c r="AR232" s="202"/>
      <c r="AS232" s="202"/>
      <c r="AT232" s="202"/>
      <c r="AU232" s="202"/>
      <c r="AV232" s="202"/>
      <c r="AW232" s="202"/>
      <c r="AX232" s="202"/>
      <c r="AY232" s="202"/>
      <c r="AZ232" s="202"/>
      <c r="BA232" s="202"/>
      <c r="BB232" s="202"/>
      <c r="BC232" s="202"/>
      <c r="BD232" s="202"/>
    </row>
    <row r="233" spans="1:56" s="185" customFormat="1" ht="111.75" customHeight="1" x14ac:dyDescent="0.3">
      <c r="A233" s="413"/>
      <c r="B233" s="360"/>
      <c r="C233" s="360"/>
      <c r="D233" s="363"/>
      <c r="E233" s="359"/>
      <c r="F233" s="373"/>
      <c r="G233" s="359"/>
      <c r="H233" s="360"/>
      <c r="I233" s="253">
        <v>0.1</v>
      </c>
      <c r="J233" s="359"/>
      <c r="K233" s="244">
        <v>44743</v>
      </c>
      <c r="L233" s="244">
        <v>44910</v>
      </c>
      <c r="M233" s="238" t="s">
        <v>848</v>
      </c>
      <c r="N233" s="191"/>
      <c r="O233" s="191"/>
      <c r="P233" s="191"/>
      <c r="Q233" s="184"/>
      <c r="R233" s="184"/>
      <c r="S233" s="184"/>
      <c r="T233" s="202"/>
      <c r="U233" s="202"/>
      <c r="V233" s="202"/>
      <c r="W233" s="202"/>
      <c r="X233" s="202"/>
      <c r="Y233" s="202"/>
      <c r="Z233" s="202"/>
      <c r="AA233" s="202"/>
      <c r="AB233" s="202"/>
      <c r="AC233" s="202"/>
      <c r="AD233" s="202"/>
      <c r="AE233" s="202"/>
      <c r="AF233" s="202"/>
      <c r="AG233" s="202"/>
      <c r="AH233" s="202"/>
      <c r="AI233" s="202"/>
      <c r="AJ233" s="202"/>
      <c r="AK233" s="202"/>
      <c r="AL233" s="202"/>
      <c r="AM233" s="202"/>
      <c r="AN233" s="202"/>
      <c r="AO233" s="202"/>
      <c r="AP233" s="202"/>
      <c r="AQ233" s="202"/>
      <c r="AR233" s="202"/>
      <c r="AS233" s="202"/>
      <c r="AT233" s="202"/>
      <c r="AU233" s="202"/>
      <c r="AV233" s="202"/>
      <c r="AW233" s="202"/>
      <c r="AX233" s="202"/>
      <c r="AY233" s="202"/>
      <c r="AZ233" s="202"/>
      <c r="BA233" s="202"/>
      <c r="BB233" s="202"/>
      <c r="BC233" s="202"/>
      <c r="BD233" s="202"/>
    </row>
    <row r="234" spans="1:56" s="185" customFormat="1" ht="67.5" customHeight="1" x14ac:dyDescent="0.3">
      <c r="A234" s="413"/>
      <c r="B234" s="360"/>
      <c r="C234" s="360"/>
      <c r="D234" s="363"/>
      <c r="E234" s="359"/>
      <c r="F234" s="372" t="s">
        <v>749</v>
      </c>
      <c r="G234" s="359"/>
      <c r="H234" s="238" t="s">
        <v>437</v>
      </c>
      <c r="I234" s="253">
        <v>0.15</v>
      </c>
      <c r="J234" s="354" t="s">
        <v>849</v>
      </c>
      <c r="K234" s="244">
        <v>44713</v>
      </c>
      <c r="L234" s="244">
        <v>44803</v>
      </c>
      <c r="M234" s="238" t="s">
        <v>521</v>
      </c>
      <c r="N234" s="195"/>
      <c r="O234" s="195"/>
      <c r="P234" s="195"/>
      <c r="Q234" s="184"/>
      <c r="R234" s="184"/>
      <c r="S234" s="184"/>
      <c r="T234" s="202"/>
      <c r="U234" s="202"/>
      <c r="V234" s="202"/>
      <c r="W234" s="202"/>
      <c r="X234" s="202"/>
      <c r="Y234" s="202"/>
      <c r="Z234" s="202"/>
      <c r="AA234" s="202"/>
      <c r="AB234" s="202"/>
      <c r="AC234" s="202"/>
      <c r="AD234" s="202"/>
      <c r="AE234" s="202"/>
      <c r="AF234" s="202"/>
      <c r="AG234" s="202"/>
      <c r="AH234" s="202"/>
      <c r="AI234" s="202"/>
      <c r="AJ234" s="202"/>
      <c r="AK234" s="202"/>
      <c r="AL234" s="202"/>
      <c r="AM234" s="202"/>
      <c r="AN234" s="202"/>
      <c r="AO234" s="202"/>
      <c r="AP234" s="202"/>
      <c r="AQ234" s="202"/>
      <c r="AR234" s="202"/>
      <c r="AS234" s="202"/>
      <c r="AT234" s="202"/>
      <c r="AU234" s="202"/>
      <c r="AV234" s="202"/>
      <c r="AW234" s="202"/>
      <c r="AX234" s="202"/>
      <c r="AY234" s="202"/>
      <c r="AZ234" s="202"/>
      <c r="BA234" s="202"/>
      <c r="BB234" s="202"/>
      <c r="BC234" s="202"/>
      <c r="BD234" s="202"/>
    </row>
    <row r="235" spans="1:56" s="185" customFormat="1" ht="90" customHeight="1" x14ac:dyDescent="0.3">
      <c r="A235" s="413"/>
      <c r="B235" s="360"/>
      <c r="C235" s="360"/>
      <c r="D235" s="363"/>
      <c r="E235" s="359"/>
      <c r="F235" s="373"/>
      <c r="G235" s="359"/>
      <c r="H235" s="238" t="s">
        <v>520</v>
      </c>
      <c r="I235" s="253">
        <v>0.15</v>
      </c>
      <c r="J235" s="356"/>
      <c r="K235" s="244">
        <v>44805</v>
      </c>
      <c r="L235" s="244">
        <v>44895</v>
      </c>
      <c r="M235" s="238" t="s">
        <v>519</v>
      </c>
      <c r="N235" s="195"/>
      <c r="O235" s="195"/>
      <c r="P235" s="195"/>
      <c r="Q235" s="184"/>
      <c r="R235" s="184"/>
      <c r="S235" s="184"/>
      <c r="T235" s="202"/>
      <c r="U235" s="202"/>
      <c r="V235" s="202"/>
      <c r="W235" s="202"/>
      <c r="X235" s="202"/>
      <c r="Y235" s="202"/>
      <c r="Z235" s="202"/>
      <c r="AA235" s="202"/>
      <c r="AB235" s="202"/>
      <c r="AC235" s="202"/>
      <c r="AD235" s="202"/>
      <c r="AE235" s="202"/>
      <c r="AF235" s="202"/>
      <c r="AG235" s="202"/>
      <c r="AH235" s="202"/>
      <c r="AI235" s="202"/>
      <c r="AJ235" s="202"/>
      <c r="AK235" s="202"/>
      <c r="AL235" s="202"/>
      <c r="AM235" s="202"/>
      <c r="AN235" s="202"/>
      <c r="AO235" s="202"/>
      <c r="AP235" s="202"/>
      <c r="AQ235" s="202"/>
      <c r="AR235" s="202"/>
      <c r="AS235" s="202"/>
      <c r="AT235" s="202"/>
      <c r="AU235" s="202"/>
      <c r="AV235" s="202"/>
      <c r="AW235" s="202"/>
      <c r="AX235" s="202"/>
      <c r="AY235" s="202"/>
      <c r="AZ235" s="202"/>
      <c r="BA235" s="202"/>
      <c r="BB235" s="202"/>
      <c r="BC235" s="202"/>
      <c r="BD235" s="202"/>
    </row>
    <row r="236" spans="1:56" s="185" customFormat="1" ht="60" customHeight="1" x14ac:dyDescent="0.3">
      <c r="A236" s="413"/>
      <c r="B236" s="360"/>
      <c r="C236" s="360"/>
      <c r="D236" s="363"/>
      <c r="E236" s="359"/>
      <c r="F236" s="372" t="s">
        <v>850</v>
      </c>
      <c r="G236" s="359"/>
      <c r="H236" s="360" t="s">
        <v>518</v>
      </c>
      <c r="I236" s="253">
        <v>0.1</v>
      </c>
      <c r="J236" s="354" t="s">
        <v>429</v>
      </c>
      <c r="K236" s="244">
        <v>44562</v>
      </c>
      <c r="L236" s="244" t="s">
        <v>438</v>
      </c>
      <c r="M236" s="238" t="s">
        <v>439</v>
      </c>
      <c r="N236" s="195"/>
      <c r="O236" s="195"/>
      <c r="P236" s="195"/>
      <c r="Q236" s="184"/>
      <c r="R236" s="184"/>
      <c r="S236" s="184"/>
      <c r="T236" s="202"/>
      <c r="U236" s="202"/>
      <c r="V236" s="202"/>
      <c r="W236" s="202"/>
      <c r="X236" s="202"/>
      <c r="Y236" s="202"/>
      <c r="Z236" s="202"/>
      <c r="AA236" s="202"/>
      <c r="AB236" s="202"/>
      <c r="AC236" s="202"/>
      <c r="AD236" s="202"/>
      <c r="AE236" s="202"/>
      <c r="AF236" s="202"/>
      <c r="AG236" s="202"/>
      <c r="AH236" s="202"/>
      <c r="AI236" s="202"/>
      <c r="AJ236" s="202"/>
      <c r="AK236" s="202"/>
      <c r="AL236" s="202"/>
      <c r="AM236" s="202"/>
      <c r="AN236" s="202"/>
      <c r="AO236" s="202"/>
      <c r="AP236" s="202"/>
      <c r="AQ236" s="202"/>
      <c r="AR236" s="202"/>
      <c r="AS236" s="202"/>
      <c r="AT236" s="202"/>
      <c r="AU236" s="202"/>
      <c r="AV236" s="202"/>
      <c r="AW236" s="202"/>
      <c r="AX236" s="202"/>
      <c r="AY236" s="202"/>
      <c r="AZ236" s="202"/>
      <c r="BA236" s="202"/>
      <c r="BB236" s="202"/>
      <c r="BC236" s="202"/>
      <c r="BD236" s="202"/>
    </row>
    <row r="237" spans="1:56" s="185" customFormat="1" ht="60" customHeight="1" x14ac:dyDescent="0.3">
      <c r="A237" s="413"/>
      <c r="B237" s="360"/>
      <c r="C237" s="360"/>
      <c r="D237" s="363"/>
      <c r="E237" s="359"/>
      <c r="F237" s="374"/>
      <c r="G237" s="359"/>
      <c r="H237" s="360"/>
      <c r="I237" s="253">
        <v>0.1</v>
      </c>
      <c r="J237" s="355"/>
      <c r="K237" s="244">
        <v>44565</v>
      </c>
      <c r="L237" s="244">
        <v>44742</v>
      </c>
      <c r="M237" s="238" t="s">
        <v>440</v>
      </c>
      <c r="N237" s="191"/>
      <c r="O237" s="191"/>
      <c r="P237" s="191"/>
      <c r="Q237" s="184"/>
      <c r="R237" s="184"/>
      <c r="S237" s="184"/>
      <c r="T237" s="202"/>
      <c r="U237" s="202"/>
      <c r="V237" s="202"/>
      <c r="W237" s="202"/>
      <c r="X237" s="202"/>
      <c r="Y237" s="202"/>
      <c r="Z237" s="202"/>
      <c r="AA237" s="202"/>
      <c r="AB237" s="202"/>
      <c r="AC237" s="202"/>
      <c r="AD237" s="202"/>
      <c r="AE237" s="202"/>
      <c r="AF237" s="202"/>
      <c r="AG237" s="202"/>
      <c r="AH237" s="202"/>
      <c r="AI237" s="202"/>
      <c r="AJ237" s="202"/>
      <c r="AK237" s="202"/>
      <c r="AL237" s="202"/>
      <c r="AM237" s="202"/>
      <c r="AN237" s="202"/>
      <c r="AO237" s="202"/>
      <c r="AP237" s="202"/>
      <c r="AQ237" s="202"/>
      <c r="AR237" s="202"/>
      <c r="AS237" s="202"/>
      <c r="AT237" s="202"/>
      <c r="AU237" s="202"/>
      <c r="AV237" s="202"/>
      <c r="AW237" s="202"/>
      <c r="AX237" s="202"/>
      <c r="AY237" s="202"/>
      <c r="AZ237" s="202"/>
      <c r="BA237" s="202"/>
      <c r="BB237" s="202"/>
      <c r="BC237" s="202"/>
      <c r="BD237" s="202"/>
    </row>
    <row r="238" spans="1:56" s="185" customFormat="1" ht="60" customHeight="1" x14ac:dyDescent="0.3">
      <c r="A238" s="413"/>
      <c r="B238" s="360"/>
      <c r="C238" s="360"/>
      <c r="D238" s="363"/>
      <c r="E238" s="359"/>
      <c r="F238" s="374"/>
      <c r="G238" s="359"/>
      <c r="H238" s="360"/>
      <c r="I238" s="253">
        <v>0.1</v>
      </c>
      <c r="J238" s="355"/>
      <c r="K238" s="244">
        <v>44568</v>
      </c>
      <c r="L238" s="244">
        <v>44834</v>
      </c>
      <c r="M238" s="238" t="s">
        <v>851</v>
      </c>
      <c r="N238" s="209"/>
      <c r="O238" s="209"/>
      <c r="P238" s="209"/>
      <c r="Q238" s="184"/>
      <c r="R238" s="184"/>
      <c r="S238" s="184"/>
      <c r="T238" s="202"/>
      <c r="U238" s="202"/>
      <c r="V238" s="202"/>
      <c r="W238" s="202"/>
      <c r="X238" s="202"/>
      <c r="Y238" s="202"/>
      <c r="Z238" s="202"/>
      <c r="AA238" s="202"/>
      <c r="AB238" s="202"/>
      <c r="AC238" s="202"/>
      <c r="AD238" s="202"/>
      <c r="AE238" s="202"/>
      <c r="AF238" s="202"/>
      <c r="AG238" s="202"/>
      <c r="AH238" s="202"/>
      <c r="AI238" s="202"/>
      <c r="AJ238" s="202"/>
      <c r="AK238" s="202"/>
      <c r="AL238" s="202"/>
      <c r="AM238" s="202"/>
      <c r="AN238" s="202"/>
      <c r="AO238" s="202"/>
      <c r="AP238" s="202"/>
      <c r="AQ238" s="202"/>
      <c r="AR238" s="202"/>
      <c r="AS238" s="202"/>
      <c r="AT238" s="202"/>
      <c r="AU238" s="202"/>
      <c r="AV238" s="202"/>
      <c r="AW238" s="202"/>
      <c r="AX238" s="202"/>
      <c r="AY238" s="202"/>
      <c r="AZ238" s="202"/>
      <c r="BA238" s="202"/>
      <c r="BB238" s="202"/>
      <c r="BC238" s="202"/>
      <c r="BD238" s="202"/>
    </row>
    <row r="239" spans="1:56" s="185" customFormat="1" ht="60" customHeight="1" x14ac:dyDescent="0.3">
      <c r="A239" s="413"/>
      <c r="B239" s="360"/>
      <c r="C239" s="360"/>
      <c r="D239" s="363"/>
      <c r="E239" s="359"/>
      <c r="F239" s="373"/>
      <c r="G239" s="359"/>
      <c r="H239" s="360"/>
      <c r="I239" s="253">
        <v>0.1</v>
      </c>
      <c r="J239" s="356"/>
      <c r="K239" s="244">
        <v>44571</v>
      </c>
      <c r="L239" s="244">
        <v>44895</v>
      </c>
      <c r="M239" s="238" t="s">
        <v>441</v>
      </c>
      <c r="N239" s="209"/>
      <c r="O239" s="209"/>
      <c r="P239" s="209"/>
      <c r="Q239" s="184"/>
      <c r="R239" s="184"/>
      <c r="S239" s="184"/>
      <c r="T239" s="202"/>
      <c r="U239" s="202"/>
      <c r="V239" s="202"/>
      <c r="W239" s="202"/>
      <c r="X239" s="202"/>
      <c r="Y239" s="202"/>
      <c r="Z239" s="202"/>
      <c r="AA239" s="202"/>
      <c r="AB239" s="202"/>
      <c r="AC239" s="202"/>
      <c r="AD239" s="202"/>
      <c r="AE239" s="202"/>
      <c r="AF239" s="202"/>
      <c r="AG239" s="202"/>
      <c r="AH239" s="202"/>
      <c r="AI239" s="202"/>
      <c r="AJ239" s="202"/>
      <c r="AK239" s="202"/>
      <c r="AL239" s="202"/>
      <c r="AM239" s="202"/>
      <c r="AN239" s="202"/>
      <c r="AO239" s="202"/>
      <c r="AP239" s="202"/>
      <c r="AQ239" s="202"/>
      <c r="AR239" s="202"/>
      <c r="AS239" s="202"/>
      <c r="AT239" s="202"/>
      <c r="AU239" s="202"/>
      <c r="AV239" s="202"/>
      <c r="AW239" s="202"/>
      <c r="AX239" s="202"/>
      <c r="AY239" s="202"/>
      <c r="AZ239" s="202"/>
      <c r="BA239" s="202"/>
      <c r="BB239" s="202"/>
      <c r="BC239" s="202"/>
      <c r="BD239" s="202"/>
    </row>
    <row r="240" spans="1:56" s="185" customFormat="1" ht="88.5" customHeight="1" x14ac:dyDescent="0.3">
      <c r="A240" s="414"/>
      <c r="B240" s="360"/>
      <c r="C240" s="360"/>
      <c r="D240" s="363"/>
      <c r="E240" s="359"/>
      <c r="F240" s="262" t="s">
        <v>750</v>
      </c>
      <c r="G240" s="359"/>
      <c r="H240" s="238" t="s">
        <v>578</v>
      </c>
      <c r="I240" s="253">
        <v>0.1</v>
      </c>
      <c r="J240" s="240" t="s">
        <v>397</v>
      </c>
      <c r="K240" s="244">
        <v>44713</v>
      </c>
      <c r="L240" s="244">
        <v>44803</v>
      </c>
      <c r="M240" s="238" t="s">
        <v>641</v>
      </c>
      <c r="N240" s="209"/>
      <c r="O240" s="209"/>
      <c r="P240" s="209"/>
      <c r="Q240" s="184"/>
      <c r="R240" s="184"/>
      <c r="S240" s="184"/>
      <c r="T240" s="202"/>
      <c r="U240" s="202"/>
      <c r="V240" s="202"/>
      <c r="W240" s="202"/>
      <c r="X240" s="202"/>
      <c r="Y240" s="202"/>
      <c r="Z240" s="202"/>
      <c r="AA240" s="202"/>
      <c r="AB240" s="202"/>
      <c r="AC240" s="202"/>
      <c r="AD240" s="202"/>
      <c r="AE240" s="202"/>
      <c r="AF240" s="202"/>
      <c r="AG240" s="202"/>
      <c r="AH240" s="202"/>
      <c r="AI240" s="202"/>
      <c r="AJ240" s="202"/>
      <c r="AK240" s="202"/>
      <c r="AL240" s="202"/>
      <c r="AM240" s="202"/>
      <c r="AN240" s="202"/>
      <c r="AO240" s="202"/>
      <c r="AP240" s="202"/>
      <c r="AQ240" s="202"/>
      <c r="AR240" s="202"/>
      <c r="AS240" s="202"/>
      <c r="AT240" s="202"/>
      <c r="AU240" s="202"/>
      <c r="AV240" s="202"/>
      <c r="AW240" s="202"/>
      <c r="AX240" s="202"/>
      <c r="AY240" s="202"/>
      <c r="AZ240" s="202"/>
      <c r="BA240" s="202"/>
      <c r="BB240" s="202"/>
      <c r="BC240" s="202"/>
      <c r="BD240" s="202"/>
    </row>
    <row r="241" spans="1:56" s="185" customFormat="1" ht="70.5" customHeight="1" x14ac:dyDescent="0.3">
      <c r="A241" s="412">
        <v>64</v>
      </c>
      <c r="B241" s="516" t="s">
        <v>752</v>
      </c>
      <c r="C241" s="516"/>
      <c r="D241" s="363">
        <v>0.01</v>
      </c>
      <c r="E241" s="359" t="s">
        <v>524</v>
      </c>
      <c r="F241" s="359" t="s">
        <v>753</v>
      </c>
      <c r="G241" s="359" t="s">
        <v>246</v>
      </c>
      <c r="H241" s="238" t="s">
        <v>823</v>
      </c>
      <c r="I241" s="253">
        <v>0.3</v>
      </c>
      <c r="J241" s="354" t="s">
        <v>731</v>
      </c>
      <c r="K241" s="244">
        <v>44562</v>
      </c>
      <c r="L241" s="244">
        <v>44910</v>
      </c>
      <c r="M241" s="238" t="s">
        <v>442</v>
      </c>
      <c r="N241" s="191"/>
      <c r="O241" s="191"/>
      <c r="P241" s="191"/>
      <c r="Q241" s="184"/>
      <c r="R241" s="184"/>
      <c r="S241" s="184"/>
      <c r="T241" s="202"/>
      <c r="U241" s="202"/>
      <c r="V241" s="202"/>
      <c r="W241" s="202"/>
      <c r="X241" s="202"/>
      <c r="Y241" s="202"/>
      <c r="Z241" s="202"/>
      <c r="AA241" s="202"/>
      <c r="AB241" s="202"/>
      <c r="AC241" s="202"/>
      <c r="AD241" s="202"/>
      <c r="AE241" s="202"/>
      <c r="AF241" s="202"/>
      <c r="AG241" s="202"/>
      <c r="AH241" s="202"/>
      <c r="AI241" s="202"/>
      <c r="AJ241" s="202"/>
      <c r="AK241" s="202"/>
      <c r="AL241" s="202"/>
      <c r="AM241" s="202"/>
      <c r="AN241" s="202"/>
      <c r="AO241" s="202"/>
      <c r="AP241" s="202"/>
      <c r="AQ241" s="202"/>
      <c r="AR241" s="202"/>
      <c r="AS241" s="202"/>
      <c r="AT241" s="202"/>
      <c r="AU241" s="202"/>
      <c r="AV241" s="202"/>
      <c r="AW241" s="202"/>
      <c r="AX241" s="202"/>
      <c r="AY241" s="202"/>
      <c r="AZ241" s="202"/>
      <c r="BA241" s="202"/>
      <c r="BB241" s="202"/>
      <c r="BC241" s="202"/>
      <c r="BD241" s="202"/>
    </row>
    <row r="242" spans="1:56" s="185" customFormat="1" ht="78" customHeight="1" x14ac:dyDescent="0.3">
      <c r="A242" s="413"/>
      <c r="B242" s="516"/>
      <c r="C242" s="516"/>
      <c r="D242" s="363"/>
      <c r="E242" s="359"/>
      <c r="F242" s="359"/>
      <c r="G242" s="359"/>
      <c r="H242" s="238" t="s">
        <v>443</v>
      </c>
      <c r="I242" s="253">
        <v>0.3</v>
      </c>
      <c r="J242" s="355"/>
      <c r="K242" s="244">
        <v>44743</v>
      </c>
      <c r="L242" s="244">
        <v>44895</v>
      </c>
      <c r="M242" s="238" t="s">
        <v>751</v>
      </c>
      <c r="N242" s="191"/>
      <c r="O242" s="191"/>
      <c r="P242" s="191"/>
      <c r="Q242" s="184"/>
      <c r="R242" s="184"/>
      <c r="S242" s="184"/>
      <c r="T242" s="202"/>
      <c r="U242" s="202"/>
      <c r="V242" s="202"/>
      <c r="W242" s="202"/>
      <c r="X242" s="202"/>
      <c r="Y242" s="202"/>
      <c r="Z242" s="202"/>
      <c r="AA242" s="202"/>
      <c r="AB242" s="202"/>
      <c r="AC242" s="202"/>
      <c r="AD242" s="202"/>
      <c r="AE242" s="202"/>
      <c r="AF242" s="202"/>
      <c r="AG242" s="202"/>
      <c r="AH242" s="202"/>
      <c r="AI242" s="202"/>
      <c r="AJ242" s="202"/>
      <c r="AK242" s="202"/>
      <c r="AL242" s="202"/>
      <c r="AM242" s="202"/>
      <c r="AN242" s="202"/>
      <c r="AO242" s="202"/>
      <c r="AP242" s="202"/>
      <c r="AQ242" s="202"/>
      <c r="AR242" s="202"/>
      <c r="AS242" s="202"/>
      <c r="AT242" s="202"/>
      <c r="AU242" s="202"/>
      <c r="AV242" s="202"/>
      <c r="AW242" s="202"/>
      <c r="AX242" s="202"/>
      <c r="AY242" s="202"/>
      <c r="AZ242" s="202"/>
      <c r="BA242" s="202"/>
      <c r="BB242" s="202"/>
      <c r="BC242" s="202"/>
      <c r="BD242" s="202"/>
    </row>
    <row r="243" spans="1:56" ht="66.75" customHeight="1" x14ac:dyDescent="0.3">
      <c r="A243" s="413"/>
      <c r="B243" s="516"/>
      <c r="C243" s="516"/>
      <c r="D243" s="363"/>
      <c r="E243" s="359"/>
      <c r="F243" s="359"/>
      <c r="G243" s="359"/>
      <c r="H243" s="360" t="s">
        <v>852</v>
      </c>
      <c r="I243" s="253">
        <v>0.2</v>
      </c>
      <c r="J243" s="355"/>
      <c r="K243" s="244">
        <v>44562</v>
      </c>
      <c r="L243" s="244">
        <v>44713</v>
      </c>
      <c r="M243" s="238" t="s">
        <v>853</v>
      </c>
      <c r="N243" s="145"/>
      <c r="O243" s="190"/>
      <c r="P243" s="145"/>
      <c r="Q243" s="142"/>
      <c r="R243" s="188"/>
      <c r="S243" s="142"/>
      <c r="T243" s="202"/>
      <c r="U243" s="202"/>
      <c r="V243" s="202"/>
      <c r="W243" s="202"/>
      <c r="X243" s="202"/>
      <c r="Y243" s="202"/>
      <c r="Z243" s="202"/>
      <c r="AA243" s="202"/>
      <c r="AB243" s="202"/>
      <c r="AC243" s="202"/>
      <c r="AD243" s="202"/>
      <c r="AE243" s="202"/>
      <c r="AF243" s="202"/>
      <c r="AG243" s="202"/>
      <c r="AH243" s="202"/>
      <c r="AI243" s="202"/>
      <c r="AJ243" s="202"/>
      <c r="AK243" s="202"/>
      <c r="AL243" s="202"/>
      <c r="AM243" s="202"/>
      <c r="AN243" s="202"/>
      <c r="AO243" s="202"/>
      <c r="AP243" s="202"/>
      <c r="AQ243" s="202"/>
      <c r="AR243" s="202"/>
      <c r="AS243" s="202"/>
      <c r="AT243" s="202"/>
      <c r="AU243" s="202"/>
      <c r="AV243" s="202"/>
      <c r="AW243" s="202"/>
      <c r="AX243" s="202"/>
      <c r="AY243" s="202"/>
      <c r="AZ243" s="202"/>
      <c r="BA243" s="202"/>
      <c r="BB243" s="202"/>
      <c r="BC243" s="202"/>
      <c r="BD243" s="202"/>
    </row>
    <row r="244" spans="1:56" ht="66.75" customHeight="1" x14ac:dyDescent="0.3">
      <c r="A244" s="414"/>
      <c r="B244" s="516"/>
      <c r="C244" s="516"/>
      <c r="D244" s="363"/>
      <c r="E244" s="359"/>
      <c r="F244" s="359"/>
      <c r="G244" s="359"/>
      <c r="H244" s="360"/>
      <c r="I244" s="253">
        <v>0.2</v>
      </c>
      <c r="J244" s="356"/>
      <c r="K244" s="244">
        <v>44743</v>
      </c>
      <c r="L244" s="244">
        <v>44910</v>
      </c>
      <c r="M244" s="238" t="s">
        <v>854</v>
      </c>
      <c r="N244" s="443"/>
      <c r="O244" s="364"/>
      <c r="P244" s="142"/>
      <c r="Q244" s="142"/>
      <c r="R244" s="443"/>
      <c r="S244" s="443"/>
      <c r="T244" s="202"/>
      <c r="U244" s="202"/>
      <c r="V244" s="202"/>
      <c r="W244" s="202"/>
      <c r="X244" s="202"/>
      <c r="Y244" s="202"/>
      <c r="Z244" s="202"/>
      <c r="AA244" s="202"/>
      <c r="AB244" s="202"/>
      <c r="AC244" s="202"/>
      <c r="AD244" s="202"/>
      <c r="AE244" s="202"/>
      <c r="AF244" s="202"/>
      <c r="AG244" s="202"/>
      <c r="AH244" s="202"/>
      <c r="AI244" s="202"/>
      <c r="AJ244" s="202"/>
      <c r="AK244" s="202"/>
      <c r="AL244" s="202"/>
      <c r="AM244" s="202"/>
      <c r="AN244" s="202"/>
      <c r="AO244" s="202"/>
      <c r="AP244" s="202"/>
      <c r="AQ244" s="202"/>
      <c r="AR244" s="202"/>
      <c r="AS244" s="202"/>
      <c r="AT244" s="202"/>
      <c r="AU244" s="202"/>
      <c r="AV244" s="202"/>
      <c r="AW244" s="202"/>
      <c r="AX244" s="202"/>
      <c r="AY244" s="202"/>
      <c r="AZ244" s="202"/>
      <c r="BA244" s="202"/>
      <c r="BB244" s="202"/>
      <c r="BC244" s="202"/>
      <c r="BD244" s="202"/>
    </row>
    <row r="245" spans="1:56" ht="69" customHeight="1" x14ac:dyDescent="0.3">
      <c r="A245" s="412">
        <v>65</v>
      </c>
      <c r="B245" s="517" t="s">
        <v>754</v>
      </c>
      <c r="C245" s="517"/>
      <c r="D245" s="518">
        <v>0.01</v>
      </c>
      <c r="E245" s="359" t="s">
        <v>524</v>
      </c>
      <c r="F245" s="354" t="s">
        <v>759</v>
      </c>
      <c r="G245" s="359"/>
      <c r="H245" s="360" t="s">
        <v>642</v>
      </c>
      <c r="I245" s="253">
        <v>0.1</v>
      </c>
      <c r="J245" s="354" t="s">
        <v>397</v>
      </c>
      <c r="K245" s="244">
        <v>44621</v>
      </c>
      <c r="L245" s="244">
        <v>44650</v>
      </c>
      <c r="M245" s="238" t="s">
        <v>643</v>
      </c>
      <c r="N245" s="444"/>
      <c r="O245" s="364"/>
      <c r="P245" s="142"/>
      <c r="Q245" s="142"/>
      <c r="R245" s="444"/>
      <c r="S245" s="444"/>
      <c r="T245" s="202"/>
      <c r="U245" s="202"/>
      <c r="V245" s="202"/>
      <c r="W245" s="202"/>
      <c r="X245" s="202"/>
      <c r="Y245" s="202"/>
      <c r="Z245" s="202"/>
      <c r="AA245" s="202"/>
      <c r="AB245" s="202"/>
      <c r="AC245" s="202"/>
      <c r="AD245" s="202"/>
      <c r="AE245" s="202"/>
      <c r="AF245" s="202"/>
      <c r="AG245" s="202"/>
      <c r="AH245" s="202"/>
      <c r="AI245" s="202"/>
      <c r="AJ245" s="202"/>
      <c r="AK245" s="202"/>
      <c r="AL245" s="202"/>
      <c r="AM245" s="202"/>
      <c r="AN245" s="202"/>
      <c r="AO245" s="202"/>
      <c r="AP245" s="202"/>
      <c r="AQ245" s="202"/>
      <c r="AR245" s="202"/>
      <c r="AS245" s="202"/>
      <c r="AT245" s="202"/>
      <c r="AU245" s="202"/>
      <c r="AV245" s="202"/>
      <c r="AW245" s="202"/>
      <c r="AX245" s="202"/>
      <c r="AY245" s="202"/>
      <c r="AZ245" s="202"/>
      <c r="BA245" s="202"/>
      <c r="BB245" s="202"/>
      <c r="BC245" s="202"/>
      <c r="BD245" s="202"/>
    </row>
    <row r="246" spans="1:56" ht="69" customHeight="1" x14ac:dyDescent="0.3">
      <c r="A246" s="413"/>
      <c r="B246" s="517"/>
      <c r="C246" s="517"/>
      <c r="D246" s="518"/>
      <c r="E246" s="359"/>
      <c r="F246" s="355"/>
      <c r="G246" s="359"/>
      <c r="H246" s="360"/>
      <c r="I246" s="253">
        <v>0.1</v>
      </c>
      <c r="J246" s="355"/>
      <c r="K246" s="244">
        <v>44713</v>
      </c>
      <c r="L246" s="244">
        <v>44742</v>
      </c>
      <c r="M246" s="238" t="s">
        <v>644</v>
      </c>
      <c r="N246" s="445"/>
      <c r="O246" s="364"/>
      <c r="P246" s="142"/>
      <c r="Q246" s="142"/>
      <c r="R246" s="445"/>
      <c r="S246" s="445"/>
      <c r="T246" s="202"/>
      <c r="U246" s="202"/>
      <c r="V246" s="202"/>
      <c r="W246" s="202"/>
      <c r="X246" s="202"/>
      <c r="Y246" s="202"/>
      <c r="Z246" s="202"/>
      <c r="AA246" s="202"/>
      <c r="AB246" s="202"/>
      <c r="AC246" s="202"/>
      <c r="AD246" s="202"/>
      <c r="AE246" s="202"/>
      <c r="AF246" s="202"/>
      <c r="AG246" s="202"/>
      <c r="AH246" s="202"/>
      <c r="AI246" s="202"/>
      <c r="AJ246" s="202"/>
      <c r="AK246" s="202"/>
      <c r="AL246" s="202"/>
      <c r="AM246" s="202"/>
      <c r="AN246" s="202"/>
      <c r="AO246" s="202"/>
      <c r="AP246" s="202"/>
      <c r="AQ246" s="202"/>
      <c r="AR246" s="202"/>
      <c r="AS246" s="202"/>
      <c r="AT246" s="202"/>
      <c r="AU246" s="202"/>
      <c r="AV246" s="202"/>
      <c r="AW246" s="202"/>
      <c r="AX246" s="202"/>
      <c r="AY246" s="202"/>
      <c r="AZ246" s="202"/>
      <c r="BA246" s="202"/>
      <c r="BB246" s="202"/>
      <c r="BC246" s="202"/>
      <c r="BD246" s="202"/>
    </row>
    <row r="247" spans="1:56" ht="69" customHeight="1" x14ac:dyDescent="0.3">
      <c r="A247" s="413"/>
      <c r="B247" s="517"/>
      <c r="C247" s="517"/>
      <c r="D247" s="518"/>
      <c r="E247" s="359"/>
      <c r="F247" s="355"/>
      <c r="G247" s="359"/>
      <c r="H247" s="360"/>
      <c r="I247" s="253">
        <v>0.1</v>
      </c>
      <c r="J247" s="355"/>
      <c r="K247" s="206">
        <v>44440</v>
      </c>
      <c r="L247" s="244">
        <v>44834</v>
      </c>
      <c r="M247" s="238" t="s">
        <v>645</v>
      </c>
      <c r="N247" s="452"/>
      <c r="O247" s="458"/>
      <c r="P247" s="188"/>
      <c r="Q247" s="188"/>
      <c r="R247" s="452"/>
      <c r="S247" s="452"/>
      <c r="T247" s="202"/>
      <c r="U247" s="202"/>
      <c r="V247" s="202"/>
      <c r="W247" s="202"/>
      <c r="X247" s="202"/>
      <c r="Y247" s="202"/>
      <c r="Z247" s="202"/>
      <c r="AA247" s="202"/>
      <c r="AB247" s="202"/>
      <c r="AC247" s="202"/>
      <c r="AD247" s="202"/>
      <c r="AE247" s="202"/>
      <c r="AF247" s="202"/>
      <c r="AG247" s="202"/>
      <c r="AH247" s="202"/>
      <c r="AI247" s="202"/>
      <c r="AJ247" s="202"/>
      <c r="AK247" s="202"/>
      <c r="AL247" s="202"/>
      <c r="AM247" s="202"/>
      <c r="AN247" s="202"/>
      <c r="AO247" s="202"/>
      <c r="AP247" s="202"/>
      <c r="AQ247" s="202"/>
      <c r="AR247" s="202"/>
      <c r="AS247" s="202"/>
      <c r="AT247" s="202"/>
      <c r="AU247" s="202"/>
      <c r="AV247" s="202"/>
      <c r="AW247" s="202"/>
      <c r="AX247" s="202"/>
      <c r="AY247" s="202"/>
      <c r="AZ247" s="202"/>
      <c r="BA247" s="202"/>
      <c r="BB247" s="202"/>
      <c r="BC247" s="202"/>
      <c r="BD247" s="202"/>
    </row>
    <row r="248" spans="1:56" ht="69" customHeight="1" x14ac:dyDescent="0.3">
      <c r="A248" s="413"/>
      <c r="B248" s="517"/>
      <c r="C248" s="517"/>
      <c r="D248" s="518"/>
      <c r="E248" s="359"/>
      <c r="F248" s="356"/>
      <c r="G248" s="359"/>
      <c r="H248" s="360"/>
      <c r="I248" s="253">
        <v>0.1</v>
      </c>
      <c r="J248" s="356"/>
      <c r="K248" s="244">
        <v>44896</v>
      </c>
      <c r="L248" s="244">
        <v>44910</v>
      </c>
      <c r="M248" s="238" t="s">
        <v>646</v>
      </c>
      <c r="N248" s="376"/>
      <c r="O248" s="458"/>
      <c r="P248" s="142"/>
      <c r="Q248" s="142"/>
      <c r="R248" s="376"/>
      <c r="S248" s="376"/>
      <c r="T248" s="202"/>
      <c r="U248" s="202"/>
      <c r="V248" s="202"/>
      <c r="W248" s="202"/>
      <c r="X248" s="202"/>
      <c r="Y248" s="202"/>
      <c r="Z248" s="202"/>
      <c r="AA248" s="202"/>
      <c r="AB248" s="202"/>
      <c r="AC248" s="202"/>
      <c r="AD248" s="202"/>
      <c r="AE248" s="202"/>
      <c r="AF248" s="202"/>
      <c r="AG248" s="202"/>
      <c r="AH248" s="202"/>
      <c r="AI248" s="202"/>
      <c r="AJ248" s="202"/>
      <c r="AK248" s="202"/>
      <c r="AL248" s="202"/>
      <c r="AM248" s="202"/>
      <c r="AN248" s="202"/>
      <c r="AO248" s="202"/>
      <c r="AP248" s="202"/>
      <c r="AQ248" s="202"/>
      <c r="AR248" s="202"/>
      <c r="AS248" s="202"/>
      <c r="AT248" s="202"/>
      <c r="AU248" s="202"/>
      <c r="AV248" s="202"/>
      <c r="AW248" s="202"/>
      <c r="AX248" s="202"/>
      <c r="AY248" s="202"/>
      <c r="AZ248" s="202"/>
      <c r="BA248" s="202"/>
      <c r="BB248" s="202"/>
      <c r="BC248" s="202"/>
      <c r="BD248" s="202"/>
    </row>
    <row r="249" spans="1:56" s="202" customFormat="1" ht="115.5" customHeight="1" x14ac:dyDescent="0.3">
      <c r="A249" s="413"/>
      <c r="B249" s="517"/>
      <c r="C249" s="517"/>
      <c r="D249" s="518"/>
      <c r="E249" s="359"/>
      <c r="F249" s="240" t="s">
        <v>758</v>
      </c>
      <c r="G249" s="359"/>
      <c r="H249" s="238" t="s">
        <v>527</v>
      </c>
      <c r="I249" s="253">
        <v>0.2</v>
      </c>
      <c r="J249" s="240" t="s">
        <v>526</v>
      </c>
      <c r="K249" s="244">
        <v>44713</v>
      </c>
      <c r="L249" s="244">
        <v>44895</v>
      </c>
      <c r="M249" s="238" t="s">
        <v>398</v>
      </c>
      <c r="N249" s="201"/>
    </row>
    <row r="250" spans="1:56" s="202" customFormat="1" ht="64.5" customHeight="1" x14ac:dyDescent="0.3">
      <c r="A250" s="413"/>
      <c r="B250" s="517"/>
      <c r="C250" s="517"/>
      <c r="D250" s="518"/>
      <c r="E250" s="359"/>
      <c r="F250" s="240" t="s">
        <v>755</v>
      </c>
      <c r="G250" s="359"/>
      <c r="H250" s="238" t="s">
        <v>444</v>
      </c>
      <c r="I250" s="253">
        <v>0.2</v>
      </c>
      <c r="J250" s="240" t="s">
        <v>397</v>
      </c>
      <c r="K250" s="244">
        <v>44713</v>
      </c>
      <c r="L250" s="244">
        <v>44895</v>
      </c>
      <c r="M250" s="238" t="s">
        <v>525</v>
      </c>
      <c r="N250" s="201"/>
    </row>
    <row r="251" spans="1:56" s="202" customFormat="1" ht="79.5" customHeight="1" x14ac:dyDescent="0.3">
      <c r="A251" s="413"/>
      <c r="B251" s="517"/>
      <c r="C251" s="517"/>
      <c r="D251" s="518"/>
      <c r="E251" s="359"/>
      <c r="F251" s="354" t="s">
        <v>757</v>
      </c>
      <c r="G251" s="359"/>
      <c r="H251" s="360" t="s">
        <v>756</v>
      </c>
      <c r="I251" s="253">
        <v>0.1</v>
      </c>
      <c r="J251" s="354" t="s">
        <v>397</v>
      </c>
      <c r="K251" s="244">
        <v>44567</v>
      </c>
      <c r="L251" s="244">
        <v>44742</v>
      </c>
      <c r="M251" s="238" t="s">
        <v>445</v>
      </c>
      <c r="N251" s="201"/>
    </row>
    <row r="252" spans="1:56" s="202" customFormat="1" ht="79.5" customHeight="1" x14ac:dyDescent="0.3">
      <c r="A252" s="414"/>
      <c r="B252" s="517"/>
      <c r="C252" s="517"/>
      <c r="D252" s="518"/>
      <c r="E252" s="359"/>
      <c r="F252" s="356"/>
      <c r="G252" s="359"/>
      <c r="H252" s="360"/>
      <c r="I252" s="253">
        <v>0.1</v>
      </c>
      <c r="J252" s="356"/>
      <c r="K252" s="244">
        <v>44743</v>
      </c>
      <c r="L252" s="244">
        <v>44895</v>
      </c>
      <c r="M252" s="238" t="s">
        <v>445</v>
      </c>
      <c r="N252" s="201"/>
    </row>
    <row r="253" spans="1:56" s="202" customFormat="1" ht="75" hidden="1" customHeight="1" x14ac:dyDescent="0.3">
      <c r="A253" s="266"/>
      <c r="B253" s="383"/>
      <c r="C253" s="384"/>
      <c r="D253" s="384"/>
      <c r="E253" s="384"/>
      <c r="F253" s="384"/>
      <c r="G253" s="384"/>
      <c r="H253" s="384"/>
      <c r="I253" s="384"/>
      <c r="J253" s="384"/>
      <c r="K253" s="384"/>
      <c r="L253" s="384"/>
      <c r="M253" s="385"/>
      <c r="N253" s="251"/>
    </row>
    <row r="254" spans="1:56" ht="80.25" customHeight="1" x14ac:dyDescent="0.3">
      <c r="A254" s="216">
        <v>66</v>
      </c>
      <c r="B254" s="405" t="s">
        <v>367</v>
      </c>
      <c r="C254" s="405"/>
      <c r="D254" s="291">
        <v>0.01</v>
      </c>
      <c r="E254" s="196" t="s">
        <v>397</v>
      </c>
      <c r="F254" s="198" t="s">
        <v>658</v>
      </c>
      <c r="G254" s="220" t="s">
        <v>246</v>
      </c>
      <c r="H254" s="227" t="s">
        <v>657</v>
      </c>
      <c r="I254" s="203">
        <v>1</v>
      </c>
      <c r="J254" s="196" t="s">
        <v>249</v>
      </c>
      <c r="K254" s="197">
        <v>44562</v>
      </c>
      <c r="L254" s="197">
        <v>44910</v>
      </c>
      <c r="M254" s="227" t="s">
        <v>658</v>
      </c>
    </row>
    <row r="255" spans="1:56" ht="66.75" customHeight="1" x14ac:dyDescent="0.3">
      <c r="A255" s="433">
        <v>67</v>
      </c>
      <c r="B255" s="405" t="s">
        <v>368</v>
      </c>
      <c r="C255" s="405"/>
      <c r="D255" s="511">
        <v>0.02</v>
      </c>
      <c r="E255" s="503" t="s">
        <v>397</v>
      </c>
      <c r="F255" s="505" t="s">
        <v>369</v>
      </c>
      <c r="G255" s="354" t="s">
        <v>246</v>
      </c>
      <c r="H255" s="508" t="s">
        <v>370</v>
      </c>
      <c r="I255" s="361">
        <v>0.5</v>
      </c>
      <c r="J255" s="196" t="s">
        <v>249</v>
      </c>
      <c r="K255" s="197">
        <v>44562</v>
      </c>
      <c r="L255" s="197">
        <v>44681</v>
      </c>
      <c r="M255" s="226" t="s">
        <v>659</v>
      </c>
    </row>
    <row r="256" spans="1:56" ht="66.75" customHeight="1" x14ac:dyDescent="0.3">
      <c r="A256" s="433"/>
      <c r="B256" s="405"/>
      <c r="C256" s="405"/>
      <c r="D256" s="512"/>
      <c r="E256" s="503"/>
      <c r="F256" s="506"/>
      <c r="G256" s="355"/>
      <c r="H256" s="508"/>
      <c r="I256" s="362"/>
      <c r="J256" s="196" t="s">
        <v>249</v>
      </c>
      <c r="K256" s="197">
        <v>44682</v>
      </c>
      <c r="L256" s="197">
        <v>44804</v>
      </c>
      <c r="M256" s="252" t="s">
        <v>660</v>
      </c>
    </row>
    <row r="257" spans="1:13" ht="66.75" customHeight="1" x14ac:dyDescent="0.3">
      <c r="A257" s="433"/>
      <c r="B257" s="405"/>
      <c r="C257" s="405"/>
      <c r="D257" s="512"/>
      <c r="E257" s="503"/>
      <c r="F257" s="507"/>
      <c r="G257" s="355"/>
      <c r="H257" s="508"/>
      <c r="I257" s="362"/>
      <c r="J257" s="196" t="s">
        <v>249</v>
      </c>
      <c r="K257" s="197">
        <v>44805</v>
      </c>
      <c r="L257" s="197">
        <v>44926</v>
      </c>
      <c r="M257" s="252" t="s">
        <v>661</v>
      </c>
    </row>
    <row r="258" spans="1:13" ht="106.5" customHeight="1" x14ac:dyDescent="0.3">
      <c r="A258" s="433"/>
      <c r="B258" s="405"/>
      <c r="C258" s="405"/>
      <c r="D258" s="512"/>
      <c r="E258" s="503"/>
      <c r="F258" s="505" t="s">
        <v>665</v>
      </c>
      <c r="G258" s="355"/>
      <c r="H258" s="457" t="s">
        <v>371</v>
      </c>
      <c r="I258" s="361">
        <v>0.5</v>
      </c>
      <c r="J258" s="196" t="s">
        <v>249</v>
      </c>
      <c r="K258" s="197">
        <v>44562</v>
      </c>
      <c r="L258" s="197">
        <v>44681</v>
      </c>
      <c r="M258" s="226" t="s">
        <v>662</v>
      </c>
    </row>
    <row r="259" spans="1:13" ht="106.5" customHeight="1" x14ac:dyDescent="0.3">
      <c r="A259" s="433"/>
      <c r="B259" s="405"/>
      <c r="C259" s="405"/>
      <c r="D259" s="512"/>
      <c r="E259" s="503"/>
      <c r="F259" s="506"/>
      <c r="G259" s="355"/>
      <c r="H259" s="457"/>
      <c r="I259" s="362"/>
      <c r="J259" s="196" t="s">
        <v>249</v>
      </c>
      <c r="K259" s="197">
        <v>44682</v>
      </c>
      <c r="L259" s="197">
        <v>44804</v>
      </c>
      <c r="M259" s="252" t="s">
        <v>663</v>
      </c>
    </row>
    <row r="260" spans="1:13" ht="106.5" customHeight="1" x14ac:dyDescent="0.3">
      <c r="A260" s="433"/>
      <c r="B260" s="405"/>
      <c r="C260" s="405"/>
      <c r="D260" s="512"/>
      <c r="E260" s="503"/>
      <c r="F260" s="506"/>
      <c r="G260" s="355"/>
      <c r="H260" s="457"/>
      <c r="I260" s="362"/>
      <c r="J260" s="196" t="s">
        <v>249</v>
      </c>
      <c r="K260" s="197">
        <v>44805</v>
      </c>
      <c r="L260" s="197">
        <v>44926</v>
      </c>
      <c r="M260" s="252" t="s">
        <v>664</v>
      </c>
    </row>
    <row r="261" spans="1:13" ht="72.75" customHeight="1" x14ac:dyDescent="0.3">
      <c r="A261" s="216">
        <v>68</v>
      </c>
      <c r="B261" s="405" t="s">
        <v>372</v>
      </c>
      <c r="C261" s="405"/>
      <c r="D261" s="292">
        <v>0.01</v>
      </c>
      <c r="E261" s="241" t="s">
        <v>397</v>
      </c>
      <c r="F261" s="196" t="s">
        <v>373</v>
      </c>
      <c r="G261" s="233" t="s">
        <v>246</v>
      </c>
      <c r="H261" s="227" t="s">
        <v>374</v>
      </c>
      <c r="I261" s="203">
        <v>1</v>
      </c>
      <c r="J261" s="196" t="s">
        <v>249</v>
      </c>
      <c r="K261" s="197">
        <v>44562</v>
      </c>
      <c r="L261" s="197">
        <v>44620</v>
      </c>
      <c r="M261" s="227" t="s">
        <v>373</v>
      </c>
    </row>
    <row r="262" spans="1:13" ht="51.75" customHeight="1" x14ac:dyDescent="0.3">
      <c r="A262" s="433">
        <v>69</v>
      </c>
      <c r="B262" s="405" t="s">
        <v>666</v>
      </c>
      <c r="C262" s="405"/>
      <c r="D262" s="363">
        <v>0.01</v>
      </c>
      <c r="E262" s="503" t="s">
        <v>397</v>
      </c>
      <c r="F262" s="504" t="s">
        <v>667</v>
      </c>
      <c r="G262" s="427" t="s">
        <v>246</v>
      </c>
      <c r="H262" s="275" t="s">
        <v>375</v>
      </c>
      <c r="I262" s="279">
        <v>0.1</v>
      </c>
      <c r="J262" s="365" t="s">
        <v>249</v>
      </c>
      <c r="K262" s="289">
        <v>44562</v>
      </c>
      <c r="L262" s="289">
        <v>44651</v>
      </c>
      <c r="M262" s="275" t="s">
        <v>857</v>
      </c>
    </row>
    <row r="263" spans="1:13" ht="51.75" customHeight="1" x14ac:dyDescent="0.3">
      <c r="A263" s="433"/>
      <c r="B263" s="405"/>
      <c r="C263" s="405"/>
      <c r="D263" s="363"/>
      <c r="E263" s="503"/>
      <c r="F263" s="504"/>
      <c r="G263" s="427"/>
      <c r="H263" s="457" t="s">
        <v>376</v>
      </c>
      <c r="I263" s="279">
        <v>0.3</v>
      </c>
      <c r="J263" s="366"/>
      <c r="K263" s="289">
        <v>44562</v>
      </c>
      <c r="L263" s="289">
        <v>44681</v>
      </c>
      <c r="M263" s="275" t="s">
        <v>377</v>
      </c>
    </row>
    <row r="264" spans="1:13" ht="51.75" customHeight="1" x14ac:dyDescent="0.3">
      <c r="A264" s="433"/>
      <c r="B264" s="405"/>
      <c r="C264" s="405"/>
      <c r="D264" s="363"/>
      <c r="E264" s="503"/>
      <c r="F264" s="504"/>
      <c r="G264" s="427"/>
      <c r="H264" s="457"/>
      <c r="I264" s="279">
        <v>0.3</v>
      </c>
      <c r="J264" s="366"/>
      <c r="K264" s="289">
        <v>44682</v>
      </c>
      <c r="L264" s="289">
        <v>44804</v>
      </c>
      <c r="M264" s="275" t="s">
        <v>377</v>
      </c>
    </row>
    <row r="265" spans="1:13" ht="51.75" customHeight="1" x14ac:dyDescent="0.3">
      <c r="A265" s="433"/>
      <c r="B265" s="405"/>
      <c r="C265" s="405"/>
      <c r="D265" s="363"/>
      <c r="E265" s="503"/>
      <c r="F265" s="504"/>
      <c r="G265" s="427"/>
      <c r="H265" s="457"/>
      <c r="I265" s="279">
        <v>0.3</v>
      </c>
      <c r="J265" s="367"/>
      <c r="K265" s="289">
        <v>44805</v>
      </c>
      <c r="L265" s="289">
        <v>44926</v>
      </c>
      <c r="M265" s="275" t="s">
        <v>377</v>
      </c>
    </row>
    <row r="266" spans="1:13" ht="51.75" customHeight="1" x14ac:dyDescent="0.3">
      <c r="A266" s="433">
        <v>70</v>
      </c>
      <c r="B266" s="405" t="s">
        <v>822</v>
      </c>
      <c r="C266" s="405"/>
      <c r="D266" s="368">
        <v>0.01</v>
      </c>
      <c r="E266" s="503" t="s">
        <v>397</v>
      </c>
      <c r="F266" s="196" t="s">
        <v>378</v>
      </c>
      <c r="G266" s="415" t="s">
        <v>246</v>
      </c>
      <c r="H266" s="509" t="s">
        <v>379</v>
      </c>
      <c r="I266" s="144">
        <v>0.5</v>
      </c>
      <c r="J266" s="196" t="s">
        <v>249</v>
      </c>
      <c r="K266" s="197">
        <v>44593</v>
      </c>
      <c r="L266" s="197">
        <v>44620</v>
      </c>
      <c r="M266" s="252" t="s">
        <v>380</v>
      </c>
    </row>
    <row r="267" spans="1:13" ht="51.75" customHeight="1" x14ac:dyDescent="0.3">
      <c r="A267" s="433"/>
      <c r="B267" s="405"/>
      <c r="C267" s="405"/>
      <c r="D267" s="370"/>
      <c r="E267" s="503"/>
      <c r="F267" s="196" t="s">
        <v>381</v>
      </c>
      <c r="G267" s="417"/>
      <c r="H267" s="510"/>
      <c r="I267" s="144">
        <v>0.5</v>
      </c>
      <c r="J267" s="196" t="s">
        <v>249</v>
      </c>
      <c r="K267" s="197">
        <v>44774</v>
      </c>
      <c r="L267" s="197">
        <v>44803</v>
      </c>
      <c r="M267" s="252" t="s">
        <v>380</v>
      </c>
    </row>
    <row r="268" spans="1:13" ht="51" customHeight="1" x14ac:dyDescent="0.3">
      <c r="A268" s="433">
        <v>71</v>
      </c>
      <c r="B268" s="360" t="s">
        <v>382</v>
      </c>
      <c r="C268" s="360"/>
      <c r="D268" s="363">
        <v>0.01</v>
      </c>
      <c r="E268" s="359" t="s">
        <v>316</v>
      </c>
      <c r="F268" s="359" t="s">
        <v>557</v>
      </c>
      <c r="G268" s="359" t="s">
        <v>246</v>
      </c>
      <c r="H268" s="219" t="s">
        <v>383</v>
      </c>
      <c r="I268" s="203">
        <v>0.4</v>
      </c>
      <c r="J268" s="220" t="s">
        <v>384</v>
      </c>
      <c r="K268" s="234">
        <v>44835</v>
      </c>
      <c r="L268" s="234">
        <v>44865</v>
      </c>
      <c r="M268" s="219" t="s">
        <v>385</v>
      </c>
    </row>
    <row r="269" spans="1:13" ht="51" customHeight="1" x14ac:dyDescent="0.3">
      <c r="A269" s="433"/>
      <c r="B269" s="360"/>
      <c r="C269" s="360"/>
      <c r="D269" s="363"/>
      <c r="E269" s="359"/>
      <c r="F269" s="359"/>
      <c r="G269" s="359"/>
      <c r="H269" s="219" t="s">
        <v>386</v>
      </c>
      <c r="I269" s="203">
        <v>0.6</v>
      </c>
      <c r="J269" s="220" t="s">
        <v>384</v>
      </c>
      <c r="K269" s="234">
        <v>44896</v>
      </c>
      <c r="L269" s="234">
        <v>44910</v>
      </c>
      <c r="M269" s="219" t="s">
        <v>387</v>
      </c>
    </row>
    <row r="270" spans="1:13" ht="102" customHeight="1" x14ac:dyDescent="0.3">
      <c r="A270" s="216">
        <v>72</v>
      </c>
      <c r="B270" s="360" t="s">
        <v>858</v>
      </c>
      <c r="C270" s="360"/>
      <c r="D270" s="293">
        <v>0.01</v>
      </c>
      <c r="E270" s="230" t="s">
        <v>397</v>
      </c>
      <c r="F270" s="230" t="s">
        <v>388</v>
      </c>
      <c r="G270" s="230" t="s">
        <v>246</v>
      </c>
      <c r="H270" s="225" t="s">
        <v>389</v>
      </c>
      <c r="I270" s="199">
        <v>1</v>
      </c>
      <c r="J270" s="230" t="s">
        <v>390</v>
      </c>
      <c r="K270" s="200">
        <v>44805</v>
      </c>
      <c r="L270" s="200">
        <v>44895</v>
      </c>
      <c r="M270" s="225" t="s">
        <v>391</v>
      </c>
    </row>
    <row r="271" spans="1:13" ht="40.5" x14ac:dyDescent="0.3">
      <c r="A271" s="433">
        <v>73</v>
      </c>
      <c r="B271" s="360" t="s">
        <v>859</v>
      </c>
      <c r="C271" s="360"/>
      <c r="D271" s="438">
        <v>0.02</v>
      </c>
      <c r="E271" s="453" t="s">
        <v>397</v>
      </c>
      <c r="F271" s="453" t="s">
        <v>392</v>
      </c>
      <c r="G271" s="230" t="s">
        <v>246</v>
      </c>
      <c r="H271" s="225" t="s">
        <v>393</v>
      </c>
      <c r="I271" s="199">
        <v>0.5</v>
      </c>
      <c r="J271" s="230" t="s">
        <v>390</v>
      </c>
      <c r="K271" s="200">
        <v>44866</v>
      </c>
      <c r="L271" s="200">
        <v>44910</v>
      </c>
      <c r="M271" s="225" t="s">
        <v>394</v>
      </c>
    </row>
    <row r="272" spans="1:13" ht="40.5" x14ac:dyDescent="0.3">
      <c r="A272" s="433"/>
      <c r="B272" s="360"/>
      <c r="C272" s="360"/>
      <c r="D272" s="438"/>
      <c r="E272" s="453"/>
      <c r="F272" s="453"/>
      <c r="G272" s="230" t="s">
        <v>246</v>
      </c>
      <c r="H272" s="225" t="s">
        <v>395</v>
      </c>
      <c r="I272" s="199">
        <v>0.5</v>
      </c>
      <c r="J272" s="230" t="s">
        <v>390</v>
      </c>
      <c r="K272" s="200">
        <v>44866</v>
      </c>
      <c r="L272" s="200">
        <v>44925</v>
      </c>
      <c r="M272" s="225" t="s">
        <v>396</v>
      </c>
    </row>
  </sheetData>
  <autoFilter ref="E1:E272" xr:uid="{F257F774-9A1E-431D-AD2E-011BC1D0A828}"/>
  <mergeCells count="517">
    <mergeCell ref="A134:A135"/>
    <mergeCell ref="G134:G135"/>
    <mergeCell ref="B136:C136"/>
    <mergeCell ref="B148:C149"/>
    <mergeCell ref="A232:A240"/>
    <mergeCell ref="A241:A244"/>
    <mergeCell ref="A180:A188"/>
    <mergeCell ref="B66:C70"/>
    <mergeCell ref="A66:A70"/>
    <mergeCell ref="E66:E70"/>
    <mergeCell ref="F66:F70"/>
    <mergeCell ref="H68:H70"/>
    <mergeCell ref="J66:J70"/>
    <mergeCell ref="B86:M86"/>
    <mergeCell ref="B94:M94"/>
    <mergeCell ref="B130:M130"/>
    <mergeCell ref="A124:A127"/>
    <mergeCell ref="D124:D127"/>
    <mergeCell ref="B19:C19"/>
    <mergeCell ref="A213:A221"/>
    <mergeCell ref="B100:C100"/>
    <mergeCell ref="B108:C110"/>
    <mergeCell ref="B20:C22"/>
    <mergeCell ref="D20:D22"/>
    <mergeCell ref="E20:E22"/>
    <mergeCell ref="F20:F22"/>
    <mergeCell ref="G20:G22"/>
    <mergeCell ref="A20:A22"/>
    <mergeCell ref="B104:C105"/>
    <mergeCell ref="B189:C189"/>
    <mergeCell ref="G190:G205"/>
    <mergeCell ref="E190:E205"/>
    <mergeCell ref="F190:F205"/>
    <mergeCell ref="A190:A205"/>
    <mergeCell ref="B190:C205"/>
    <mergeCell ref="G175:G179"/>
    <mergeCell ref="E175:E179"/>
    <mergeCell ref="F175:F179"/>
    <mergeCell ref="A175:A179"/>
    <mergeCell ref="B175:C179"/>
    <mergeCell ref="D175:D179"/>
    <mergeCell ref="F180:F188"/>
    <mergeCell ref="B118:C118"/>
    <mergeCell ref="G121:G123"/>
    <mergeCell ref="E163:E164"/>
    <mergeCell ref="F163:F164"/>
    <mergeCell ref="E241:E244"/>
    <mergeCell ref="F241:F244"/>
    <mergeCell ref="F154:F157"/>
    <mergeCell ref="E208:E211"/>
    <mergeCell ref="F208:F211"/>
    <mergeCell ref="G208:G211"/>
    <mergeCell ref="B180:C188"/>
    <mergeCell ref="D180:D188"/>
    <mergeCell ref="D190:D205"/>
    <mergeCell ref="G241:G244"/>
    <mergeCell ref="G167:G169"/>
    <mergeCell ref="F167:F169"/>
    <mergeCell ref="E167:E169"/>
    <mergeCell ref="B166:C166"/>
    <mergeCell ref="B167:C169"/>
    <mergeCell ref="G163:G164"/>
    <mergeCell ref="B138:M138"/>
    <mergeCell ref="B153:M153"/>
    <mergeCell ref="B158:M158"/>
    <mergeCell ref="G173:G174"/>
    <mergeCell ref="E121:E123"/>
    <mergeCell ref="F121:F123"/>
    <mergeCell ref="H251:H252"/>
    <mergeCell ref="B245:C252"/>
    <mergeCell ref="D245:D252"/>
    <mergeCell ref="E245:E252"/>
    <mergeCell ref="G245:G252"/>
    <mergeCell ref="H245:H248"/>
    <mergeCell ref="B254:C254"/>
    <mergeCell ref="B150:C152"/>
    <mergeCell ref="H208:H211"/>
    <mergeCell ref="H198:H201"/>
    <mergeCell ref="H202:H205"/>
    <mergeCell ref="H243:H244"/>
    <mergeCell ref="H121:H123"/>
    <mergeCell ref="H109:H110"/>
    <mergeCell ref="A167:A169"/>
    <mergeCell ref="D167:D169"/>
    <mergeCell ref="E232:E240"/>
    <mergeCell ref="G232:G240"/>
    <mergeCell ref="H232:H233"/>
    <mergeCell ref="B241:C244"/>
    <mergeCell ref="D150:D152"/>
    <mergeCell ref="A150:A152"/>
    <mergeCell ref="B147:C147"/>
    <mergeCell ref="H144:H145"/>
    <mergeCell ref="A128:A129"/>
    <mergeCell ref="B128:C129"/>
    <mergeCell ref="D128:D129"/>
    <mergeCell ref="E128:E129"/>
    <mergeCell ref="F128:F129"/>
    <mergeCell ref="G128:G129"/>
    <mergeCell ref="F173:F174"/>
    <mergeCell ref="H224:H226"/>
    <mergeCell ref="E222:E231"/>
    <mergeCell ref="B163:C164"/>
    <mergeCell ref="D163:D164"/>
    <mergeCell ref="A119:A120"/>
    <mergeCell ref="A271:A272"/>
    <mergeCell ref="A268:A269"/>
    <mergeCell ref="F271:F272"/>
    <mergeCell ref="B270:C270"/>
    <mergeCell ref="B271:C272"/>
    <mergeCell ref="D271:D272"/>
    <mergeCell ref="E271:E272"/>
    <mergeCell ref="A266:A267"/>
    <mergeCell ref="A262:A265"/>
    <mergeCell ref="D266:D267"/>
    <mergeCell ref="A255:A260"/>
    <mergeCell ref="B144:C145"/>
    <mergeCell ref="D144:D145"/>
    <mergeCell ref="E144:E145"/>
    <mergeCell ref="F144:F145"/>
    <mergeCell ref="G144:G145"/>
    <mergeCell ref="F245:F248"/>
    <mergeCell ref="F251:F252"/>
    <mergeCell ref="B170:C172"/>
    <mergeCell ref="D170:D172"/>
    <mergeCell ref="E173:E174"/>
    <mergeCell ref="A245:A252"/>
    <mergeCell ref="J144:J145"/>
    <mergeCell ref="B146:C146"/>
    <mergeCell ref="A144:A145"/>
    <mergeCell ref="E150:E151"/>
    <mergeCell ref="F150:F151"/>
    <mergeCell ref="A148:A149"/>
    <mergeCell ref="E148:E149"/>
    <mergeCell ref="F148:F149"/>
    <mergeCell ref="D148:D149"/>
    <mergeCell ref="G148:G149"/>
    <mergeCell ref="G268:G269"/>
    <mergeCell ref="B262:C265"/>
    <mergeCell ref="H258:H260"/>
    <mergeCell ref="H263:H265"/>
    <mergeCell ref="G262:G265"/>
    <mergeCell ref="B261:C261"/>
    <mergeCell ref="D262:D265"/>
    <mergeCell ref="E262:E265"/>
    <mergeCell ref="F262:F265"/>
    <mergeCell ref="E255:E260"/>
    <mergeCell ref="B266:C267"/>
    <mergeCell ref="E266:E267"/>
    <mergeCell ref="B255:C260"/>
    <mergeCell ref="B268:C269"/>
    <mergeCell ref="D268:D269"/>
    <mergeCell ref="E268:E269"/>
    <mergeCell ref="F268:F269"/>
    <mergeCell ref="F258:F260"/>
    <mergeCell ref="F255:F257"/>
    <mergeCell ref="H255:H257"/>
    <mergeCell ref="G266:G267"/>
    <mergeCell ref="H266:H267"/>
    <mergeCell ref="D255:D260"/>
    <mergeCell ref="G255:G260"/>
    <mergeCell ref="A9:P9"/>
    <mergeCell ref="Q9:S9"/>
    <mergeCell ref="A10:P10"/>
    <mergeCell ref="Q10:S10"/>
    <mergeCell ref="A11:B11"/>
    <mergeCell ref="C11:S11"/>
    <mergeCell ref="A12:B12"/>
    <mergeCell ref="C12:S12"/>
    <mergeCell ref="A13:S14"/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B213:C221"/>
    <mergeCell ref="H213:H214"/>
    <mergeCell ref="N247:N248"/>
    <mergeCell ref="O247:O248"/>
    <mergeCell ref="R247:R248"/>
    <mergeCell ref="S247:S248"/>
    <mergeCell ref="C15:N15"/>
    <mergeCell ref="R15:S15"/>
    <mergeCell ref="A16:B16"/>
    <mergeCell ref="C16:N16"/>
    <mergeCell ref="R16:S16"/>
    <mergeCell ref="B18:C18"/>
    <mergeCell ref="B23:C25"/>
    <mergeCell ref="D23:D25"/>
    <mergeCell ref="A15:B15"/>
    <mergeCell ref="D108:D110"/>
    <mergeCell ref="E108:E110"/>
    <mergeCell ref="F108:F110"/>
    <mergeCell ref="B102:C103"/>
    <mergeCell ref="E106:E107"/>
    <mergeCell ref="F106:F107"/>
    <mergeCell ref="G106:G107"/>
    <mergeCell ref="H106:H107"/>
    <mergeCell ref="E104:E105"/>
    <mergeCell ref="J119:J120"/>
    <mergeCell ref="J112:J114"/>
    <mergeCell ref="J115:J117"/>
    <mergeCell ref="S244:S246"/>
    <mergeCell ref="N244:N246"/>
    <mergeCell ref="O244:O246"/>
    <mergeCell ref="G108:G110"/>
    <mergeCell ref="D106:D107"/>
    <mergeCell ref="H113:H114"/>
    <mergeCell ref="J121:J123"/>
    <mergeCell ref="J124:J126"/>
    <mergeCell ref="J230:J231"/>
    <mergeCell ref="B212:M212"/>
    <mergeCell ref="J134:J135"/>
    <mergeCell ref="H134:H135"/>
    <mergeCell ref="F134:F135"/>
    <mergeCell ref="E134:E135"/>
    <mergeCell ref="B134:C135"/>
    <mergeCell ref="J139:J142"/>
    <mergeCell ref="D131:D133"/>
    <mergeCell ref="H217:H218"/>
    <mergeCell ref="H219:H221"/>
    <mergeCell ref="G213:G221"/>
    <mergeCell ref="E213:E221"/>
    <mergeCell ref="E23:E25"/>
    <mergeCell ref="F23:F25"/>
    <mergeCell ref="R244:R246"/>
    <mergeCell ref="J28:J30"/>
    <mergeCell ref="J31:J33"/>
    <mergeCell ref="G34:G36"/>
    <mergeCell ref="J34:J36"/>
    <mergeCell ref="B26:M26"/>
    <mergeCell ref="B71:M71"/>
    <mergeCell ref="B165:M165"/>
    <mergeCell ref="G131:G133"/>
    <mergeCell ref="B137:C137"/>
    <mergeCell ref="B143:M143"/>
    <mergeCell ref="D28:D30"/>
    <mergeCell ref="E28:E30"/>
    <mergeCell ref="F28:F30"/>
    <mergeCell ref="G31:G33"/>
    <mergeCell ref="B34:C36"/>
    <mergeCell ref="G28:G30"/>
    <mergeCell ref="F44:F47"/>
    <mergeCell ref="F52:F63"/>
    <mergeCell ref="D241:D244"/>
    <mergeCell ref="B101:M101"/>
    <mergeCell ref="B111:M111"/>
    <mergeCell ref="A23:A25"/>
    <mergeCell ref="G23:G25"/>
    <mergeCell ref="A108:A110"/>
    <mergeCell ref="A139:A142"/>
    <mergeCell ref="B139:C142"/>
    <mergeCell ref="D139:D142"/>
    <mergeCell ref="E139:E142"/>
    <mergeCell ref="F139:F142"/>
    <mergeCell ref="G139:G142"/>
    <mergeCell ref="A112:A114"/>
    <mergeCell ref="B112:C114"/>
    <mergeCell ref="D112:D114"/>
    <mergeCell ref="E112:E114"/>
    <mergeCell ref="F112:F114"/>
    <mergeCell ref="G112:G114"/>
    <mergeCell ref="A115:A117"/>
    <mergeCell ref="B115:C117"/>
    <mergeCell ref="D115:D117"/>
    <mergeCell ref="A52:A63"/>
    <mergeCell ref="B52:C63"/>
    <mergeCell ref="B27:C27"/>
    <mergeCell ref="A28:A30"/>
    <mergeCell ref="B28:C30"/>
    <mergeCell ref="D102:D103"/>
    <mergeCell ref="D52:D63"/>
    <mergeCell ref="E52:E63"/>
    <mergeCell ref="A31:A33"/>
    <mergeCell ref="B31:C33"/>
    <mergeCell ref="D31:D33"/>
    <mergeCell ref="E31:E33"/>
    <mergeCell ref="F31:F33"/>
    <mergeCell ref="A64:A65"/>
    <mergeCell ref="B64:C65"/>
    <mergeCell ref="D64:D65"/>
    <mergeCell ref="E64:E65"/>
    <mergeCell ref="F64:F65"/>
    <mergeCell ref="D34:D36"/>
    <mergeCell ref="E34:E36"/>
    <mergeCell ref="F34:F36"/>
    <mergeCell ref="A34:A36"/>
    <mergeCell ref="E37:E40"/>
    <mergeCell ref="F37:F40"/>
    <mergeCell ref="B37:C40"/>
    <mergeCell ref="J72:J75"/>
    <mergeCell ref="J76:J77"/>
    <mergeCell ref="J78:J81"/>
    <mergeCell ref="A159:A160"/>
    <mergeCell ref="A161:A162"/>
    <mergeCell ref="A163:A164"/>
    <mergeCell ref="B91:C93"/>
    <mergeCell ref="D91:D93"/>
    <mergeCell ref="E91:E93"/>
    <mergeCell ref="F91:F93"/>
    <mergeCell ref="D134:D135"/>
    <mergeCell ref="A131:A133"/>
    <mergeCell ref="B159:C160"/>
    <mergeCell ref="D159:D160"/>
    <mergeCell ref="E159:E160"/>
    <mergeCell ref="F159:F160"/>
    <mergeCell ref="B161:C162"/>
    <mergeCell ref="D161:D162"/>
    <mergeCell ref="E161:E162"/>
    <mergeCell ref="F161:F162"/>
    <mergeCell ref="E115:E117"/>
    <mergeCell ref="B131:C133"/>
    <mergeCell ref="E131:E133"/>
    <mergeCell ref="F131:F133"/>
    <mergeCell ref="D78:D81"/>
    <mergeCell ref="E78:E81"/>
    <mergeCell ref="F78:F81"/>
    <mergeCell ref="G78:G81"/>
    <mergeCell ref="F82:F85"/>
    <mergeCell ref="A72:A75"/>
    <mergeCell ref="B72:C75"/>
    <mergeCell ref="D72:D75"/>
    <mergeCell ref="E72:E75"/>
    <mergeCell ref="F72:F75"/>
    <mergeCell ref="G91:G93"/>
    <mergeCell ref="A91:A93"/>
    <mergeCell ref="J241:J244"/>
    <mergeCell ref="A173:A174"/>
    <mergeCell ref="B173:C174"/>
    <mergeCell ref="D173:D174"/>
    <mergeCell ref="E154:E157"/>
    <mergeCell ref="J232:J233"/>
    <mergeCell ref="H236:H239"/>
    <mergeCell ref="B232:C240"/>
    <mergeCell ref="D232:D240"/>
    <mergeCell ref="A154:A157"/>
    <mergeCell ref="B154:C157"/>
    <mergeCell ref="D154:D157"/>
    <mergeCell ref="G170:G172"/>
    <mergeCell ref="F170:F172"/>
    <mergeCell ref="E170:E172"/>
    <mergeCell ref="A170:A172"/>
    <mergeCell ref="B99:C99"/>
    <mergeCell ref="H230:H231"/>
    <mergeCell ref="H126:H127"/>
    <mergeCell ref="F124:F127"/>
    <mergeCell ref="G124:G127"/>
    <mergeCell ref="E124:E127"/>
    <mergeCell ref="B87:C90"/>
    <mergeCell ref="G64:G65"/>
    <mergeCell ref="D66:D70"/>
    <mergeCell ref="A87:A90"/>
    <mergeCell ref="E87:E90"/>
    <mergeCell ref="D87:D90"/>
    <mergeCell ref="F87:F90"/>
    <mergeCell ref="G87:G90"/>
    <mergeCell ref="H87:H90"/>
    <mergeCell ref="G82:G85"/>
    <mergeCell ref="H83:H85"/>
    <mergeCell ref="H73:H75"/>
    <mergeCell ref="A76:A77"/>
    <mergeCell ref="B76:C77"/>
    <mergeCell ref="D76:D77"/>
    <mergeCell ref="E76:E77"/>
    <mergeCell ref="F76:F77"/>
    <mergeCell ref="G76:G77"/>
    <mergeCell ref="A82:A85"/>
    <mergeCell ref="B82:C85"/>
    <mergeCell ref="D82:D85"/>
    <mergeCell ref="E82:E85"/>
    <mergeCell ref="A78:A81"/>
    <mergeCell ref="B78:C81"/>
    <mergeCell ref="J37:J40"/>
    <mergeCell ref="M37:M40"/>
    <mergeCell ref="D37:D40"/>
    <mergeCell ref="A37:A40"/>
    <mergeCell ref="J41:J43"/>
    <mergeCell ref="B48:C51"/>
    <mergeCell ref="A48:A51"/>
    <mergeCell ref="D48:D51"/>
    <mergeCell ref="E48:E51"/>
    <mergeCell ref="F48:F51"/>
    <mergeCell ref="G48:G51"/>
    <mergeCell ref="H48:H51"/>
    <mergeCell ref="J48:J51"/>
    <mergeCell ref="A41:A43"/>
    <mergeCell ref="B41:C43"/>
    <mergeCell ref="D41:D43"/>
    <mergeCell ref="E41:E43"/>
    <mergeCell ref="A44:A47"/>
    <mergeCell ref="B44:C47"/>
    <mergeCell ref="D44:D47"/>
    <mergeCell ref="E44:E47"/>
    <mergeCell ref="M48:M51"/>
    <mergeCell ref="G37:G40"/>
    <mergeCell ref="H37:H40"/>
    <mergeCell ref="M52:M55"/>
    <mergeCell ref="M56:M59"/>
    <mergeCell ref="M60:M63"/>
    <mergeCell ref="H131:H133"/>
    <mergeCell ref="J131:J133"/>
    <mergeCell ref="G159:G160"/>
    <mergeCell ref="G161:G162"/>
    <mergeCell ref="G52:G63"/>
    <mergeCell ref="J52:J63"/>
    <mergeCell ref="J64:J65"/>
    <mergeCell ref="K64:K65"/>
    <mergeCell ref="L64:L65"/>
    <mergeCell ref="M68:M70"/>
    <mergeCell ref="J154:J157"/>
    <mergeCell ref="G154:G157"/>
    <mergeCell ref="H139:H142"/>
    <mergeCell ref="G72:G75"/>
    <mergeCell ref="H115:H117"/>
    <mergeCell ref="H52:H55"/>
    <mergeCell ref="H56:H59"/>
    <mergeCell ref="H60:H63"/>
    <mergeCell ref="J87:J90"/>
    <mergeCell ref="I83:I85"/>
    <mergeCell ref="J83:J85"/>
    <mergeCell ref="H95:H98"/>
    <mergeCell ref="J95:J98"/>
    <mergeCell ref="B253:M253"/>
    <mergeCell ref="H215:H216"/>
    <mergeCell ref="J215:J216"/>
    <mergeCell ref="J219:J221"/>
    <mergeCell ref="F213:F214"/>
    <mergeCell ref="F215:F216"/>
    <mergeCell ref="F217:F218"/>
    <mergeCell ref="F219:F221"/>
    <mergeCell ref="J213:J214"/>
    <mergeCell ref="B222:C226"/>
    <mergeCell ref="J224:J226"/>
    <mergeCell ref="B227:C228"/>
    <mergeCell ref="B229:C231"/>
    <mergeCell ref="F222:F226"/>
    <mergeCell ref="G222:G226"/>
    <mergeCell ref="F227:F228"/>
    <mergeCell ref="E102:E103"/>
    <mergeCell ref="F102:F103"/>
    <mergeCell ref="G102:G103"/>
    <mergeCell ref="B95:C98"/>
    <mergeCell ref="B124:C127"/>
    <mergeCell ref="D104:D105"/>
    <mergeCell ref="E180:E188"/>
    <mergeCell ref="B208:C211"/>
    <mergeCell ref="A208:A211"/>
    <mergeCell ref="D208:D211"/>
    <mergeCell ref="A95:A98"/>
    <mergeCell ref="E95:E98"/>
    <mergeCell ref="D95:D98"/>
    <mergeCell ref="F95:F98"/>
    <mergeCell ref="G95:G98"/>
    <mergeCell ref="A104:A105"/>
    <mergeCell ref="A102:A103"/>
    <mergeCell ref="G104:G105"/>
    <mergeCell ref="B106:C107"/>
    <mergeCell ref="F115:F117"/>
    <mergeCell ref="F104:F105"/>
    <mergeCell ref="A106:A107"/>
    <mergeCell ref="G115:G117"/>
    <mergeCell ref="B119:C120"/>
    <mergeCell ref="D119:D120"/>
    <mergeCell ref="E119:E120"/>
    <mergeCell ref="F119:F120"/>
    <mergeCell ref="A121:A123"/>
    <mergeCell ref="B121:C123"/>
    <mergeCell ref="D121:D123"/>
    <mergeCell ref="B206:C207"/>
    <mergeCell ref="D206:D207"/>
    <mergeCell ref="E206:E207"/>
    <mergeCell ref="G206:G207"/>
    <mergeCell ref="A206:A207"/>
    <mergeCell ref="F206:F207"/>
    <mergeCell ref="J262:J265"/>
    <mergeCell ref="D222:D226"/>
    <mergeCell ref="D227:D228"/>
    <mergeCell ref="D229:D231"/>
    <mergeCell ref="J245:J248"/>
    <mergeCell ref="J251:J252"/>
    <mergeCell ref="A222:A226"/>
    <mergeCell ref="A227:A228"/>
    <mergeCell ref="A229:A231"/>
    <mergeCell ref="F232:F233"/>
    <mergeCell ref="F234:F235"/>
    <mergeCell ref="J234:J235"/>
    <mergeCell ref="J236:J239"/>
    <mergeCell ref="F236:F239"/>
    <mergeCell ref="G227:G228"/>
    <mergeCell ref="F229:F231"/>
    <mergeCell ref="G229:G231"/>
    <mergeCell ref="D213:D221"/>
    <mergeCell ref="J194:J197"/>
    <mergeCell ref="J198:J201"/>
    <mergeCell ref="J202:J205"/>
    <mergeCell ref="J190:J193"/>
    <mergeCell ref="H206:H207"/>
    <mergeCell ref="G150:G151"/>
    <mergeCell ref="H150:H151"/>
    <mergeCell ref="I255:I257"/>
    <mergeCell ref="I258:I260"/>
    <mergeCell ref="J208:J211"/>
    <mergeCell ref="J206:J207"/>
    <mergeCell ref="H180:H183"/>
    <mergeCell ref="J180:J183"/>
    <mergeCell ref="H184:H186"/>
    <mergeCell ref="J184:J186"/>
    <mergeCell ref="H190:H193"/>
    <mergeCell ref="H194:H197"/>
    <mergeCell ref="G180:G188"/>
    <mergeCell ref="J150:J151"/>
  </mergeCells>
  <pageMargins left="0.25" right="0.25" top="0.75" bottom="0.75" header="0.3" footer="0.3"/>
  <pageSetup paperSize="9" scale="18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1A8CC-C4CB-4963-94F9-801A8B68E9A0}">
  <dimension ref="A1:E19"/>
  <sheetViews>
    <sheetView workbookViewId="0">
      <selection activeCell="D22" sqref="D22"/>
    </sheetView>
  </sheetViews>
  <sheetFormatPr baseColWidth="10" defaultRowHeight="15" x14ac:dyDescent="0.25"/>
  <cols>
    <col min="1" max="1" width="61.7109375" customWidth="1"/>
    <col min="2" max="2" width="23.5703125" style="46" customWidth="1"/>
    <col min="3" max="3" width="17" style="46" hidden="1" customWidth="1"/>
    <col min="4" max="4" width="13.28515625" style="167" bestFit="1" customWidth="1"/>
    <col min="5" max="5" width="35.7109375" style="46" bestFit="1" customWidth="1"/>
  </cols>
  <sheetData>
    <row r="1" spans="1:5" x14ac:dyDescent="0.25">
      <c r="A1" s="174" t="s">
        <v>312</v>
      </c>
      <c r="B1" s="174" t="s">
        <v>335</v>
      </c>
      <c r="C1" s="174" t="s">
        <v>292</v>
      </c>
      <c r="D1" s="176" t="s">
        <v>313</v>
      </c>
      <c r="E1" s="174" t="s">
        <v>314</v>
      </c>
    </row>
    <row r="2" spans="1:5" x14ac:dyDescent="0.25">
      <c r="A2" s="175" t="s">
        <v>300</v>
      </c>
      <c r="B2" s="179">
        <v>0.52</v>
      </c>
      <c r="C2" s="179">
        <v>0.31</v>
      </c>
      <c r="D2" s="31" t="s">
        <v>319</v>
      </c>
      <c r="E2" s="31" t="s">
        <v>315</v>
      </c>
    </row>
    <row r="3" spans="1:5" hidden="1" x14ac:dyDescent="0.25">
      <c r="A3" s="175" t="s">
        <v>301</v>
      </c>
      <c r="B3" s="179">
        <v>0.31</v>
      </c>
      <c r="C3" s="179"/>
      <c r="D3" s="31"/>
      <c r="E3" s="31"/>
    </row>
    <row r="4" spans="1:5" hidden="1" x14ac:dyDescent="0.25">
      <c r="A4" s="175" t="s">
        <v>302</v>
      </c>
      <c r="B4" s="179">
        <v>0.31</v>
      </c>
      <c r="C4" s="179"/>
      <c r="D4" s="31"/>
      <c r="E4" s="31"/>
    </row>
    <row r="5" spans="1:5" hidden="1" x14ac:dyDescent="0.25">
      <c r="A5" s="175" t="s">
        <v>303</v>
      </c>
      <c r="B5" s="179">
        <v>0.31</v>
      </c>
      <c r="C5" s="179"/>
      <c r="D5" s="31"/>
      <c r="E5" s="31"/>
    </row>
    <row r="6" spans="1:5" x14ac:dyDescent="0.25">
      <c r="A6" s="175" t="s">
        <v>304</v>
      </c>
      <c r="B6" s="179">
        <v>0.74</v>
      </c>
      <c r="C6" s="179">
        <v>0.62</v>
      </c>
      <c r="D6" s="31" t="s">
        <v>320</v>
      </c>
      <c r="E6" s="31" t="s">
        <v>316</v>
      </c>
    </row>
    <row r="7" spans="1:5" x14ac:dyDescent="0.25">
      <c r="A7" s="175" t="s">
        <v>305</v>
      </c>
      <c r="B7" s="179">
        <v>0.8</v>
      </c>
      <c r="C7" s="179">
        <v>0.72</v>
      </c>
      <c r="D7" s="31" t="s">
        <v>321</v>
      </c>
      <c r="E7" s="31" t="s">
        <v>316</v>
      </c>
    </row>
    <row r="8" spans="1:5" x14ac:dyDescent="0.25">
      <c r="A8" s="175" t="s">
        <v>306</v>
      </c>
      <c r="B8" s="179">
        <v>0.7</v>
      </c>
      <c r="C8" s="179">
        <v>0.63</v>
      </c>
      <c r="D8" s="31" t="s">
        <v>322</v>
      </c>
      <c r="E8" s="31" t="s">
        <v>316</v>
      </c>
    </row>
    <row r="9" spans="1:5" x14ac:dyDescent="0.25">
      <c r="A9" s="175" t="s">
        <v>307</v>
      </c>
      <c r="B9" s="179">
        <v>0.7</v>
      </c>
      <c r="C9" s="179">
        <v>0.64</v>
      </c>
      <c r="D9" s="31" t="s">
        <v>323</v>
      </c>
      <c r="E9" s="31" t="s">
        <v>316</v>
      </c>
    </row>
    <row r="10" spans="1:5" x14ac:dyDescent="0.25">
      <c r="A10" s="180" t="s">
        <v>308</v>
      </c>
      <c r="B10" s="181">
        <v>0.28000000000000003</v>
      </c>
      <c r="C10" s="181">
        <v>0.33</v>
      </c>
      <c r="D10" s="31" t="s">
        <v>324</v>
      </c>
      <c r="E10" s="31" t="s">
        <v>249</v>
      </c>
    </row>
    <row r="11" spans="1:5" ht="30" x14ac:dyDescent="0.25">
      <c r="A11" s="175" t="s">
        <v>309</v>
      </c>
      <c r="B11" s="179">
        <v>0.84</v>
      </c>
      <c r="C11" s="179">
        <v>0.84</v>
      </c>
      <c r="D11" s="31" t="s">
        <v>325</v>
      </c>
      <c r="E11" s="31" t="s">
        <v>317</v>
      </c>
    </row>
    <row r="12" spans="1:5" ht="30" hidden="1" x14ac:dyDescent="0.25">
      <c r="A12" s="175" t="s">
        <v>310</v>
      </c>
      <c r="B12" s="179">
        <v>0.31</v>
      </c>
      <c r="C12" s="179"/>
      <c r="D12" s="31"/>
      <c r="E12" s="31"/>
    </row>
    <row r="13" spans="1:5" x14ac:dyDescent="0.25">
      <c r="A13" s="175" t="s">
        <v>311</v>
      </c>
      <c r="B13" s="179">
        <v>0.5</v>
      </c>
      <c r="C13" s="179">
        <v>0.5</v>
      </c>
      <c r="D13" s="31" t="s">
        <v>326</v>
      </c>
      <c r="E13" s="31" t="s">
        <v>249</v>
      </c>
    </row>
    <row r="14" spans="1:5" x14ac:dyDescent="0.25">
      <c r="A14" s="177" t="s">
        <v>318</v>
      </c>
      <c r="B14" s="179">
        <v>0.57999999999999996</v>
      </c>
      <c r="C14" s="179">
        <v>0.17</v>
      </c>
      <c r="D14" s="31" t="s">
        <v>327</v>
      </c>
      <c r="E14" s="31" t="s">
        <v>315</v>
      </c>
    </row>
    <row r="15" spans="1:5" x14ac:dyDescent="0.25">
      <c r="A15" s="177" t="s">
        <v>338</v>
      </c>
      <c r="B15" s="179">
        <v>0.71</v>
      </c>
      <c r="C15" s="179"/>
      <c r="D15" s="31"/>
      <c r="E15" s="31"/>
    </row>
    <row r="16" spans="1:5" x14ac:dyDescent="0.25">
      <c r="A16" s="177" t="s">
        <v>332</v>
      </c>
      <c r="B16" s="179">
        <v>0.37</v>
      </c>
      <c r="C16" s="179">
        <v>0.39</v>
      </c>
      <c r="D16" s="31"/>
      <c r="E16" s="31"/>
    </row>
    <row r="17" spans="1:5" x14ac:dyDescent="0.25">
      <c r="A17" s="177" t="s">
        <v>334</v>
      </c>
      <c r="B17" s="179">
        <v>0.61</v>
      </c>
      <c r="C17" s="179">
        <v>0.3</v>
      </c>
      <c r="D17" s="31"/>
      <c r="E17" s="31"/>
    </row>
    <row r="18" spans="1:5" x14ac:dyDescent="0.25">
      <c r="A18" s="177" t="s">
        <v>333</v>
      </c>
      <c r="B18" s="179">
        <v>0.47</v>
      </c>
      <c r="C18" s="179">
        <v>0.57999999999999996</v>
      </c>
      <c r="D18" s="31"/>
      <c r="E18" s="31"/>
    </row>
    <row r="19" spans="1:5" x14ac:dyDescent="0.25">
      <c r="A19" s="177" t="s">
        <v>328</v>
      </c>
      <c r="B19" s="179">
        <v>0.54</v>
      </c>
      <c r="C19" s="179"/>
      <c r="D19" s="31" t="s">
        <v>329</v>
      </c>
      <c r="E19" s="31" t="s">
        <v>249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1"/>
  <sheetViews>
    <sheetView topLeftCell="A50" zoomScale="69" zoomScaleNormal="69" workbookViewId="0">
      <selection activeCell="B69" sqref="B69:C69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2" spans="1:11" ht="45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39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39">
        <f t="shared" si="0"/>
        <v>0</v>
      </c>
      <c r="G4" s="40" t="e">
        <f>#REF!</f>
        <v>#REF!</v>
      </c>
      <c r="H4" s="89" t="e">
        <f>#REF!</f>
        <v>#REF!</v>
      </c>
      <c r="I4" s="90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39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191</v>
      </c>
      <c r="C6" s="37">
        <v>0.11</v>
      </c>
      <c r="D6" s="88" t="e">
        <f>#REF!</f>
        <v>#REF!</v>
      </c>
      <c r="E6" s="38" t="e">
        <f>#REF!</f>
        <v>#REF!</v>
      </c>
      <c r="F6" s="39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#REF!</f>
        <v>#REF!</v>
      </c>
      <c r="F7" s="39">
        <f t="shared" si="0"/>
        <v>0</v>
      </c>
      <c r="G7" s="40" t="e">
        <f>#REF!</f>
        <v>#REF!</v>
      </c>
      <c r="H7" s="89" t="e">
        <f>#REF!</f>
        <v>#REF!</v>
      </c>
      <c r="I7" s="90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#REF!</f>
        <v>#REF!</v>
      </c>
      <c r="F8" s="39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202</v>
      </c>
      <c r="C9" s="37">
        <v>0.11</v>
      </c>
      <c r="D9" s="88" t="e">
        <f>#REF!</f>
        <v>#REF!</v>
      </c>
      <c r="E9" s="38" t="e">
        <f>#REF!</f>
        <v>#REF!</v>
      </c>
      <c r="F9" s="90">
        <f t="shared" si="0"/>
        <v>0</v>
      </c>
      <c r="G9" s="40" t="e">
        <f>#REF!</f>
        <v>#REF!</v>
      </c>
      <c r="H9" s="89" t="e">
        <f>#REF!</f>
        <v>#REF!</v>
      </c>
      <c r="I9" s="115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#REF!</f>
        <v>#REF!</v>
      </c>
      <c r="F10" s="39">
        <f t="shared" si="0"/>
        <v>0</v>
      </c>
      <c r="G10" s="40" t="e">
        <f>#REF!</f>
        <v>#REF!</v>
      </c>
      <c r="H10" s="89" t="e">
        <f>#REF!</f>
        <v>#REF!</v>
      </c>
      <c r="I10" s="115">
        <f t="shared" si="1"/>
        <v>0</v>
      </c>
    </row>
    <row r="11" spans="1:11" ht="40.5" customHeight="1" x14ac:dyDescent="0.25">
      <c r="A11" s="35">
        <v>9</v>
      </c>
      <c r="B11" s="36" t="s">
        <v>205</v>
      </c>
      <c r="C11" s="37">
        <v>0.12</v>
      </c>
      <c r="D11" s="88" t="e">
        <f>#REF!</f>
        <v>#REF!</v>
      </c>
      <c r="E11" s="38" t="e">
        <f>#REF!</f>
        <v>#REF!</v>
      </c>
      <c r="F11" s="39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29" t="s">
        <v>90</v>
      </c>
      <c r="B12" s="329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30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14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43190</v>
      </c>
      <c r="D15" s="43">
        <v>43159</v>
      </c>
    </row>
    <row r="16" spans="1:11" x14ac:dyDescent="0.25">
      <c r="B16" s="34" t="s">
        <v>87</v>
      </c>
      <c r="C16" s="45">
        <f>F12</f>
        <v>0</v>
      </c>
      <c r="D16" s="45">
        <v>0.5</v>
      </c>
    </row>
    <row r="17" spans="1:9" x14ac:dyDescent="0.25">
      <c r="B17" s="34" t="s">
        <v>89</v>
      </c>
      <c r="C17" s="44">
        <f>I12</f>
        <v>0</v>
      </c>
      <c r="D17" s="44">
        <v>0.625</v>
      </c>
    </row>
    <row r="18" spans="1:9" x14ac:dyDescent="0.25">
      <c r="I18" s="46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52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52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52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15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15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52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52" t="s">
        <v>89</v>
      </c>
    </row>
    <row r="71" spans="1:9" ht="45.75" customHeight="1" x14ac:dyDescent="0.25">
      <c r="A71" s="35">
        <v>9</v>
      </c>
      <c r="B71" s="36" t="s">
        <v>176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conditionalFormatting sqref="F12 I12">
    <cfRule type="containsText" dxfId="24" priority="49" operator="containsText" text="NA">
      <formula>NOT(ISERROR(SEARCH("NA",F12)))</formula>
    </cfRule>
  </conditionalFormatting>
  <conditionalFormatting sqref="F12 I12">
    <cfRule type="cellIs" dxfId="23" priority="50" operator="between">
      <formula>0.5</formula>
      <formula>0.75</formula>
    </cfRule>
    <cfRule type="cellIs" dxfId="22" priority="51" operator="lessThan">
      <formula>0.5</formula>
    </cfRule>
    <cfRule type="cellIs" dxfId="21" priority="52" operator="greaterThan">
      <formula>0.74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1"/>
  <sheetViews>
    <sheetView topLeftCell="A5" zoomScale="69" zoomScaleNormal="69" workbookViewId="0">
      <selection activeCell="H11" sqref="H11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191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202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205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29" t="s">
        <v>90</v>
      </c>
      <c r="B12" s="329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43220</v>
      </c>
      <c r="D15" s="43">
        <v>43190</v>
      </c>
    </row>
    <row r="16" spans="1:11" x14ac:dyDescent="0.25">
      <c r="B16" s="34" t="s">
        <v>87</v>
      </c>
      <c r="C16" s="45">
        <f>F12</f>
        <v>0</v>
      </c>
      <c r="D16" s="45">
        <v>0.8</v>
      </c>
    </row>
    <row r="17" spans="1:9" x14ac:dyDescent="0.25">
      <c r="B17" s="34" t="s">
        <v>89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52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52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52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52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52" t="s">
        <v>89</v>
      </c>
    </row>
    <row r="71" spans="1:9" ht="45.75" customHeight="1" x14ac:dyDescent="0.25">
      <c r="A71" s="35">
        <v>9</v>
      </c>
      <c r="B71" s="36" t="s">
        <v>205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ageMargins left="0.7" right="0.7" top="0.75" bottom="0.75" header="0.3" footer="0.3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1"/>
  <sheetViews>
    <sheetView zoomScale="69" zoomScaleNormal="69" workbookViewId="0">
      <selection activeCell="G10" sqref="G10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6.8554687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191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202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205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29" t="s">
        <v>90</v>
      </c>
      <c r="B12" s="329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43250</v>
      </c>
      <c r="D15" s="43">
        <v>43190</v>
      </c>
    </row>
    <row r="16" spans="1:11" x14ac:dyDescent="0.25">
      <c r="B16" s="34" t="s">
        <v>87</v>
      </c>
      <c r="C16" s="45">
        <f>F12</f>
        <v>0</v>
      </c>
      <c r="D16" s="45">
        <v>0.8</v>
      </c>
    </row>
    <row r="17" spans="1:9" x14ac:dyDescent="0.25">
      <c r="B17" s="34" t="s">
        <v>89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52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52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52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52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52" t="s">
        <v>89</v>
      </c>
    </row>
    <row r="71" spans="1:9" ht="45.75" customHeight="1" x14ac:dyDescent="0.25">
      <c r="A71" s="35">
        <v>9</v>
      </c>
      <c r="B71" s="36" t="s">
        <v>205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1"/>
  <sheetViews>
    <sheetView topLeftCell="A4" zoomScale="69" zoomScaleNormal="69" workbookViewId="0">
      <selection activeCell="G7" sqref="G7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191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202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205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329" t="s">
        <v>90</v>
      </c>
      <c r="B12" s="329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43281</v>
      </c>
      <c r="D15" s="43">
        <v>43251</v>
      </c>
    </row>
    <row r="16" spans="1:11" x14ac:dyDescent="0.25">
      <c r="B16" s="34" t="s">
        <v>87</v>
      </c>
      <c r="C16" s="45">
        <f>F12</f>
        <v>0</v>
      </c>
      <c r="D16" s="45">
        <v>0.92</v>
      </c>
    </row>
    <row r="17" spans="1:9" x14ac:dyDescent="0.25">
      <c r="B17" s="34" t="s">
        <v>89</v>
      </c>
      <c r="C17" s="44">
        <f>I12</f>
        <v>0</v>
      </c>
      <c r="D17" s="44">
        <v>0.94799999999999995</v>
      </c>
    </row>
    <row r="18" spans="1:9" x14ac:dyDescent="0.25">
      <c r="I18" s="46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52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52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52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52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52" t="s">
        <v>89</v>
      </c>
    </row>
    <row r="71" spans="1:9" ht="45.75" customHeight="1" x14ac:dyDescent="0.25">
      <c r="A71" s="35">
        <v>9</v>
      </c>
      <c r="B71" s="36" t="s">
        <v>205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71"/>
  <sheetViews>
    <sheetView topLeftCell="A6" zoomScale="69" zoomScaleNormal="69" workbookViewId="0">
      <selection activeCell="Q3" sqref="Q3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style="128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129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130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130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130">
        <f t="shared" si="1"/>
        <v>0</v>
      </c>
    </row>
    <row r="6" spans="1:11" s="126" customFormat="1" ht="62.25" customHeight="1" x14ac:dyDescent="0.25">
      <c r="A6" s="119">
        <v>4</v>
      </c>
      <c r="B6" s="120" t="s">
        <v>191</v>
      </c>
      <c r="C6" s="121">
        <v>0.11</v>
      </c>
      <c r="D6" s="122" t="e">
        <f>#REF!</f>
        <v>#REF!</v>
      </c>
      <c r="E6" s="123" t="e">
        <f>#REF!</f>
        <v>#REF!</v>
      </c>
      <c r="F6" s="124">
        <f t="shared" si="0"/>
        <v>0</v>
      </c>
      <c r="G6" s="127" t="e">
        <f>+#REF!</f>
        <v>#REF!</v>
      </c>
      <c r="H6" s="125" t="e">
        <f>#REF!</f>
        <v>#REF!</v>
      </c>
      <c r="I6" s="130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130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130">
        <f t="shared" si="1"/>
        <v>0</v>
      </c>
    </row>
    <row r="9" spans="1:11" s="126" customFormat="1" ht="53.25" customHeight="1" x14ac:dyDescent="0.25">
      <c r="A9" s="119">
        <v>7</v>
      </c>
      <c r="B9" s="120" t="s">
        <v>202</v>
      </c>
      <c r="C9" s="121">
        <v>0.11</v>
      </c>
      <c r="D9" s="122" t="e">
        <f>#REF!</f>
        <v>#REF!</v>
      </c>
      <c r="E9" s="123" t="e">
        <f>+#REF!</f>
        <v>#REF!</v>
      </c>
      <c r="F9" s="124">
        <f t="shared" si="0"/>
        <v>0</v>
      </c>
      <c r="G9" s="125" t="e">
        <f>#REF!</f>
        <v>#REF!</v>
      </c>
      <c r="H9" s="125" t="e">
        <f>#REF!</f>
        <v>#REF!</v>
      </c>
      <c r="I9" s="130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130">
        <f t="shared" si="1"/>
        <v>0</v>
      </c>
    </row>
    <row r="11" spans="1:11" s="126" customFormat="1" ht="40.5" customHeight="1" x14ac:dyDescent="0.25">
      <c r="A11" s="119">
        <v>9</v>
      </c>
      <c r="B11" s="120" t="s">
        <v>205</v>
      </c>
      <c r="C11" s="121">
        <v>0.12</v>
      </c>
      <c r="D11" s="122" t="e">
        <f>#REF!</f>
        <v>#REF!</v>
      </c>
      <c r="E11" s="123" t="e">
        <f>+#REF!</f>
        <v>#REF!</v>
      </c>
      <c r="F11" s="124">
        <f t="shared" si="0"/>
        <v>0</v>
      </c>
      <c r="G11" s="125" t="e">
        <f>+#REF!</f>
        <v>#REF!</v>
      </c>
      <c r="H11" s="125" t="e">
        <f>#REF!</f>
        <v>#REF!</v>
      </c>
      <c r="I11" s="130">
        <f t="shared" si="1"/>
        <v>0</v>
      </c>
    </row>
    <row r="12" spans="1:11" x14ac:dyDescent="0.25">
      <c r="A12" s="329" t="s">
        <v>90</v>
      </c>
      <c r="B12" s="329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31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43312</v>
      </c>
      <c r="D15" s="43">
        <v>43281</v>
      </c>
    </row>
    <row r="16" spans="1:11" x14ac:dyDescent="0.25">
      <c r="B16" s="34" t="s">
        <v>87</v>
      </c>
      <c r="C16" s="45">
        <f>F12</f>
        <v>0</v>
      </c>
      <c r="D16" s="45">
        <v>0.96</v>
      </c>
    </row>
    <row r="17" spans="1:9" x14ac:dyDescent="0.25">
      <c r="B17" s="34" t="s">
        <v>89</v>
      </c>
      <c r="C17" s="44">
        <f>I12</f>
        <v>0</v>
      </c>
      <c r="D17" s="44">
        <v>1.0009999999999999</v>
      </c>
    </row>
    <row r="18" spans="1:9" x14ac:dyDescent="0.25">
      <c r="I18" s="132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129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130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13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129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130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130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130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129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30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30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133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133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133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133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133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133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133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133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129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130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129" t="s">
        <v>89</v>
      </c>
    </row>
    <row r="71" spans="1:9" ht="45.75" customHeight="1" x14ac:dyDescent="0.25">
      <c r="A71" s="35">
        <v>9</v>
      </c>
      <c r="B71" s="36" t="s">
        <v>205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130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71"/>
  <sheetViews>
    <sheetView zoomScale="69" zoomScaleNormal="69" workbookViewId="0"/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2" spans="1:11" ht="30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99">
        <f t="shared" ref="I4:I11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191</v>
      </c>
      <c r="C6" s="37">
        <v>0.11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99">
        <f t="shared" si="1"/>
        <v>0</v>
      </c>
    </row>
    <row r="8" spans="1:11" ht="53.25" customHeight="1" x14ac:dyDescent="0.25">
      <c r="A8" s="35">
        <v>6</v>
      </c>
      <c r="B8" s="36" t="s">
        <v>206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9">
        <f t="shared" si="1"/>
        <v>0</v>
      </c>
    </row>
    <row r="9" spans="1:11" s="126" customFormat="1" ht="53.25" customHeight="1" x14ac:dyDescent="0.25">
      <c r="A9" s="35">
        <v>7</v>
      </c>
      <c r="B9" s="36" t="s">
        <v>202</v>
      </c>
      <c r="C9" s="37">
        <v>0.11</v>
      </c>
      <c r="D9" s="137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ht="66" customHeight="1" x14ac:dyDescent="0.25">
      <c r="A10" s="35">
        <v>8</v>
      </c>
      <c r="B10" s="36" t="s">
        <v>203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99">
        <f t="shared" si="1"/>
        <v>0</v>
      </c>
    </row>
    <row r="11" spans="1:11" s="126" customFormat="1" ht="40.5" customHeight="1" x14ac:dyDescent="0.25">
      <c r="A11" s="35">
        <v>9</v>
      </c>
      <c r="B11" s="36" t="s">
        <v>205</v>
      </c>
      <c r="C11" s="37">
        <v>0.12</v>
      </c>
      <c r="D11" s="137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99">
        <f t="shared" si="1"/>
        <v>0</v>
      </c>
    </row>
    <row r="12" spans="1:11" x14ac:dyDescent="0.25">
      <c r="A12" s="329" t="s">
        <v>90</v>
      </c>
      <c r="B12" s="329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136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43343</v>
      </c>
      <c r="D15" s="43">
        <v>43312</v>
      </c>
    </row>
    <row r="16" spans="1:11" x14ac:dyDescent="0.25">
      <c r="B16" s="34" t="s">
        <v>87</v>
      </c>
      <c r="C16" s="45">
        <f>F12</f>
        <v>0</v>
      </c>
      <c r="D16" s="45">
        <v>0.93</v>
      </c>
    </row>
    <row r="17" spans="1:9" x14ac:dyDescent="0.25">
      <c r="B17" s="34" t="s">
        <v>89</v>
      </c>
      <c r="C17" s="44">
        <f>I12</f>
        <v>0</v>
      </c>
      <c r="D17" s="44">
        <v>1.0169999999999999</v>
      </c>
    </row>
    <row r="18" spans="1:9" x14ac:dyDescent="0.25">
      <c r="I18" s="135"/>
    </row>
    <row r="24" spans="1:9" x14ac:dyDescent="0.25">
      <c r="A24" s="47" t="s">
        <v>91</v>
      </c>
    </row>
    <row r="26" spans="1:9" ht="45" x14ac:dyDescent="0.25">
      <c r="A26" s="51" t="s">
        <v>72</v>
      </c>
      <c r="B26" s="52" t="s">
        <v>92</v>
      </c>
      <c r="C26" s="52" t="s">
        <v>58</v>
      </c>
      <c r="D26" s="52" t="s">
        <v>85</v>
      </c>
      <c r="E26" s="52" t="s">
        <v>86</v>
      </c>
      <c r="F26" s="56" t="s">
        <v>87</v>
      </c>
      <c r="G26" s="57" t="s">
        <v>88</v>
      </c>
      <c r="H26" s="57" t="s">
        <v>74</v>
      </c>
      <c r="I26" s="134" t="s">
        <v>89</v>
      </c>
    </row>
    <row r="27" spans="1:9" ht="46.5" customHeight="1" x14ac:dyDescent="0.25">
      <c r="A27" s="35">
        <v>1</v>
      </c>
      <c r="B27" s="36" t="s">
        <v>182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99">
        <f>IF(ISERROR(G27/H27),0,G27/H27)</f>
        <v>0</v>
      </c>
    </row>
    <row r="28" spans="1:9" ht="50.25" customHeight="1" x14ac:dyDescent="0.25">
      <c r="A28" s="35">
        <v>2</v>
      </c>
      <c r="B28" s="36" t="s">
        <v>184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218</v>
      </c>
    </row>
    <row r="33" spans="1:9" ht="45" x14ac:dyDescent="0.25">
      <c r="A33" s="51" t="s">
        <v>72</v>
      </c>
      <c r="B33" s="52" t="s">
        <v>92</v>
      </c>
      <c r="C33" s="52" t="s">
        <v>58</v>
      </c>
      <c r="D33" s="52" t="s">
        <v>85</v>
      </c>
      <c r="E33" s="52" t="s">
        <v>86</v>
      </c>
      <c r="F33" s="56" t="s">
        <v>87</v>
      </c>
      <c r="G33" s="52" t="s">
        <v>88</v>
      </c>
      <c r="H33" s="52" t="s">
        <v>74</v>
      </c>
      <c r="I33" s="134" t="s">
        <v>89</v>
      </c>
    </row>
    <row r="34" spans="1:9" ht="30" x14ac:dyDescent="0.25">
      <c r="A34" s="35">
        <v>3</v>
      </c>
      <c r="B34" s="36" t="s">
        <v>105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99">
        <f>IF(ISERROR(G34/H34),0,G34/H34)</f>
        <v>0</v>
      </c>
    </row>
    <row r="35" spans="1:9" ht="72" customHeight="1" x14ac:dyDescent="0.25">
      <c r="A35" s="35">
        <v>4</v>
      </c>
      <c r="B35" s="36" t="s">
        <v>191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99">
        <f>IF(ISERROR(G35/H35),0,G35/H35)</f>
        <v>0</v>
      </c>
    </row>
    <row r="36" spans="1:9" ht="39.75" customHeight="1" x14ac:dyDescent="0.25">
      <c r="A36" s="35">
        <v>5</v>
      </c>
      <c r="B36" s="36" t="s">
        <v>195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9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219</v>
      </c>
    </row>
    <row r="47" spans="1:9" ht="45" x14ac:dyDescent="0.25">
      <c r="A47" s="51" t="s">
        <v>72</v>
      </c>
      <c r="B47" s="52" t="s">
        <v>92</v>
      </c>
      <c r="C47" s="52" t="s">
        <v>58</v>
      </c>
      <c r="D47" s="52" t="s">
        <v>85</v>
      </c>
      <c r="E47" s="52" t="s">
        <v>86</v>
      </c>
      <c r="F47" s="56" t="s">
        <v>87</v>
      </c>
      <c r="G47" s="57" t="s">
        <v>88</v>
      </c>
      <c r="H47" s="57" t="s">
        <v>74</v>
      </c>
      <c r="I47" s="134" t="s">
        <v>89</v>
      </c>
    </row>
    <row r="48" spans="1:9" ht="33.75" customHeight="1" x14ac:dyDescent="0.25">
      <c r="A48" s="35">
        <v>7</v>
      </c>
      <c r="B48" s="36" t="s">
        <v>202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ht="67.5" customHeight="1" x14ac:dyDescent="0.25">
      <c r="A49" s="35">
        <v>8</v>
      </c>
      <c r="B49" s="36" t="s">
        <v>203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9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9" spans="1:9" ht="45" x14ac:dyDescent="0.25">
      <c r="A59" s="51" t="s">
        <v>72</v>
      </c>
      <c r="B59" s="52" t="s">
        <v>92</v>
      </c>
      <c r="C59" s="52" t="s">
        <v>58</v>
      </c>
      <c r="D59" s="52" t="s">
        <v>85</v>
      </c>
      <c r="E59" s="52" t="s">
        <v>86</v>
      </c>
      <c r="F59" s="56" t="s">
        <v>87</v>
      </c>
      <c r="G59" s="52" t="s">
        <v>88</v>
      </c>
      <c r="H59" s="52" t="s">
        <v>74</v>
      </c>
      <c r="I59" s="134" t="s">
        <v>89</v>
      </c>
    </row>
    <row r="60" spans="1:9" ht="54" customHeight="1" x14ac:dyDescent="0.25">
      <c r="A60" s="35">
        <v>6</v>
      </c>
      <c r="B60" s="36" t="s">
        <v>207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9">
        <f>IF(ISERROR(G60/H60),0,G60/H60)</f>
        <v>0</v>
      </c>
    </row>
    <row r="70" spans="1:9" ht="45" x14ac:dyDescent="0.25">
      <c r="A70" s="51" t="s">
        <v>72</v>
      </c>
      <c r="B70" s="52" t="s">
        <v>92</v>
      </c>
      <c r="C70" s="52" t="s">
        <v>58</v>
      </c>
      <c r="D70" s="52" t="s">
        <v>85</v>
      </c>
      <c r="E70" s="52" t="s">
        <v>86</v>
      </c>
      <c r="F70" s="56" t="s">
        <v>87</v>
      </c>
      <c r="G70" s="52" t="s">
        <v>88</v>
      </c>
      <c r="H70" s="52" t="s">
        <v>74</v>
      </c>
      <c r="I70" s="134" t="s">
        <v>89</v>
      </c>
    </row>
    <row r="71" spans="1:9" ht="45.75" customHeight="1" x14ac:dyDescent="0.25">
      <c r="A71" s="35">
        <v>9</v>
      </c>
      <c r="B71" s="36" t="s">
        <v>205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9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0"/>
  <sheetViews>
    <sheetView zoomScale="69" zoomScaleNormal="69" workbookViewId="0">
      <selection activeCell="S54" sqref="S53:T54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1" spans="1:11" x14ac:dyDescent="0.25">
      <c r="A1">
        <f ca="1">A1:Q14</f>
        <v>0</v>
      </c>
    </row>
    <row r="2" spans="1:11" ht="30" x14ac:dyDescent="0.25">
      <c r="A2" s="51" t="s">
        <v>72</v>
      </c>
      <c r="B2" s="52" t="s">
        <v>84</v>
      </c>
      <c r="C2" s="52" t="s">
        <v>58</v>
      </c>
      <c r="D2" s="52" t="s">
        <v>85</v>
      </c>
      <c r="E2" s="52" t="s">
        <v>86</v>
      </c>
      <c r="F2" s="52" t="s">
        <v>87</v>
      </c>
      <c r="G2" s="52" t="s">
        <v>88</v>
      </c>
      <c r="H2" s="52" t="s">
        <v>74</v>
      </c>
      <c r="I2" s="52" t="s">
        <v>89</v>
      </c>
    </row>
    <row r="3" spans="1:11" ht="47.25" customHeight="1" x14ac:dyDescent="0.25">
      <c r="A3" s="35">
        <v>1</v>
      </c>
      <c r="B3" s="36" t="s">
        <v>182</v>
      </c>
      <c r="C3" s="37">
        <v>0.125</v>
      </c>
      <c r="D3" s="88" t="e">
        <f>#REF!</f>
        <v>#REF!</v>
      </c>
      <c r="E3" s="38" t="e">
        <f>#REF!</f>
        <v>#REF!</v>
      </c>
      <c r="F3" s="117">
        <f t="shared" ref="F3:F11" si="0">IF(ISERROR(E3/D3),0,(E3/D3))</f>
        <v>0</v>
      </c>
      <c r="G3" s="89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184</v>
      </c>
      <c r="C4" s="37">
        <v>0.125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89" t="e">
        <f>#REF!</f>
        <v>#REF!</v>
      </c>
      <c r="H4" s="89" t="e">
        <f>#REF!</f>
        <v>#REF!</v>
      </c>
      <c r="I4" s="99">
        <f t="shared" ref="I4:I10" si="1">IF(ISERROR(G4/H4),0,G4/H4)</f>
        <v>0</v>
      </c>
    </row>
    <row r="5" spans="1:11" ht="45" x14ac:dyDescent="0.25">
      <c r="A5" s="35">
        <v>3</v>
      </c>
      <c r="B5" s="36" t="s">
        <v>187</v>
      </c>
      <c r="C5" s="37">
        <v>0.125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89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191</v>
      </c>
      <c r="C6" s="37">
        <v>0.125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89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195</v>
      </c>
      <c r="C7" s="37">
        <v>0.125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89" t="e">
        <f>#REF!</f>
        <v>#REF!</v>
      </c>
      <c r="H7" s="89" t="e">
        <f>#REF!</f>
        <v>#REF!</v>
      </c>
      <c r="I7" s="99">
        <f t="shared" si="1"/>
        <v>0</v>
      </c>
    </row>
    <row r="8" spans="1:11" s="126" customFormat="1" ht="53.25" customHeight="1" x14ac:dyDescent="0.25">
      <c r="A8" s="35">
        <v>6</v>
      </c>
      <c r="B8" s="36" t="s">
        <v>202</v>
      </c>
      <c r="C8" s="37">
        <v>0.125</v>
      </c>
      <c r="D8" s="137" t="e">
        <f>#REF!</f>
        <v>#REF!</v>
      </c>
      <c r="E8" s="38" t="e">
        <f>+#REF!</f>
        <v>#REF!</v>
      </c>
      <c r="F8" s="117">
        <f t="shared" si="0"/>
        <v>0</v>
      </c>
      <c r="G8" s="89" t="e">
        <f>#REF!</f>
        <v>#REF!</v>
      </c>
      <c r="H8" s="89" t="e">
        <f>#REF!</f>
        <v>#REF!</v>
      </c>
      <c r="I8" s="99">
        <f t="shared" si="1"/>
        <v>0</v>
      </c>
    </row>
    <row r="9" spans="1:11" ht="66" customHeight="1" x14ac:dyDescent="0.25">
      <c r="A9" s="35">
        <v>7</v>
      </c>
      <c r="B9" s="36" t="s">
        <v>203</v>
      </c>
      <c r="C9" s="37">
        <v>0.125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s="126" customFormat="1" ht="40.5" customHeight="1" x14ac:dyDescent="0.25">
      <c r="A10" s="35">
        <v>8</v>
      </c>
      <c r="B10" s="36" t="s">
        <v>205</v>
      </c>
      <c r="C10" s="37">
        <v>0.125</v>
      </c>
      <c r="D10" s="137" t="e">
        <f>#REF!</f>
        <v>#REF!</v>
      </c>
      <c r="E10" s="38" t="e">
        <f>+#REF!</f>
        <v>#REF!</v>
      </c>
      <c r="F10" s="117">
        <f t="shared" si="0"/>
        <v>0</v>
      </c>
      <c r="G10" s="89" t="e">
        <f>+#REF!</f>
        <v>#REF!</v>
      </c>
      <c r="H10" s="89" t="e">
        <f>#REF!</f>
        <v>#REF!</v>
      </c>
      <c r="I10" s="99">
        <f t="shared" si="1"/>
        <v>0</v>
      </c>
    </row>
    <row r="11" spans="1:11" x14ac:dyDescent="0.25">
      <c r="A11" s="329" t="s">
        <v>90</v>
      </c>
      <c r="B11" s="329"/>
      <c r="C11" s="53">
        <f>SUM(C3:C10)</f>
        <v>1</v>
      </c>
      <c r="D11" s="54" t="e">
        <f>SUM(D3:D10)</f>
        <v>#REF!</v>
      </c>
      <c r="E11" s="54" t="e">
        <f>SUM(E3:E10)</f>
        <v>#REF!</v>
      </c>
      <c r="F11" s="118">
        <f t="shared" si="0"/>
        <v>0</v>
      </c>
      <c r="G11" s="136" t="e">
        <f>SUMPRODUCT($C$3:$C$10,G3:G10)</f>
        <v>#REF!</v>
      </c>
      <c r="H11" s="136" t="e">
        <f>SUMPRODUCT($C$3:$C$10,H3:H10)</f>
        <v>#REF!</v>
      </c>
      <c r="I11" s="136">
        <f>IF(ISERROR(G11/H11),0,G11/H11)</f>
        <v>0</v>
      </c>
    </row>
    <row r="12" spans="1:11" x14ac:dyDescent="0.25">
      <c r="E12" s="41"/>
      <c r="K12" s="41"/>
    </row>
    <row r="14" spans="1:11" x14ac:dyDescent="0.25">
      <c r="B14" s="42"/>
      <c r="C14" s="43">
        <v>43373</v>
      </c>
      <c r="D14" s="43">
        <v>43343</v>
      </c>
    </row>
    <row r="15" spans="1:11" x14ac:dyDescent="0.25">
      <c r="B15" s="34" t="s">
        <v>87</v>
      </c>
      <c r="C15" s="45">
        <v>1</v>
      </c>
      <c r="D15" s="45">
        <v>0.93</v>
      </c>
    </row>
    <row r="16" spans="1:11" x14ac:dyDescent="0.25">
      <c r="B16" s="34" t="s">
        <v>89</v>
      </c>
      <c r="C16" s="45">
        <v>1</v>
      </c>
      <c r="D16" s="44">
        <v>0.98399999999999999</v>
      </c>
    </row>
    <row r="17" spans="1:9" x14ac:dyDescent="0.25">
      <c r="I17" s="135"/>
    </row>
    <row r="23" spans="1:9" x14ac:dyDescent="0.25">
      <c r="A23" s="47" t="s">
        <v>91</v>
      </c>
    </row>
    <row r="25" spans="1:9" ht="45" x14ac:dyDescent="0.25">
      <c r="A25" s="51" t="s">
        <v>72</v>
      </c>
      <c r="B25" s="52" t="s">
        <v>92</v>
      </c>
      <c r="C25" s="52" t="s">
        <v>58</v>
      </c>
      <c r="D25" s="52" t="s">
        <v>85</v>
      </c>
      <c r="E25" s="52" t="s">
        <v>86</v>
      </c>
      <c r="F25" s="56" t="s">
        <v>87</v>
      </c>
      <c r="G25" s="57" t="s">
        <v>88</v>
      </c>
      <c r="H25" s="57" t="s">
        <v>74</v>
      </c>
      <c r="I25" s="134" t="s">
        <v>89</v>
      </c>
    </row>
    <row r="26" spans="1:9" ht="46.5" customHeight="1" x14ac:dyDescent="0.25">
      <c r="A26" s="35">
        <v>1</v>
      </c>
      <c r="B26" s="36" t="s">
        <v>182</v>
      </c>
      <c r="C26" s="37">
        <v>0.11</v>
      </c>
      <c r="D26" s="48" t="e">
        <f>$D$3</f>
        <v>#REF!</v>
      </c>
      <c r="E26" s="48" t="e">
        <f>$E$3</f>
        <v>#REF!</v>
      </c>
      <c r="F26" s="37">
        <f>$F$3</f>
        <v>0</v>
      </c>
      <c r="G26" s="37" t="e">
        <f>$G$3</f>
        <v>#REF!</v>
      </c>
      <c r="H26" s="91" t="e">
        <f>$H$3</f>
        <v>#REF!</v>
      </c>
      <c r="I26" s="99">
        <f>IF(ISERROR(G26/H26),0,G26/H26)</f>
        <v>0</v>
      </c>
    </row>
    <row r="27" spans="1:9" ht="50.25" customHeight="1" x14ac:dyDescent="0.25">
      <c r="A27" s="35">
        <v>2</v>
      </c>
      <c r="B27" s="36" t="s">
        <v>184</v>
      </c>
      <c r="C27" s="37">
        <v>0.11</v>
      </c>
      <c r="D27" s="48" t="e">
        <f>$D$4</f>
        <v>#REF!</v>
      </c>
      <c r="E27" s="48" t="e">
        <f>$E$4</f>
        <v>#REF!</v>
      </c>
      <c r="F27" s="33">
        <f>$F$4</f>
        <v>0</v>
      </c>
      <c r="G27" s="33" t="e">
        <f>$G$4</f>
        <v>#REF!</v>
      </c>
      <c r="H27" s="33" t="e">
        <f>$H$4</f>
        <v>#REF!</v>
      </c>
      <c r="I27" s="99">
        <f>IF(ISERROR(G27/H27),0,G27/H27)</f>
        <v>0</v>
      </c>
    </row>
    <row r="28" spans="1:9" ht="53.25" customHeight="1" x14ac:dyDescent="0.25"/>
    <row r="29" spans="1:9" ht="53.25" customHeight="1" x14ac:dyDescent="0.25"/>
    <row r="30" spans="1:9" x14ac:dyDescent="0.25">
      <c r="A30" s="49" t="s">
        <v>218</v>
      </c>
    </row>
    <row r="32" spans="1:9" ht="45" x14ac:dyDescent="0.25">
      <c r="A32" s="51" t="s">
        <v>72</v>
      </c>
      <c r="B32" s="52" t="s">
        <v>92</v>
      </c>
      <c r="C32" s="52" t="s">
        <v>58</v>
      </c>
      <c r="D32" s="52" t="s">
        <v>85</v>
      </c>
      <c r="E32" s="52" t="s">
        <v>86</v>
      </c>
      <c r="F32" s="56" t="s">
        <v>87</v>
      </c>
      <c r="G32" s="52" t="s">
        <v>88</v>
      </c>
      <c r="H32" s="52" t="s">
        <v>74</v>
      </c>
      <c r="I32" s="134" t="s">
        <v>89</v>
      </c>
    </row>
    <row r="33" spans="1:9" ht="30" x14ac:dyDescent="0.25">
      <c r="A33" s="35">
        <v>3</v>
      </c>
      <c r="B33" s="36" t="s">
        <v>105</v>
      </c>
      <c r="C33" s="37">
        <v>0.11</v>
      </c>
      <c r="D33" s="48" t="e">
        <f>D5</f>
        <v>#REF!</v>
      </c>
      <c r="E33" s="48" t="e">
        <f>$E$5</f>
        <v>#REF!</v>
      </c>
      <c r="F33" s="33">
        <f>$F$5</f>
        <v>0</v>
      </c>
      <c r="G33" s="33" t="e">
        <f>$G$5</f>
        <v>#REF!</v>
      </c>
      <c r="H33" s="33" t="e">
        <f>$H$5</f>
        <v>#REF!</v>
      </c>
      <c r="I33" s="99">
        <f>IF(ISERROR(G33/H33),0,G33/H33)</f>
        <v>0</v>
      </c>
    </row>
    <row r="34" spans="1:9" ht="72" customHeight="1" x14ac:dyDescent="0.25">
      <c r="A34" s="35">
        <v>4</v>
      </c>
      <c r="B34" s="36" t="s">
        <v>191</v>
      </c>
      <c r="C34" s="37">
        <v>0.11</v>
      </c>
      <c r="D34" s="48" t="e">
        <f>D6</f>
        <v>#REF!</v>
      </c>
      <c r="E34" s="48" t="e">
        <f>$E$6</f>
        <v>#REF!</v>
      </c>
      <c r="F34" s="33">
        <f>$F$6</f>
        <v>0</v>
      </c>
      <c r="G34" s="33" t="e">
        <f>$G$6</f>
        <v>#REF!</v>
      </c>
      <c r="H34" s="33" t="e">
        <f>$H$6</f>
        <v>#REF!</v>
      </c>
      <c r="I34" s="99">
        <f>IF(ISERROR(G34/H34),0,G34/H34)</f>
        <v>0</v>
      </c>
    </row>
    <row r="35" spans="1:9" ht="39.75" customHeight="1" x14ac:dyDescent="0.25">
      <c r="A35" s="35">
        <v>5</v>
      </c>
      <c r="B35" s="36" t="s">
        <v>195</v>
      </c>
      <c r="C35" s="37">
        <v>0.11</v>
      </c>
      <c r="D35" s="48" t="e">
        <f>D7</f>
        <v>#REF!</v>
      </c>
      <c r="E35" s="48" t="e">
        <f>$E$7</f>
        <v>#REF!</v>
      </c>
      <c r="F35" s="33">
        <f>$F$7</f>
        <v>0</v>
      </c>
      <c r="G35" s="33" t="e">
        <f>$G$7</f>
        <v>#REF!</v>
      </c>
      <c r="H35" s="33" t="e">
        <f>$H$7</f>
        <v>#REF!</v>
      </c>
      <c r="I35" s="99">
        <f>IF(ISERROR(G35/H35),0,G35/H35)</f>
        <v>0</v>
      </c>
    </row>
    <row r="36" spans="1:9" ht="17.25" customHeight="1" x14ac:dyDescent="0.25"/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5" spans="1:9" x14ac:dyDescent="0.25">
      <c r="A45" s="49" t="s">
        <v>219</v>
      </c>
    </row>
    <row r="46" spans="1:9" ht="45" x14ac:dyDescent="0.25">
      <c r="A46" s="51" t="s">
        <v>72</v>
      </c>
      <c r="B46" s="52" t="s">
        <v>92</v>
      </c>
      <c r="C46" s="52" t="s">
        <v>58</v>
      </c>
      <c r="D46" s="52" t="s">
        <v>85</v>
      </c>
      <c r="E46" s="52" t="s">
        <v>86</v>
      </c>
      <c r="F46" s="56" t="s">
        <v>87</v>
      </c>
      <c r="G46" s="57" t="s">
        <v>88</v>
      </c>
      <c r="H46" s="57" t="s">
        <v>74</v>
      </c>
      <c r="I46" s="134" t="s">
        <v>89</v>
      </c>
    </row>
    <row r="47" spans="1:9" ht="33.75" customHeight="1" x14ac:dyDescent="0.25">
      <c r="A47" s="35">
        <v>7</v>
      </c>
      <c r="B47" s="36" t="s">
        <v>202</v>
      </c>
      <c r="C47" s="37">
        <v>0.11</v>
      </c>
      <c r="D47" s="48" t="e">
        <f>$D$8</f>
        <v>#REF!</v>
      </c>
      <c r="E47" s="48" t="e">
        <f>$E$8</f>
        <v>#REF!</v>
      </c>
      <c r="F47" s="33">
        <f>$F$8</f>
        <v>0</v>
      </c>
      <c r="G47" s="33" t="e">
        <f>$G$8</f>
        <v>#REF!</v>
      </c>
      <c r="H47" s="33" t="e">
        <f>$H$8</f>
        <v>#REF!</v>
      </c>
      <c r="I47" s="99">
        <f>IF(ISERROR(G47/H47),0,G47/H47)</f>
        <v>0</v>
      </c>
    </row>
    <row r="48" spans="1:9" ht="67.5" customHeight="1" x14ac:dyDescent="0.25">
      <c r="A48" s="35">
        <v>8</v>
      </c>
      <c r="B48" s="36" t="s">
        <v>203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s="70" customFormat="1" x14ac:dyDescent="0.25">
      <c r="A49" s="92"/>
      <c r="B49" s="93"/>
      <c r="C49" s="94"/>
      <c r="D49" s="95"/>
      <c r="E49" s="95"/>
      <c r="F49" s="96"/>
      <c r="G49" s="96"/>
      <c r="H49" s="96"/>
      <c r="I49" s="96"/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8" spans="1:9" ht="45" x14ac:dyDescent="0.25">
      <c r="A58" s="51" t="s">
        <v>72</v>
      </c>
      <c r="B58" s="52" t="s">
        <v>92</v>
      </c>
      <c r="C58" s="52" t="s">
        <v>58</v>
      </c>
      <c r="D58" s="52" t="s">
        <v>85</v>
      </c>
      <c r="E58" s="52" t="s">
        <v>86</v>
      </c>
      <c r="F58" s="56" t="s">
        <v>87</v>
      </c>
      <c r="G58" s="52" t="s">
        <v>88</v>
      </c>
      <c r="H58" s="52" t="s">
        <v>74</v>
      </c>
      <c r="I58" s="134" t="s">
        <v>89</v>
      </c>
    </row>
    <row r="59" spans="1:9" ht="54" customHeight="1" x14ac:dyDescent="0.25">
      <c r="A59" s="35">
        <v>6</v>
      </c>
      <c r="B59" s="36" t="s">
        <v>207</v>
      </c>
      <c r="C59" s="37">
        <v>0.11</v>
      </c>
      <c r="D59" s="48" t="e">
        <f>#REF!</f>
        <v>#REF!</v>
      </c>
      <c r="E59" s="48" t="e">
        <f>#REF!</f>
        <v>#REF!</v>
      </c>
      <c r="F59" s="33" t="e">
        <f>#REF!</f>
        <v>#REF!</v>
      </c>
      <c r="G59" s="33" t="e">
        <f>#REF!</f>
        <v>#REF!</v>
      </c>
      <c r="H59" s="33" t="e">
        <f>#REF!</f>
        <v>#REF!</v>
      </c>
      <c r="I59" s="99">
        <f>IF(ISERROR(G59/H59),0,G59/H59)</f>
        <v>0</v>
      </c>
    </row>
    <row r="69" spans="1:9" ht="45" x14ac:dyDescent="0.25">
      <c r="A69" s="51" t="s">
        <v>72</v>
      </c>
      <c r="B69" s="52" t="s">
        <v>92</v>
      </c>
      <c r="C69" s="52" t="s">
        <v>58</v>
      </c>
      <c r="D69" s="52" t="s">
        <v>85</v>
      </c>
      <c r="E69" s="52" t="s">
        <v>86</v>
      </c>
      <c r="F69" s="56" t="s">
        <v>87</v>
      </c>
      <c r="G69" s="52" t="s">
        <v>88</v>
      </c>
      <c r="H69" s="52" t="s">
        <v>74</v>
      </c>
      <c r="I69" s="134" t="s">
        <v>89</v>
      </c>
    </row>
    <row r="70" spans="1:9" ht="45.75" customHeight="1" x14ac:dyDescent="0.25">
      <c r="A70" s="35">
        <v>9</v>
      </c>
      <c r="B70" s="36" t="s">
        <v>205</v>
      </c>
      <c r="C70" s="37">
        <v>0.12</v>
      </c>
      <c r="D70" s="48" t="e">
        <f>$D$10</f>
        <v>#REF!</v>
      </c>
      <c r="E70" s="48" t="e">
        <f>$E$10</f>
        <v>#REF!</v>
      </c>
      <c r="F70" s="33">
        <f>$F$10</f>
        <v>0</v>
      </c>
      <c r="G70" s="33" t="e">
        <f>$G$10</f>
        <v>#REF!</v>
      </c>
      <c r="H70" s="33" t="e">
        <f>$H$10</f>
        <v>#REF!</v>
      </c>
      <c r="I70" s="99">
        <f>IF(ISERROR(G70/H70),0,G70/H70)</f>
        <v>0</v>
      </c>
    </row>
  </sheetData>
  <mergeCells count="1"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2"/>
  <sheetViews>
    <sheetView topLeftCell="A15" workbookViewId="0">
      <selection activeCell="C27" sqref="C27"/>
    </sheetView>
  </sheetViews>
  <sheetFormatPr baseColWidth="10" defaultRowHeight="15" x14ac:dyDescent="0.25"/>
  <cols>
    <col min="1" max="1" width="5" customWidth="1"/>
    <col min="2" max="2" width="40" customWidth="1"/>
    <col min="3" max="3" width="14" customWidth="1"/>
    <col min="4" max="4" width="14.7109375" customWidth="1"/>
    <col min="6" max="6" width="12.85546875" customWidth="1"/>
    <col min="8" max="8" width="11.85546875" customWidth="1"/>
    <col min="11" max="11" width="13.7109375" customWidth="1"/>
    <col min="12" max="12" width="13" customWidth="1"/>
  </cols>
  <sheetData>
    <row r="1" spans="1:8" x14ac:dyDescent="0.25">
      <c r="B1" s="330" t="s">
        <v>83</v>
      </c>
      <c r="C1" s="330"/>
      <c r="D1" s="330"/>
      <c r="E1" s="330"/>
      <c r="F1" s="330"/>
      <c r="G1" s="330"/>
      <c r="H1" s="330"/>
    </row>
    <row r="2" spans="1:8" ht="47.25" x14ac:dyDescent="0.25">
      <c r="A2" s="58" t="s">
        <v>72</v>
      </c>
      <c r="B2" s="58" t="s">
        <v>73</v>
      </c>
      <c r="C2" s="58" t="s">
        <v>220</v>
      </c>
      <c r="D2" s="58" t="s">
        <v>74</v>
      </c>
      <c r="E2" s="58" t="s">
        <v>75</v>
      </c>
      <c r="F2" s="58" t="s">
        <v>76</v>
      </c>
      <c r="G2" s="58" t="s">
        <v>77</v>
      </c>
      <c r="H2" s="58" t="s">
        <v>78</v>
      </c>
    </row>
    <row r="3" spans="1:8" ht="36.75" customHeight="1" x14ac:dyDescent="0.25">
      <c r="A3" s="31">
        <v>1</v>
      </c>
      <c r="B3" s="98" t="s">
        <v>179</v>
      </c>
      <c r="C3" s="19" t="e">
        <f>#REF!</f>
        <v>#REF!</v>
      </c>
      <c r="D3" s="19" t="e">
        <f>#REF!</f>
        <v>#REF!</v>
      </c>
      <c r="E3" s="30">
        <f>IF(ISERROR(C3/D3),0,(C3/D3))</f>
        <v>0</v>
      </c>
      <c r="F3" s="32" t="e">
        <f>#REF!</f>
        <v>#REF!</v>
      </c>
      <c r="G3" s="32" t="e">
        <f>#REF!</f>
        <v>#REF!</v>
      </c>
      <c r="H3" s="30">
        <f>IF(ISERROR(F3/G3),0,(F3/G3))</f>
        <v>0</v>
      </c>
    </row>
    <row r="4" spans="1:8" ht="68.25" customHeight="1" x14ac:dyDescent="0.25">
      <c r="A4" s="31">
        <v>2</v>
      </c>
      <c r="B4" s="27" t="s">
        <v>180</v>
      </c>
      <c r="C4" s="19" t="e">
        <f>#REF!</f>
        <v>#REF!</v>
      </c>
      <c r="D4" s="19" t="e">
        <f>#REF!</f>
        <v>#REF!</v>
      </c>
      <c r="E4" s="30">
        <f>IF(ISERROR(C4/D4),0,(C4/D4))</f>
        <v>0</v>
      </c>
      <c r="F4" s="32" t="e">
        <f>#REF!</f>
        <v>#REF!</v>
      </c>
      <c r="G4" s="32" t="e">
        <f>#REF!</f>
        <v>#REF!</v>
      </c>
      <c r="H4" s="30">
        <f>IF(ISERROR(F4/G4),0,(F4/G4))</f>
        <v>0</v>
      </c>
    </row>
    <row r="5" spans="1:8" ht="56.25" customHeight="1" x14ac:dyDescent="0.25">
      <c r="A5" s="31">
        <v>3</v>
      </c>
      <c r="B5" s="18" t="s">
        <v>181</v>
      </c>
      <c r="C5" s="19" t="e">
        <f>#REF!</f>
        <v>#REF!</v>
      </c>
      <c r="D5" s="19" t="e">
        <f>#REF!</f>
        <v>#REF!</v>
      </c>
      <c r="E5" s="30">
        <f>IF(ISERROR(C5/D5),0,(C5/D5))</f>
        <v>0</v>
      </c>
      <c r="F5" s="32" t="e">
        <f>#REF!</f>
        <v>#REF!</v>
      </c>
      <c r="G5" s="32" t="e">
        <f>#REF!</f>
        <v>#REF!</v>
      </c>
      <c r="H5" s="30">
        <f>IF(ISERROR(F5/G5),0,(F5/G5))</f>
        <v>0</v>
      </c>
    </row>
    <row r="6" spans="1:8" x14ac:dyDescent="0.25">
      <c r="B6" s="59" t="s">
        <v>79</v>
      </c>
      <c r="C6" s="106" t="e">
        <f>#REF!</f>
        <v>#REF!</v>
      </c>
      <c r="D6" s="106" t="e">
        <f>#REF!</f>
        <v>#REF!</v>
      </c>
      <c r="E6" s="60">
        <f>IF(ISERROR(C6/D6),0,(C6/D6))</f>
        <v>0</v>
      </c>
      <c r="F6" s="60" t="e">
        <f>#REF!</f>
        <v>#REF!</v>
      </c>
      <c r="G6" s="60" t="e">
        <f>#REF!</f>
        <v>#REF!</v>
      </c>
      <c r="H6" s="60">
        <f>IF(ISERROR(F6/G6),0,(F6/G6))</f>
        <v>0</v>
      </c>
    </row>
    <row r="7" spans="1:8" x14ac:dyDescent="0.25">
      <c r="B7" s="330" t="s">
        <v>71</v>
      </c>
      <c r="C7" s="330"/>
      <c r="D7" s="330"/>
      <c r="E7" s="330"/>
      <c r="F7" s="330"/>
      <c r="G7" s="330"/>
      <c r="H7" s="330"/>
    </row>
    <row r="8" spans="1:8" ht="47.25" x14ac:dyDescent="0.25">
      <c r="A8" s="58" t="s">
        <v>72</v>
      </c>
      <c r="B8" s="58" t="s">
        <v>73</v>
      </c>
      <c r="C8" s="58" t="s">
        <v>220</v>
      </c>
      <c r="D8" s="58" t="s">
        <v>74</v>
      </c>
      <c r="E8" s="58" t="s">
        <v>75</v>
      </c>
      <c r="F8" s="58" t="s">
        <v>76</v>
      </c>
      <c r="G8" s="58" t="s">
        <v>77</v>
      </c>
      <c r="H8" s="58" t="s">
        <v>78</v>
      </c>
    </row>
    <row r="9" spans="1:8" ht="60" x14ac:dyDescent="0.25">
      <c r="A9" s="101">
        <v>1</v>
      </c>
      <c r="B9" s="102" t="s">
        <v>185</v>
      </c>
      <c r="C9" s="104" t="e">
        <f>#REF!</f>
        <v>#REF!</v>
      </c>
      <c r="D9" s="105" t="e">
        <f>#REF!</f>
        <v>#REF!</v>
      </c>
      <c r="E9" s="99">
        <f>IF(ISERROR(C9/D9),0,(C9/D9))</f>
        <v>0</v>
      </c>
      <c r="F9" s="100" t="e">
        <f>#REF!</f>
        <v>#REF!</v>
      </c>
      <c r="G9" s="100" t="e">
        <f>#REF!</f>
        <v>#REF!</v>
      </c>
      <c r="H9" s="99">
        <f>IF(ISERROR(F9/G9),0,(F9/G9))</f>
        <v>0</v>
      </c>
    </row>
    <row r="10" spans="1:8" ht="45" x14ac:dyDescent="0.25">
      <c r="A10" s="101">
        <v>2</v>
      </c>
      <c r="B10" s="103" t="s">
        <v>186</v>
      </c>
      <c r="C10" s="104" t="e">
        <f>#REF!</f>
        <v>#REF!</v>
      </c>
      <c r="D10" s="105" t="e">
        <f>#REF!</f>
        <v>#REF!</v>
      </c>
      <c r="E10" s="99">
        <f>IF(ISERROR(C10/D10),0,(C10/D10))</f>
        <v>0</v>
      </c>
      <c r="F10" s="100" t="e">
        <f>#REF!</f>
        <v>#REF!</v>
      </c>
      <c r="G10" s="100" t="e">
        <f>#REF!</f>
        <v>#REF!</v>
      </c>
      <c r="H10" s="99">
        <f>IF(ISERROR(F10/G10),0,(F10/G10))</f>
        <v>0</v>
      </c>
    </row>
    <row r="11" spans="1:8" x14ac:dyDescent="0.25">
      <c r="A11" s="29"/>
      <c r="B11" s="59" t="s">
        <v>79</v>
      </c>
      <c r="C11" s="109" t="e">
        <f>#REF!</f>
        <v>#REF!</v>
      </c>
      <c r="D11" s="110" t="e">
        <f>#REF!</f>
        <v>#REF!</v>
      </c>
      <c r="E11" s="107">
        <f>IF(ISERROR(C11/D11),0,(C11/D11))</f>
        <v>0</v>
      </c>
      <c r="F11" s="108" t="e">
        <f>#REF!</f>
        <v>#REF!</v>
      </c>
      <c r="G11" s="108" t="e">
        <f>#REF!</f>
        <v>#REF!</v>
      </c>
      <c r="H11" s="107">
        <f>IF(ISERROR(F11/G11),0,(F11/G11))</f>
        <v>0</v>
      </c>
    </row>
    <row r="13" spans="1:8" x14ac:dyDescent="0.25">
      <c r="B13" s="330"/>
      <c r="C13" s="330"/>
      <c r="D13" s="330"/>
      <c r="E13" s="330"/>
      <c r="F13" s="330"/>
      <c r="G13" s="330"/>
      <c r="H13" s="330"/>
    </row>
    <row r="14" spans="1:8" x14ac:dyDescent="0.25">
      <c r="B14" s="330" t="s">
        <v>81</v>
      </c>
      <c r="C14" s="330"/>
      <c r="D14" s="330"/>
      <c r="E14" s="330"/>
      <c r="F14" s="330"/>
      <c r="G14" s="330"/>
      <c r="H14" s="330"/>
    </row>
    <row r="15" spans="1:8" ht="47.25" x14ac:dyDescent="0.25">
      <c r="A15" s="58" t="s">
        <v>72</v>
      </c>
      <c r="B15" s="58" t="s">
        <v>73</v>
      </c>
      <c r="C15" s="58" t="s">
        <v>220</v>
      </c>
      <c r="D15" s="58" t="s">
        <v>74</v>
      </c>
      <c r="E15" s="58" t="s">
        <v>75</v>
      </c>
      <c r="F15" s="58" t="s">
        <v>76</v>
      </c>
      <c r="G15" s="58" t="s">
        <v>77</v>
      </c>
      <c r="H15" s="58" t="s">
        <v>78</v>
      </c>
    </row>
    <row r="16" spans="1:8" ht="120" x14ac:dyDescent="0.25">
      <c r="A16" s="31">
        <v>1</v>
      </c>
      <c r="B16" s="27" t="s">
        <v>188</v>
      </c>
      <c r="C16" s="19" t="e">
        <f>#REF!</f>
        <v>#REF!</v>
      </c>
      <c r="D16" s="30" t="e">
        <f>#REF!</f>
        <v>#REF!</v>
      </c>
      <c r="E16" s="30">
        <f>IF(ISERROR(C16/D16),0,(C16/D16))</f>
        <v>0</v>
      </c>
      <c r="F16" s="32" t="e">
        <f>#REF!</f>
        <v>#REF!</v>
      </c>
      <c r="G16" s="32" t="e">
        <f>#REF!</f>
        <v>#REF!</v>
      </c>
      <c r="H16" s="30">
        <f>IF(ISERROR(F16/G16),0,(F16/G16))</f>
        <v>0</v>
      </c>
    </row>
    <row r="17" spans="1:8" ht="78.75" customHeight="1" x14ac:dyDescent="0.25">
      <c r="A17" s="31">
        <v>2</v>
      </c>
      <c r="B17" s="27" t="s">
        <v>189</v>
      </c>
      <c r="C17" s="19" t="e">
        <f>#REF!</f>
        <v>#REF!</v>
      </c>
      <c r="D17" s="30" t="e">
        <f>#REF!</f>
        <v>#REF!</v>
      </c>
      <c r="E17" s="30">
        <f>IF(ISERROR(C17/D17),0,(C17/D17))</f>
        <v>0</v>
      </c>
      <c r="F17" s="32" t="e">
        <f>#REF!</f>
        <v>#REF!</v>
      </c>
      <c r="G17" s="32" t="e">
        <f>#REF!</f>
        <v>#REF!</v>
      </c>
      <c r="H17" s="30">
        <f>IF(ISERROR(F17/G17),0,(F17/G17))</f>
        <v>0</v>
      </c>
    </row>
    <row r="18" spans="1:8" ht="45.75" customHeight="1" x14ac:dyDescent="0.25">
      <c r="A18" s="31">
        <v>3</v>
      </c>
      <c r="B18" s="27" t="s">
        <v>190</v>
      </c>
      <c r="C18" s="19" t="e">
        <f>#REF!</f>
        <v>#REF!</v>
      </c>
      <c r="D18" s="30" t="e">
        <f>#REF!</f>
        <v>#REF!</v>
      </c>
      <c r="E18" s="30">
        <f>IF(ISERROR(C18/D18),0,(C18/D18))</f>
        <v>0</v>
      </c>
      <c r="F18" s="32" t="e">
        <f>#REF!</f>
        <v>#REF!</v>
      </c>
      <c r="G18" s="32" t="e">
        <f>#REF!</f>
        <v>#REF!</v>
      </c>
      <c r="H18" s="30">
        <f>IF(ISERROR(F18/G18),0,(F18/G18))</f>
        <v>0</v>
      </c>
    </row>
    <row r="19" spans="1:8" x14ac:dyDescent="0.25">
      <c r="B19" s="59" t="s">
        <v>79</v>
      </c>
      <c r="C19" s="19" t="e">
        <f>#REF!</f>
        <v>#REF!</v>
      </c>
      <c r="D19" s="30" t="e">
        <f>#REF!</f>
        <v>#REF!</v>
      </c>
      <c r="E19" s="60">
        <f>IF(ISERROR(C19/D19),0,(C19/D19))</f>
        <v>0</v>
      </c>
      <c r="F19" s="32" t="e">
        <f>#REF!</f>
        <v>#REF!</v>
      </c>
      <c r="G19" s="32" t="e">
        <f>#REF!</f>
        <v>#REF!</v>
      </c>
      <c r="H19" s="60">
        <f>IF(ISERROR(F19/G19),0,(F19/G19))</f>
        <v>0</v>
      </c>
    </row>
    <row r="20" spans="1:8" x14ac:dyDescent="0.25">
      <c r="B20" s="111"/>
      <c r="C20" s="112"/>
      <c r="D20" s="96"/>
      <c r="E20" s="96"/>
      <c r="F20" s="113"/>
      <c r="G20" s="113"/>
      <c r="H20" s="96"/>
    </row>
    <row r="21" spans="1:8" x14ac:dyDescent="0.25">
      <c r="B21" s="330" t="s">
        <v>80</v>
      </c>
      <c r="C21" s="330"/>
      <c r="D21" s="330"/>
      <c r="E21" s="330"/>
      <c r="F21" s="330"/>
      <c r="G21" s="330"/>
      <c r="H21" s="330"/>
    </row>
    <row r="22" spans="1:8" ht="47.25" x14ac:dyDescent="0.25">
      <c r="A22" s="58" t="s">
        <v>72</v>
      </c>
      <c r="B22" s="58" t="s">
        <v>73</v>
      </c>
      <c r="C22" s="58" t="s">
        <v>220</v>
      </c>
      <c r="D22" s="58" t="s">
        <v>74</v>
      </c>
      <c r="E22" s="58" t="s">
        <v>75</v>
      </c>
      <c r="F22" s="58" t="s">
        <v>76</v>
      </c>
      <c r="G22" s="58" t="s">
        <v>77</v>
      </c>
      <c r="H22" s="58" t="s">
        <v>78</v>
      </c>
    </row>
    <row r="23" spans="1:8" ht="41.25" customHeight="1" x14ac:dyDescent="0.25">
      <c r="A23" s="31">
        <v>1</v>
      </c>
      <c r="B23" s="50" t="s">
        <v>192</v>
      </c>
      <c r="C23" s="19" t="e">
        <f>#REF!</f>
        <v>#REF!</v>
      </c>
      <c r="D23" s="30" t="e">
        <f>#REF!</f>
        <v>#REF!</v>
      </c>
      <c r="E23" s="30">
        <f>IF(ISERROR(C23/D23),0,(C23/D23))</f>
        <v>0</v>
      </c>
      <c r="F23" s="32" t="e">
        <f>#REF!</f>
        <v>#REF!</v>
      </c>
      <c r="G23" s="32" t="e">
        <f>#REF!</f>
        <v>#REF!</v>
      </c>
      <c r="H23" s="30">
        <f>IF(ISERROR(F23/G23),0,(F23/G23))</f>
        <v>0</v>
      </c>
    </row>
    <row r="24" spans="1:8" ht="57.75" customHeight="1" x14ac:dyDescent="0.25">
      <c r="A24" s="31">
        <v>2</v>
      </c>
      <c r="B24" s="50" t="s">
        <v>193</v>
      </c>
      <c r="C24" s="19" t="e">
        <f>#REF!</f>
        <v>#REF!</v>
      </c>
      <c r="D24" s="30" t="e">
        <f>#REF!</f>
        <v>#REF!</v>
      </c>
      <c r="E24" s="30">
        <f>IF(ISERROR(C24/D24),0,(C24/D24))</f>
        <v>0</v>
      </c>
      <c r="F24" s="32" t="e">
        <f>#REF!</f>
        <v>#REF!</v>
      </c>
      <c r="G24" s="32" t="e">
        <f>#REF!</f>
        <v>#REF!</v>
      </c>
      <c r="H24" s="30">
        <f>IF(ISERROR(F24/G24),0,(F24/G24))</f>
        <v>0</v>
      </c>
    </row>
    <row r="25" spans="1:8" ht="37.5" customHeight="1" x14ac:dyDescent="0.25">
      <c r="A25" s="31">
        <v>3</v>
      </c>
      <c r="B25" s="50" t="s">
        <v>194</v>
      </c>
      <c r="C25" s="19" t="e">
        <f>#REF!</f>
        <v>#REF!</v>
      </c>
      <c r="D25" s="30" t="e">
        <f>#REF!</f>
        <v>#REF!</v>
      </c>
      <c r="E25" s="30">
        <f>IF(ISERROR(C25/D25),0,(C25/D25))</f>
        <v>0</v>
      </c>
      <c r="F25" s="32" t="e">
        <f>#REF!</f>
        <v>#REF!</v>
      </c>
      <c r="G25" s="32" t="e">
        <f>#REF!</f>
        <v>#REF!</v>
      </c>
      <c r="H25" s="30">
        <f>IF(ISERROR(F25/G25),0,(F25/G25))</f>
        <v>0</v>
      </c>
    </row>
    <row r="26" spans="1:8" x14ac:dyDescent="0.25">
      <c r="B26" s="59" t="s">
        <v>79</v>
      </c>
      <c r="C26" s="106" t="e">
        <f>#REF!</f>
        <v>#REF!</v>
      </c>
      <c r="D26" s="107" t="e">
        <f>#REF!</f>
        <v>#REF!</v>
      </c>
      <c r="E26" s="107">
        <f>IF(ISERROR(C26/D26),0,(C26/D26))</f>
        <v>0</v>
      </c>
      <c r="F26" s="108" t="e">
        <f>#REF!</f>
        <v>#REF!</v>
      </c>
      <c r="G26" s="108" t="e">
        <f>#REF!</f>
        <v>#REF!</v>
      </c>
      <c r="H26" s="107">
        <f>IF(ISERROR(G26/F26),0,(G26/F26))</f>
        <v>0</v>
      </c>
    </row>
    <row r="28" spans="1:8" x14ac:dyDescent="0.25">
      <c r="A28" s="331" t="s">
        <v>82</v>
      </c>
      <c r="B28" s="331"/>
      <c r="C28" s="331"/>
      <c r="D28" s="331"/>
      <c r="E28" s="331"/>
      <c r="F28" s="331"/>
      <c r="G28" s="331"/>
      <c r="H28" s="331"/>
    </row>
    <row r="29" spans="1:8" ht="47.25" x14ac:dyDescent="0.25">
      <c r="A29" s="58" t="s">
        <v>72</v>
      </c>
      <c r="B29" s="58" t="s">
        <v>73</v>
      </c>
      <c r="C29" s="58" t="s">
        <v>220</v>
      </c>
      <c r="D29" s="58" t="s">
        <v>74</v>
      </c>
      <c r="E29" s="58" t="s">
        <v>75</v>
      </c>
      <c r="F29" s="58" t="s">
        <v>76</v>
      </c>
      <c r="G29" s="58" t="s">
        <v>77</v>
      </c>
      <c r="H29" s="58" t="s">
        <v>78</v>
      </c>
    </row>
    <row r="30" spans="1:8" ht="45" x14ac:dyDescent="0.25">
      <c r="A30" s="31">
        <v>1</v>
      </c>
      <c r="B30" s="18" t="s">
        <v>196</v>
      </c>
      <c r="C30" s="19" t="e">
        <f>#REF!</f>
        <v>#REF!</v>
      </c>
      <c r="D30" s="19" t="e">
        <f>#REF!</f>
        <v>#REF!</v>
      </c>
      <c r="E30" s="30">
        <f>IF(ISERROR(C30/D30),0,(C30/D30))</f>
        <v>0</v>
      </c>
      <c r="F30" s="32" t="e">
        <f>#REF!</f>
        <v>#REF!</v>
      </c>
      <c r="G30" s="32" t="e">
        <f>#REF!</f>
        <v>#REF!</v>
      </c>
      <c r="H30" s="30">
        <f>IF(ISERROR(F30/G30),0,(F30/G30))</f>
        <v>0</v>
      </c>
    </row>
    <row r="31" spans="1:8" ht="75" x14ac:dyDescent="0.25">
      <c r="A31" s="31">
        <v>2</v>
      </c>
      <c r="B31" s="27" t="s">
        <v>197</v>
      </c>
      <c r="C31" s="19" t="e">
        <f>#REF!</f>
        <v>#REF!</v>
      </c>
      <c r="D31" s="19" t="e">
        <f>#REF!</f>
        <v>#REF!</v>
      </c>
      <c r="E31" s="30">
        <f>IF(ISERROR(C31/D31),0,(C31/D31))</f>
        <v>0</v>
      </c>
      <c r="F31" s="32" t="e">
        <f>#REF!</f>
        <v>#REF!</v>
      </c>
      <c r="G31" s="32" t="e">
        <f>#REF!</f>
        <v>#REF!</v>
      </c>
      <c r="H31" s="30">
        <f>IF(ISERROR(F31/G31),0,(F31/G31))</f>
        <v>0</v>
      </c>
    </row>
    <row r="32" spans="1:8" x14ac:dyDescent="0.25">
      <c r="B32" s="59" t="s">
        <v>79</v>
      </c>
      <c r="C32" s="106" t="e">
        <f>#REF!</f>
        <v>#REF!</v>
      </c>
      <c r="D32" s="106" t="e">
        <f>#REF!</f>
        <v>#REF!</v>
      </c>
      <c r="E32" s="60">
        <f>IF(ISERROR(C32/D32),0,(C32/D32))</f>
        <v>0</v>
      </c>
      <c r="F32" s="108" t="e">
        <f>#REF!</f>
        <v>#REF!</v>
      </c>
      <c r="G32" s="108" t="e">
        <f>#REF!</f>
        <v>#REF!</v>
      </c>
      <c r="H32" s="107">
        <f>IF(ISERROR(F32/G32),0,(F32/G32))</f>
        <v>0</v>
      </c>
    </row>
    <row r="34" spans="1:8" x14ac:dyDescent="0.25">
      <c r="A34" s="331" t="s">
        <v>177</v>
      </c>
      <c r="B34" s="332"/>
      <c r="C34" s="332"/>
      <c r="D34" s="332"/>
      <c r="E34" s="332"/>
      <c r="F34" s="332"/>
      <c r="G34" s="332"/>
      <c r="H34" s="332"/>
    </row>
    <row r="35" spans="1:8" ht="47.25" x14ac:dyDescent="0.25">
      <c r="A35" s="58" t="s">
        <v>72</v>
      </c>
      <c r="B35" s="58" t="s">
        <v>73</v>
      </c>
      <c r="C35" s="58" t="s">
        <v>220</v>
      </c>
      <c r="D35" s="58" t="s">
        <v>74</v>
      </c>
      <c r="E35" s="58" t="s">
        <v>75</v>
      </c>
      <c r="F35" s="58" t="s">
        <v>76</v>
      </c>
      <c r="G35" s="58" t="s">
        <v>77</v>
      </c>
      <c r="H35" s="58" t="s">
        <v>78</v>
      </c>
    </row>
    <row r="36" spans="1:8" ht="60" x14ac:dyDescent="0.25">
      <c r="A36" s="31">
        <v>1</v>
      </c>
      <c r="B36" s="18" t="s">
        <v>198</v>
      </c>
      <c r="C36" s="19" t="e">
        <f>#REF!</f>
        <v>#REF!</v>
      </c>
      <c r="D36" s="19" t="e">
        <f>#REF!</f>
        <v>#REF!</v>
      </c>
      <c r="E36" s="30">
        <f>IF(ISERROR(C36/D36),0,(C36/D36))</f>
        <v>0</v>
      </c>
      <c r="F36" s="32" t="e">
        <f>#REF!</f>
        <v>#REF!</v>
      </c>
      <c r="G36" s="32" t="e">
        <f>#REF!</f>
        <v>#REF!</v>
      </c>
      <c r="H36" s="30">
        <f>IF(ISERROR(F36/G36),0,(F36/G36))</f>
        <v>0</v>
      </c>
    </row>
    <row r="37" spans="1:8" ht="75" x14ac:dyDescent="0.25">
      <c r="A37" s="31">
        <v>2</v>
      </c>
      <c r="B37" s="27" t="s">
        <v>199</v>
      </c>
      <c r="C37" s="19" t="e">
        <f>#REF!</f>
        <v>#REF!</v>
      </c>
      <c r="D37" s="19" t="e">
        <f>#REF!</f>
        <v>#REF!</v>
      </c>
      <c r="E37" s="30">
        <f>IF(ISERROR(C37/D37),0,(C37/D37))</f>
        <v>0</v>
      </c>
      <c r="F37" s="32" t="e">
        <f>#REF!</f>
        <v>#REF!</v>
      </c>
      <c r="G37" s="32" t="e">
        <f>#REF!</f>
        <v>#REF!</v>
      </c>
      <c r="H37" s="30">
        <f>IF(ISERROR(F37/G37),0,(F37/G37))</f>
        <v>0</v>
      </c>
    </row>
    <row r="38" spans="1:8" x14ac:dyDescent="0.25">
      <c r="B38" s="59" t="s">
        <v>79</v>
      </c>
      <c r="C38" s="106" t="e">
        <f>#REF!</f>
        <v>#REF!</v>
      </c>
      <c r="D38" s="106" t="e">
        <f>#REF!</f>
        <v>#REF!</v>
      </c>
      <c r="E38" s="107">
        <f>IF(ISERROR(C38/D38),0,(C38/D38))</f>
        <v>0</v>
      </c>
      <c r="F38" s="108" t="e">
        <f>#REF!</f>
        <v>#REF!</v>
      </c>
      <c r="G38" s="108" t="e">
        <f>#REF!</f>
        <v>#REF!</v>
      </c>
      <c r="H38" s="107">
        <f>IF(ISERROR(F38/G38),0,(F38/G38))</f>
        <v>0</v>
      </c>
    </row>
    <row r="40" spans="1:8" x14ac:dyDescent="0.25">
      <c r="A40" s="331" t="s">
        <v>178</v>
      </c>
      <c r="B40" s="332"/>
      <c r="C40" s="332"/>
      <c r="D40" s="332"/>
      <c r="E40" s="332"/>
      <c r="F40" s="332"/>
      <c r="G40" s="332"/>
      <c r="H40" s="332"/>
    </row>
    <row r="41" spans="1:8" ht="47.25" x14ac:dyDescent="0.25">
      <c r="A41" s="58" t="s">
        <v>72</v>
      </c>
      <c r="B41" s="58" t="s">
        <v>73</v>
      </c>
      <c r="C41" s="58" t="s">
        <v>220</v>
      </c>
      <c r="D41" s="58" t="s">
        <v>74</v>
      </c>
      <c r="E41" s="58" t="s">
        <v>75</v>
      </c>
      <c r="F41" s="58" t="s">
        <v>76</v>
      </c>
      <c r="G41" s="58" t="s">
        <v>77</v>
      </c>
      <c r="H41" s="58" t="s">
        <v>78</v>
      </c>
    </row>
    <row r="42" spans="1:8" ht="60" x14ac:dyDescent="0.25">
      <c r="A42" s="31">
        <v>1</v>
      </c>
      <c r="B42" s="18" t="s">
        <v>200</v>
      </c>
      <c r="C42" s="19" t="e">
        <f>#REF!</f>
        <v>#REF!</v>
      </c>
      <c r="D42" s="19" t="e">
        <f>#REF!</f>
        <v>#REF!</v>
      </c>
      <c r="E42" s="30">
        <f>IF(ISERROR(C42/D42),0,(C42/D42))</f>
        <v>0</v>
      </c>
      <c r="F42" s="32" t="e">
        <f>#REF!</f>
        <v>#REF!</v>
      </c>
      <c r="G42" s="32" t="e">
        <f>#REF!</f>
        <v>#REF!</v>
      </c>
      <c r="H42" s="30">
        <f>IF(ISERROR(F42/G42),0,(F42/G42))</f>
        <v>0</v>
      </c>
    </row>
    <row r="43" spans="1:8" x14ac:dyDescent="0.25">
      <c r="A43" s="31">
        <v>2</v>
      </c>
      <c r="B43" s="27" t="s">
        <v>201</v>
      </c>
      <c r="C43" s="19" t="e">
        <f>#REF!</f>
        <v>#REF!</v>
      </c>
      <c r="D43" s="19" t="e">
        <f>#REF!</f>
        <v>#REF!</v>
      </c>
      <c r="E43" s="30">
        <f>IF(ISERROR(C43/D43),0,(C43/D43))</f>
        <v>0</v>
      </c>
      <c r="F43" s="32" t="e">
        <f>#REF!</f>
        <v>#REF!</v>
      </c>
      <c r="G43" s="32" t="e">
        <f>#REF!</f>
        <v>#REF!</v>
      </c>
      <c r="H43" s="30">
        <f>IF(ISERROR(F43/G43),0,(F43/G43))</f>
        <v>0</v>
      </c>
    </row>
    <row r="44" spans="1:8" x14ac:dyDescent="0.25">
      <c r="A44" s="31">
        <v>3</v>
      </c>
      <c r="B44" s="18" t="s">
        <v>216</v>
      </c>
      <c r="C44" s="19" t="e">
        <f>#REF!</f>
        <v>#REF!</v>
      </c>
      <c r="D44" s="19" t="e">
        <f>#REF!</f>
        <v>#REF!</v>
      </c>
      <c r="E44" s="30">
        <f>IF(ISERROR(C44/D44),0,(C44/D44))</f>
        <v>0</v>
      </c>
      <c r="F44" s="32" t="e">
        <f>#REF!</f>
        <v>#REF!</v>
      </c>
      <c r="G44" s="32" t="e">
        <f>#REF!</f>
        <v>#REF!</v>
      </c>
      <c r="H44" s="30">
        <f>IF(ISERROR(F44/G44),0,(F44/G44))</f>
        <v>0</v>
      </c>
    </row>
    <row r="45" spans="1:8" x14ac:dyDescent="0.25">
      <c r="B45" s="59" t="s">
        <v>79</v>
      </c>
      <c r="C45" s="106" t="e">
        <f>#REF!</f>
        <v>#REF!</v>
      </c>
      <c r="D45" s="106" t="e">
        <f>#REF!</f>
        <v>#REF!</v>
      </c>
      <c r="E45" s="30">
        <f>IF(ISERROR(C45/D45),0,(C45/D45))</f>
        <v>0</v>
      </c>
      <c r="F45" s="32" t="e">
        <f>#REF!</f>
        <v>#REF!</v>
      </c>
      <c r="G45" s="32" t="e">
        <f>#REF!</f>
        <v>#REF!</v>
      </c>
      <c r="H45" s="30">
        <f>IF(ISERROR(F45/G45),0,(F45/G45))</f>
        <v>0</v>
      </c>
    </row>
    <row r="47" spans="1:8" x14ac:dyDescent="0.25">
      <c r="A47" s="331" t="s">
        <v>214</v>
      </c>
      <c r="B47" s="332"/>
      <c r="C47" s="332"/>
      <c r="D47" s="332"/>
      <c r="E47" s="332"/>
      <c r="F47" s="332"/>
      <c r="G47" s="332"/>
      <c r="H47" s="332"/>
    </row>
    <row r="48" spans="1:8" ht="47.25" x14ac:dyDescent="0.25">
      <c r="A48" s="58" t="s">
        <v>72</v>
      </c>
      <c r="B48" s="58" t="s">
        <v>73</v>
      </c>
      <c r="C48" s="58" t="s">
        <v>220</v>
      </c>
      <c r="D48" s="58" t="s">
        <v>74</v>
      </c>
      <c r="E48" s="58" t="s">
        <v>75</v>
      </c>
      <c r="F48" s="58" t="s">
        <v>76</v>
      </c>
      <c r="G48" s="58" t="s">
        <v>77</v>
      </c>
      <c r="H48" s="58" t="s">
        <v>78</v>
      </c>
    </row>
    <row r="49" spans="1:8" ht="45" x14ac:dyDescent="0.25">
      <c r="A49" s="31">
        <v>1</v>
      </c>
      <c r="B49" s="18" t="s">
        <v>217</v>
      </c>
      <c r="C49" s="19" t="e">
        <f>#REF!</f>
        <v>#REF!</v>
      </c>
      <c r="D49" s="19" t="e">
        <f>#REF!</f>
        <v>#REF!</v>
      </c>
      <c r="E49" s="30">
        <f>IF(ISERROR(C49/D49),0,(C49/D49))</f>
        <v>0</v>
      </c>
      <c r="F49" s="32" t="e">
        <f>#REF!</f>
        <v>#REF!</v>
      </c>
      <c r="G49" s="32" t="e">
        <f>#REF!</f>
        <v>#REF!</v>
      </c>
      <c r="H49" s="30">
        <f>IF(ISERROR(F49/G49),0,(F49/G49))</f>
        <v>0</v>
      </c>
    </row>
    <row r="50" spans="1:8" ht="45" x14ac:dyDescent="0.25">
      <c r="A50" s="31">
        <v>2</v>
      </c>
      <c r="B50" s="27" t="s">
        <v>204</v>
      </c>
      <c r="C50" s="19" t="e">
        <f>#REF!</f>
        <v>#REF!</v>
      </c>
      <c r="D50" s="19" t="e">
        <f>#REF!</f>
        <v>#REF!</v>
      </c>
      <c r="E50" s="30">
        <f>IF(ISERROR(C50/D50),0,(C50/D50))</f>
        <v>0</v>
      </c>
      <c r="F50" s="32" t="e">
        <f>#REF!</f>
        <v>#REF!</v>
      </c>
      <c r="G50" s="32" t="e">
        <f>#REF!</f>
        <v>#REF!</v>
      </c>
      <c r="H50" s="30">
        <f>IF(ISERROR(F50/G50),0,(F50/G50))</f>
        <v>0</v>
      </c>
    </row>
    <row r="51" spans="1:8" x14ac:dyDescent="0.25">
      <c r="B51" s="59" t="s">
        <v>79</v>
      </c>
      <c r="C51" s="106" t="e">
        <f>#REF!</f>
        <v>#REF!</v>
      </c>
      <c r="D51" s="106" t="e">
        <f>#REF!</f>
        <v>#REF!</v>
      </c>
      <c r="E51" s="107">
        <f>IF(ISERROR(C51/D51),0,(C51/D51))</f>
        <v>0</v>
      </c>
      <c r="F51" s="108" t="e">
        <f>#REF!</f>
        <v>#REF!</v>
      </c>
      <c r="G51" s="108" t="e">
        <f>#REF!</f>
        <v>#REF!</v>
      </c>
      <c r="H51" s="107">
        <f>IF(ISERROR(F51/G51),0,(F51/G51))</f>
        <v>0</v>
      </c>
    </row>
    <row r="53" spans="1:8" x14ac:dyDescent="0.25">
      <c r="A53" s="331" t="s">
        <v>215</v>
      </c>
      <c r="B53" s="332"/>
      <c r="C53" s="332"/>
      <c r="D53" s="332"/>
      <c r="E53" s="332"/>
      <c r="F53" s="332"/>
      <c r="G53" s="332"/>
      <c r="H53" s="332"/>
    </row>
    <row r="54" spans="1:8" ht="47.25" x14ac:dyDescent="0.25">
      <c r="A54" s="58" t="s">
        <v>72</v>
      </c>
      <c r="B54" s="58" t="s">
        <v>73</v>
      </c>
      <c r="C54" s="58" t="s">
        <v>220</v>
      </c>
      <c r="D54" s="58" t="s">
        <v>74</v>
      </c>
      <c r="E54" s="58" t="s">
        <v>75</v>
      </c>
      <c r="F54" s="58" t="s">
        <v>76</v>
      </c>
      <c r="G54" s="58" t="s">
        <v>77</v>
      </c>
      <c r="H54" s="58" t="s">
        <v>78</v>
      </c>
    </row>
    <row r="55" spans="1:8" ht="64.5" customHeight="1" x14ac:dyDescent="0.25">
      <c r="A55" s="31">
        <v>1</v>
      </c>
      <c r="B55" s="98" t="s">
        <v>110</v>
      </c>
      <c r="C55" s="19" t="e">
        <f>#REF!</f>
        <v>#REF!</v>
      </c>
      <c r="D55" s="19" t="e">
        <f>#REF!</f>
        <v>#REF!</v>
      </c>
      <c r="E55" s="30">
        <f>IF(ISERROR(C20/D20),0,(C55/D55))</f>
        <v>0</v>
      </c>
      <c r="F55" s="32" t="e">
        <f>#REF!</f>
        <v>#REF!</v>
      </c>
      <c r="G55" s="32" t="e">
        <f>#REF!</f>
        <v>#REF!</v>
      </c>
      <c r="H55" s="30">
        <f>IF(ISERROR(F55/G55),0,(F55/G55))</f>
        <v>0</v>
      </c>
    </row>
    <row r="56" spans="1:8" ht="45" x14ac:dyDescent="0.25">
      <c r="A56" s="31">
        <v>2</v>
      </c>
      <c r="B56" s="27" t="s">
        <v>208</v>
      </c>
      <c r="C56" s="19" t="e">
        <f>#REF!</f>
        <v>#REF!</v>
      </c>
      <c r="D56" s="19" t="e">
        <f>#REF!</f>
        <v>#REF!</v>
      </c>
      <c r="E56" s="30">
        <f t="shared" ref="E56:E61" si="0">IF(ISERROR(C56/D56),0,(C56/D56))</f>
        <v>0</v>
      </c>
      <c r="F56" s="32" t="e">
        <f>#REF!</f>
        <v>#REF!</v>
      </c>
      <c r="G56" s="32" t="e">
        <f>#REF!</f>
        <v>#REF!</v>
      </c>
      <c r="H56" s="30">
        <f t="shared" ref="H56:H61" si="1">IF(ISERROR(F56/G56),0,(F56/G56))</f>
        <v>0</v>
      </c>
    </row>
    <row r="57" spans="1:8" ht="105" x14ac:dyDescent="0.25">
      <c r="A57" s="31">
        <v>3</v>
      </c>
      <c r="B57" s="27" t="s">
        <v>209</v>
      </c>
      <c r="C57" s="19" t="e">
        <f>#REF!</f>
        <v>#REF!</v>
      </c>
      <c r="D57" s="19" t="e">
        <f>#REF!</f>
        <v>#REF!</v>
      </c>
      <c r="E57" s="30">
        <f t="shared" si="0"/>
        <v>0</v>
      </c>
      <c r="F57" s="32" t="e">
        <f>#REF!</f>
        <v>#REF!</v>
      </c>
      <c r="G57" s="32" t="e">
        <f>#REF!</f>
        <v>#REF!</v>
      </c>
      <c r="H57" s="30">
        <f t="shared" si="1"/>
        <v>0</v>
      </c>
    </row>
    <row r="58" spans="1:8" ht="75" x14ac:dyDescent="0.25">
      <c r="A58" s="31">
        <v>4</v>
      </c>
      <c r="B58" s="27" t="s">
        <v>210</v>
      </c>
      <c r="C58" s="19" t="e">
        <f>#REF!</f>
        <v>#REF!</v>
      </c>
      <c r="D58" s="19" t="e">
        <f>#REF!</f>
        <v>#REF!</v>
      </c>
      <c r="E58" s="30">
        <f t="shared" si="0"/>
        <v>0</v>
      </c>
      <c r="F58" s="32" t="e">
        <f>#REF!</f>
        <v>#REF!</v>
      </c>
      <c r="G58" s="32" t="e">
        <f>#REF!</f>
        <v>#REF!</v>
      </c>
      <c r="H58" s="30">
        <f t="shared" si="1"/>
        <v>0</v>
      </c>
    </row>
    <row r="59" spans="1:8" ht="60" x14ac:dyDescent="0.25">
      <c r="A59" s="31">
        <v>5</v>
      </c>
      <c r="B59" s="27" t="s">
        <v>211</v>
      </c>
      <c r="C59" s="19" t="e">
        <f>#REF!</f>
        <v>#REF!</v>
      </c>
      <c r="D59" s="19" t="e">
        <f>#REF!</f>
        <v>#REF!</v>
      </c>
      <c r="E59" s="30">
        <f t="shared" si="0"/>
        <v>0</v>
      </c>
      <c r="F59" s="32" t="e">
        <f>#REF!</f>
        <v>#REF!</v>
      </c>
      <c r="G59" s="32" t="e">
        <f>#REF!</f>
        <v>#REF!</v>
      </c>
      <c r="H59" s="30">
        <f t="shared" si="1"/>
        <v>0</v>
      </c>
    </row>
    <row r="60" spans="1:8" ht="135" x14ac:dyDescent="0.25">
      <c r="A60" s="31">
        <v>6</v>
      </c>
      <c r="B60" s="27" t="s">
        <v>212</v>
      </c>
      <c r="C60" s="19" t="e">
        <f>#REF!</f>
        <v>#REF!</v>
      </c>
      <c r="D60" s="19" t="e">
        <f>#REF!</f>
        <v>#REF!</v>
      </c>
      <c r="E60" s="30">
        <f t="shared" si="0"/>
        <v>0</v>
      </c>
      <c r="F60" s="32" t="e">
        <f>#REF!</f>
        <v>#REF!</v>
      </c>
      <c r="G60" s="32" t="e">
        <f>#REF!</f>
        <v>#REF!</v>
      </c>
      <c r="H60" s="30">
        <f t="shared" si="1"/>
        <v>0</v>
      </c>
    </row>
    <row r="61" spans="1:8" ht="75" x14ac:dyDescent="0.25">
      <c r="A61" s="31">
        <v>7</v>
      </c>
      <c r="B61" s="18" t="s">
        <v>213</v>
      </c>
      <c r="C61" s="19" t="e">
        <f>#REF!</f>
        <v>#REF!</v>
      </c>
      <c r="D61" s="19" t="e">
        <f>#REF!</f>
        <v>#REF!</v>
      </c>
      <c r="E61" s="30">
        <f t="shared" si="0"/>
        <v>0</v>
      </c>
      <c r="F61" s="32" t="e">
        <f>#REF!</f>
        <v>#REF!</v>
      </c>
      <c r="G61" s="32" t="e">
        <f>#REF!</f>
        <v>#REF!</v>
      </c>
      <c r="H61" s="30">
        <f t="shared" si="1"/>
        <v>0</v>
      </c>
    </row>
    <row r="62" spans="1:8" x14ac:dyDescent="0.25">
      <c r="B62" s="59" t="s">
        <v>79</v>
      </c>
      <c r="C62" s="106" t="e">
        <f>#REF!</f>
        <v>#REF!</v>
      </c>
      <c r="D62" s="106" t="e">
        <f>#REF!</f>
        <v>#REF!</v>
      </c>
      <c r="E62" s="107">
        <f>IF(ISERROR(C62/D62),0,(C62/D62))</f>
        <v>0</v>
      </c>
      <c r="F62" s="108" t="e">
        <f>#REF!</f>
        <v>#REF!</v>
      </c>
      <c r="G62" s="108" t="e">
        <f>#REF!</f>
        <v>#REF!</v>
      </c>
      <c r="H62" s="107">
        <f>IF(ISERROR(F62/G62),0,(F62/G62))</f>
        <v>0</v>
      </c>
    </row>
  </sheetData>
  <mergeCells count="10">
    <mergeCell ref="A47:H47"/>
    <mergeCell ref="A53:H53"/>
    <mergeCell ref="A40:H40"/>
    <mergeCell ref="A34:H34"/>
    <mergeCell ref="A28:H28"/>
    <mergeCell ref="B1:H1"/>
    <mergeCell ref="B7:H7"/>
    <mergeCell ref="B13:H13"/>
    <mergeCell ref="B14:H14"/>
    <mergeCell ref="B21:H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Gráficos</vt:lpstr>
      </vt:variant>
      <vt:variant>
        <vt:i4>1</vt:i4>
      </vt:variant>
    </vt:vector>
  </HeadingPairs>
  <TitlesOfParts>
    <vt:vector size="13" baseType="lpstr">
      <vt:lpstr>Marco Estrategico</vt:lpstr>
      <vt:lpstr>Graficos- MARZO</vt:lpstr>
      <vt:lpstr>Graficos- ABRIL </vt:lpstr>
      <vt:lpstr>Graficos- Mayo</vt:lpstr>
      <vt:lpstr>Graficos- Junio </vt:lpstr>
      <vt:lpstr>Graficos- Julio </vt:lpstr>
      <vt:lpstr>Graficos- Agosto </vt:lpstr>
      <vt:lpstr>Graficos- Septiembre</vt:lpstr>
      <vt:lpstr>Resumen</vt:lpstr>
      <vt:lpstr>DIMENSIÓN</vt:lpstr>
      <vt:lpstr>PIGD 2022</vt:lpstr>
      <vt:lpstr>CÓDIGOS PLANES DECRETO 612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 Romero Guio</dc:creator>
  <cp:lastModifiedBy>Diana Marcela Herran Luna</cp:lastModifiedBy>
  <cp:lastPrinted>2021-02-10T20:19:22Z</cp:lastPrinted>
  <dcterms:created xsi:type="dcterms:W3CDTF">2015-12-04T15:57:31Z</dcterms:created>
  <dcterms:modified xsi:type="dcterms:W3CDTF">2022-01-06T09:41:12Z</dcterms:modified>
</cp:coreProperties>
</file>